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Complete\bldgs\BDEQ\"/>
    </mc:Choice>
  </mc:AlternateContent>
  <xr:revisionPtr revIDLastSave="0" documentId="13_ncr:1_{2369F19D-AF83-4A1A-8CD0-6755A6981ED1}" xr6:coauthVersionLast="47" xr6:coauthVersionMax="47" xr10:uidLastSave="{00000000-0000-0000-0000-000000000000}"/>
  <bookViews>
    <workbookView xWindow="2010" yWindow="0" windowWidth="32680" windowHeight="20440" tabRatio="605" xr2:uid="{EAFC2935-000E-413A-B5D2-814429F7674A}"/>
  </bookViews>
  <sheets>
    <sheet name="About" sheetId="1" r:id="rId1"/>
    <sheet name="KNREC" sheetId="14" r:id="rId2"/>
    <sheet name="KOSIS" sheetId="27" r:id="rId3"/>
    <sheet name="MOTIE" sheetId="17" r:id="rId4"/>
    <sheet name="StartYear_Cal" sheetId="24" r:id="rId5"/>
    <sheet name="Calculations_residential" sheetId="22" r:id="rId6"/>
    <sheet name="Calculations_commercial" sheetId="26" r:id="rId7"/>
    <sheet name="Calculations" sheetId="16" r:id="rId8"/>
    <sheet name="BDEQ-BEOfDS-urban-residential" sheetId="4" r:id="rId9"/>
    <sheet name="BDEQ-BEOfDS-rural-residential" sheetId="9" r:id="rId10"/>
    <sheet name="BDEQ-BEOfDS-commercial" sheetId="5" r:id="rId11"/>
    <sheet name="BDEQ-BDESC-urban-residential" sheetId="6" r:id="rId12"/>
    <sheet name="BDEQ-BDESC-rural-residential" sheetId="10" r:id="rId13"/>
    <sheet name="BDEQ-BDESC-commercial" sheetId="7" r:id="rId14"/>
  </sheets>
  <definedNames>
    <definedName name="billion_kw_to_MW">About!#REF!</definedName>
    <definedName name="gigwatt_to_megawatt">About!#REF!</definedName>
    <definedName name="Percent_rural">About!#REF!</definedName>
    <definedName name="Percent_Urban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26" l="1"/>
  <c r="T9" i="26" s="1"/>
  <c r="U9" i="26" s="1"/>
  <c r="V9" i="26" s="1"/>
  <c r="W9" i="26" s="1"/>
  <c r="X9" i="26" s="1"/>
  <c r="Y9" i="26" s="1"/>
  <c r="Z9" i="26" s="1"/>
  <c r="AA9" i="26" s="1"/>
  <c r="AB9" i="26" s="1"/>
  <c r="AC9" i="26" s="1"/>
  <c r="AD9" i="26" s="1"/>
  <c r="AE9" i="26" s="1"/>
  <c r="AF9" i="26" s="1"/>
  <c r="AG9" i="26" s="1"/>
  <c r="S10" i="26"/>
  <c r="T10" i="26" s="1"/>
  <c r="U10" i="26" s="1"/>
  <c r="V10" i="26" s="1"/>
  <c r="W10" i="26" s="1"/>
  <c r="X10" i="26" s="1"/>
  <c r="Y10" i="26" s="1"/>
  <c r="Z10" i="26" s="1"/>
  <c r="AA10" i="26" s="1"/>
  <c r="AB10" i="26" s="1"/>
  <c r="AC10" i="26" s="1"/>
  <c r="AD10" i="26" s="1"/>
  <c r="AE10" i="26" s="1"/>
  <c r="AF10" i="26" s="1"/>
  <c r="AG10" i="26" s="1"/>
  <c r="R10" i="26"/>
  <c r="R9" i="26"/>
  <c r="D9" i="26"/>
  <c r="E9" i="26" s="1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Q9" i="26" s="1"/>
  <c r="D10" i="26"/>
  <c r="E10" i="26"/>
  <c r="F10" i="26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Q10" i="26" s="1"/>
  <c r="C10" i="26"/>
  <c r="C9" i="26"/>
  <c r="S9" i="22"/>
  <c r="T9" i="22" s="1"/>
  <c r="U9" i="22" s="1"/>
  <c r="V9" i="22" s="1"/>
  <c r="W9" i="22" s="1"/>
  <c r="X9" i="22" s="1"/>
  <c r="Y9" i="22" s="1"/>
  <c r="Z9" i="22" s="1"/>
  <c r="AA9" i="22" s="1"/>
  <c r="AB9" i="22" s="1"/>
  <c r="AC9" i="22" s="1"/>
  <c r="AD9" i="22" s="1"/>
  <c r="AE9" i="22" s="1"/>
  <c r="AF9" i="22" s="1"/>
  <c r="AG9" i="22" s="1"/>
  <c r="S10" i="22"/>
  <c r="T10" i="22" s="1"/>
  <c r="U10" i="22" s="1"/>
  <c r="V10" i="22" s="1"/>
  <c r="W10" i="22" s="1"/>
  <c r="X10" i="22" s="1"/>
  <c r="Y10" i="22" s="1"/>
  <c r="Z10" i="22" s="1"/>
  <c r="AA10" i="22" s="1"/>
  <c r="AB10" i="22" s="1"/>
  <c r="AC10" i="22" s="1"/>
  <c r="AD10" i="22" s="1"/>
  <c r="AE10" i="22" s="1"/>
  <c r="AF10" i="22" s="1"/>
  <c r="AG10" i="22" s="1"/>
  <c r="R10" i="22"/>
  <c r="R9" i="22"/>
  <c r="D9" i="22"/>
  <c r="E9" i="22" s="1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Q9" i="22" s="1"/>
  <c r="D10" i="22"/>
  <c r="E10" i="22" s="1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Q10" i="22" s="1"/>
  <c r="C10" i="22"/>
  <c r="C9" i="22"/>
  <c r="S31" i="22"/>
  <c r="T31" i="22" s="1"/>
  <c r="U31" i="22" s="1"/>
  <c r="V31" i="22" s="1"/>
  <c r="W31" i="22" s="1"/>
  <c r="X31" i="22" s="1"/>
  <c r="Y31" i="22" s="1"/>
  <c r="Z31" i="22" s="1"/>
  <c r="AA31" i="22" s="1"/>
  <c r="AB31" i="22" s="1"/>
  <c r="AC31" i="22" s="1"/>
  <c r="AD31" i="22" s="1"/>
  <c r="AE31" i="22" s="1"/>
  <c r="AF31" i="22" s="1"/>
  <c r="AG31" i="22" s="1"/>
  <c r="S32" i="22"/>
  <c r="T32" i="22" s="1"/>
  <c r="U32" i="22" s="1"/>
  <c r="V32" i="22" s="1"/>
  <c r="W32" i="22" s="1"/>
  <c r="X32" i="22" s="1"/>
  <c r="Y32" i="22" s="1"/>
  <c r="Z32" i="22" s="1"/>
  <c r="AA32" i="22" s="1"/>
  <c r="AB32" i="22" s="1"/>
  <c r="AC32" i="22" s="1"/>
  <c r="AD32" i="22" s="1"/>
  <c r="AE32" i="22" s="1"/>
  <c r="AF32" i="22" s="1"/>
  <c r="AG32" i="22" s="1"/>
  <c r="R32" i="22"/>
  <c r="R31" i="22"/>
  <c r="Q31" i="22"/>
  <c r="Q32" i="22"/>
  <c r="D31" i="22"/>
  <c r="E31" i="22" s="1"/>
  <c r="F31" i="22" s="1"/>
  <c r="G31" i="22" s="1"/>
  <c r="H31" i="22" s="1"/>
  <c r="I31" i="22" s="1"/>
  <c r="J31" i="22" s="1"/>
  <c r="K31" i="22" s="1"/>
  <c r="L31" i="22" s="1"/>
  <c r="M31" i="22" s="1"/>
  <c r="N31" i="22" s="1"/>
  <c r="O31" i="22" s="1"/>
  <c r="P31" i="22" s="1"/>
  <c r="D32" i="22"/>
  <c r="E32" i="22" s="1"/>
  <c r="F32" i="22" s="1"/>
  <c r="G32" i="22" s="1"/>
  <c r="H32" i="22" s="1"/>
  <c r="I32" i="22" s="1"/>
  <c r="J32" i="22" s="1"/>
  <c r="K32" i="22" s="1"/>
  <c r="L32" i="22" s="1"/>
  <c r="M32" i="22" s="1"/>
  <c r="N32" i="22" s="1"/>
  <c r="O32" i="22" s="1"/>
  <c r="P32" i="22" s="1"/>
  <c r="C32" i="22"/>
  <c r="C31" i="22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O12" i="17"/>
  <c r="P12" i="17"/>
  <c r="Q12" i="17"/>
  <c r="P11" i="17"/>
  <c r="Q11" i="17"/>
  <c r="O11" i="17"/>
  <c r="L6" i="17"/>
  <c r="P4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B46" i="24"/>
  <c r="B47" i="24"/>
  <c r="B45" i="24"/>
  <c r="B38" i="24"/>
  <c r="B36" i="24"/>
  <c r="B37" i="24"/>
  <c r="C37" i="17" l="1"/>
  <c r="C47" i="24"/>
  <c r="C46" i="24"/>
  <c r="C45" i="24"/>
  <c r="C38" i="24"/>
  <c r="C37" i="24"/>
  <c r="C36" i="24"/>
  <c r="B27" i="24" l="1"/>
  <c r="B28" i="24"/>
  <c r="B26" i="24"/>
  <c r="F27" i="24"/>
  <c r="F28" i="24"/>
  <c r="F26" i="24"/>
  <c r="C28" i="24"/>
  <c r="C27" i="24"/>
  <c r="C26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M26" i="24"/>
  <c r="M25" i="24"/>
  <c r="M27" i="24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6" i="27"/>
  <c r="F48" i="24"/>
  <c r="F39" i="24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7" i="17"/>
  <c r="F49" i="24"/>
  <c r="F40" i="24"/>
  <c r="F30" i="24"/>
  <c r="B6" i="22"/>
  <c r="B7" i="22"/>
  <c r="B11" i="22"/>
  <c r="B12" i="22"/>
  <c r="B13" i="22"/>
  <c r="B14" i="22"/>
  <c r="B15" i="22"/>
  <c r="B16" i="22"/>
  <c r="B17" i="22"/>
  <c r="B18" i="22"/>
  <c r="B19" i="22"/>
  <c r="B20" i="22"/>
  <c r="B5" i="22"/>
  <c r="F47" i="24" l="1"/>
  <c r="G46" i="24"/>
  <c r="G47" i="24"/>
  <c r="AM36" i="26"/>
  <c r="AN37" i="26"/>
  <c r="AN5" i="26"/>
  <c r="AL25" i="26"/>
  <c r="AM25" i="26"/>
  <c r="AN25" i="26"/>
  <c r="AL26" i="26"/>
  <c r="AM26" i="26"/>
  <c r="AN26" i="26"/>
  <c r="AL27" i="26"/>
  <c r="AM27" i="26"/>
  <c r="AN27" i="26"/>
  <c r="AL31" i="26"/>
  <c r="AM31" i="26"/>
  <c r="AN31" i="26"/>
  <c r="AL32" i="26"/>
  <c r="AM32" i="26"/>
  <c r="AN32" i="26"/>
  <c r="AL33" i="26"/>
  <c r="AM33" i="26"/>
  <c r="AN33" i="26"/>
  <c r="AL34" i="26"/>
  <c r="AM34" i="26"/>
  <c r="AN34" i="26"/>
  <c r="AL35" i="26"/>
  <c r="AM35" i="26"/>
  <c r="AN35" i="26"/>
  <c r="AL36" i="26"/>
  <c r="AN36" i="26"/>
  <c r="AL37" i="26"/>
  <c r="AM37" i="26"/>
  <c r="AL38" i="26"/>
  <c r="AM38" i="26"/>
  <c r="AN38" i="26"/>
  <c r="AL39" i="26"/>
  <c r="AM39" i="26"/>
  <c r="AN39" i="26"/>
  <c r="AL40" i="26"/>
  <c r="AM40" i="26"/>
  <c r="AN40" i="26"/>
  <c r="AK26" i="26"/>
  <c r="AK27" i="26"/>
  <c r="AK31" i="26"/>
  <c r="AK32" i="26"/>
  <c r="AK33" i="26"/>
  <c r="AK34" i="26"/>
  <c r="AK35" i="26"/>
  <c r="AK36" i="26"/>
  <c r="AK37" i="26"/>
  <c r="AK38" i="26"/>
  <c r="AK39" i="26"/>
  <c r="AK40" i="26"/>
  <c r="AK25" i="26"/>
  <c r="AL5" i="26"/>
  <c r="AM5" i="26"/>
  <c r="AL6" i="26"/>
  <c r="AM6" i="26"/>
  <c r="AN6" i="26"/>
  <c r="AL7" i="26"/>
  <c r="AM7" i="26"/>
  <c r="AN7" i="26"/>
  <c r="AL11" i="26"/>
  <c r="AM11" i="26"/>
  <c r="AN11" i="26"/>
  <c r="AL12" i="26"/>
  <c r="AM12" i="26"/>
  <c r="AN12" i="26"/>
  <c r="AL13" i="26"/>
  <c r="AM13" i="26"/>
  <c r="AN13" i="26"/>
  <c r="AL14" i="26"/>
  <c r="AM14" i="26"/>
  <c r="AN14" i="26"/>
  <c r="AL15" i="26"/>
  <c r="AM15" i="26"/>
  <c r="AN15" i="26"/>
  <c r="AL16" i="26"/>
  <c r="AM16" i="26"/>
  <c r="AN16" i="26"/>
  <c r="AL17" i="26"/>
  <c r="AM17" i="26"/>
  <c r="AN17" i="26"/>
  <c r="AL18" i="26"/>
  <c r="AM18" i="26"/>
  <c r="AN18" i="26"/>
  <c r="AL19" i="26"/>
  <c r="AM19" i="26"/>
  <c r="AN19" i="26"/>
  <c r="AL20" i="26"/>
  <c r="AM20" i="26"/>
  <c r="AN20" i="26"/>
  <c r="AK6" i="26"/>
  <c r="AK7" i="26"/>
  <c r="AK11" i="26"/>
  <c r="AK12" i="26"/>
  <c r="AK13" i="26"/>
  <c r="AK14" i="26"/>
  <c r="AK15" i="26"/>
  <c r="AK16" i="26"/>
  <c r="AK17" i="26"/>
  <c r="AK18" i="26"/>
  <c r="AK19" i="26"/>
  <c r="AK20" i="26"/>
  <c r="AK5" i="26"/>
  <c r="G45" i="24" l="1"/>
  <c r="F45" i="24"/>
  <c r="F46" i="24"/>
  <c r="W2" i="7"/>
  <c r="X2" i="7"/>
  <c r="J3" i="7"/>
  <c r="AC14" i="5"/>
  <c r="C105" i="16"/>
  <c r="C2" i="7" s="1"/>
  <c r="D105" i="16"/>
  <c r="D2" i="7" s="1"/>
  <c r="E105" i="16"/>
  <c r="E2" i="7" s="1"/>
  <c r="F105" i="16"/>
  <c r="F2" i="7" s="1"/>
  <c r="G105" i="16"/>
  <c r="G2" i="7" s="1"/>
  <c r="H105" i="16"/>
  <c r="H2" i="7" s="1"/>
  <c r="I105" i="16"/>
  <c r="I2" i="7" s="1"/>
  <c r="J105" i="16"/>
  <c r="J2" i="7" s="1"/>
  <c r="K105" i="16"/>
  <c r="K2" i="7" s="1"/>
  <c r="L105" i="16"/>
  <c r="L2" i="7" s="1"/>
  <c r="M105" i="16"/>
  <c r="M2" i="7" s="1"/>
  <c r="N105" i="16"/>
  <c r="N2" i="7" s="1"/>
  <c r="O105" i="16"/>
  <c r="O2" i="7" s="1"/>
  <c r="P105" i="16"/>
  <c r="P2" i="7" s="1"/>
  <c r="Q105" i="16"/>
  <c r="Q2" i="7" s="1"/>
  <c r="R105" i="16"/>
  <c r="R2" i="7" s="1"/>
  <c r="S105" i="16"/>
  <c r="S2" i="7" s="1"/>
  <c r="T105" i="16"/>
  <c r="T2" i="7" s="1"/>
  <c r="U105" i="16"/>
  <c r="U2" i="7" s="1"/>
  <c r="V105" i="16"/>
  <c r="V2" i="7" s="1"/>
  <c r="W105" i="16"/>
  <c r="X105" i="16"/>
  <c r="Y105" i="16"/>
  <c r="Y2" i="7" s="1"/>
  <c r="Z105" i="16"/>
  <c r="Z2" i="7" s="1"/>
  <c r="AA105" i="16"/>
  <c r="AA2" i="7" s="1"/>
  <c r="AB105" i="16"/>
  <c r="AB2" i="7" s="1"/>
  <c r="AC105" i="16"/>
  <c r="AC2" i="7" s="1"/>
  <c r="AD105" i="16"/>
  <c r="AD2" i="7" s="1"/>
  <c r="AE105" i="16"/>
  <c r="AE2" i="7" s="1"/>
  <c r="AF105" i="16"/>
  <c r="AF2" i="7" s="1"/>
  <c r="AG105" i="16"/>
  <c r="AG2" i="7" s="1"/>
  <c r="C106" i="16"/>
  <c r="C3" i="7" s="1"/>
  <c r="D106" i="16"/>
  <c r="D3" i="7" s="1"/>
  <c r="E106" i="16"/>
  <c r="E3" i="7" s="1"/>
  <c r="F106" i="16"/>
  <c r="F3" i="7" s="1"/>
  <c r="G106" i="16"/>
  <c r="G3" i="7" s="1"/>
  <c r="H106" i="16"/>
  <c r="H3" i="7" s="1"/>
  <c r="I106" i="16"/>
  <c r="I3" i="7" s="1"/>
  <c r="J106" i="16"/>
  <c r="K106" i="16"/>
  <c r="K3" i="7" s="1"/>
  <c r="L106" i="16"/>
  <c r="L3" i="7" s="1"/>
  <c r="M106" i="16"/>
  <c r="M3" i="7" s="1"/>
  <c r="N106" i="16"/>
  <c r="N3" i="7" s="1"/>
  <c r="O106" i="16"/>
  <c r="O3" i="7" s="1"/>
  <c r="P106" i="16"/>
  <c r="P3" i="7" s="1"/>
  <c r="Q106" i="16"/>
  <c r="Q3" i="7" s="1"/>
  <c r="R106" i="16"/>
  <c r="R3" i="7" s="1"/>
  <c r="S106" i="16"/>
  <c r="S3" i="7" s="1"/>
  <c r="T106" i="16"/>
  <c r="T3" i="7" s="1"/>
  <c r="U106" i="16"/>
  <c r="U3" i="7" s="1"/>
  <c r="V106" i="16"/>
  <c r="V3" i="7" s="1"/>
  <c r="W106" i="16"/>
  <c r="W3" i="7" s="1"/>
  <c r="X106" i="16"/>
  <c r="X3" i="7" s="1"/>
  <c r="Y106" i="16"/>
  <c r="Y3" i="7" s="1"/>
  <c r="Z106" i="16"/>
  <c r="Z3" i="7" s="1"/>
  <c r="AA106" i="16"/>
  <c r="AA3" i="7" s="1"/>
  <c r="AB106" i="16"/>
  <c r="AB3" i="7" s="1"/>
  <c r="AC106" i="16"/>
  <c r="AC3" i="7" s="1"/>
  <c r="AD106" i="16"/>
  <c r="AD3" i="7" s="1"/>
  <c r="AE106" i="16"/>
  <c r="AE3" i="7" s="1"/>
  <c r="AF106" i="16"/>
  <c r="AF3" i="7" s="1"/>
  <c r="AG106" i="16"/>
  <c r="AG3" i="7" s="1"/>
  <c r="C107" i="16"/>
  <c r="C4" i="7" s="1"/>
  <c r="D107" i="16"/>
  <c r="D4" i="7" s="1"/>
  <c r="E107" i="16"/>
  <c r="E4" i="7" s="1"/>
  <c r="F107" i="16"/>
  <c r="F4" i="7" s="1"/>
  <c r="G107" i="16"/>
  <c r="G4" i="7" s="1"/>
  <c r="H107" i="16"/>
  <c r="H4" i="7" s="1"/>
  <c r="I107" i="16"/>
  <c r="I4" i="7" s="1"/>
  <c r="J107" i="16"/>
  <c r="J4" i="7" s="1"/>
  <c r="K107" i="16"/>
  <c r="K4" i="7" s="1"/>
  <c r="L107" i="16"/>
  <c r="L4" i="7" s="1"/>
  <c r="M107" i="16"/>
  <c r="M4" i="7" s="1"/>
  <c r="N107" i="16"/>
  <c r="N4" i="7" s="1"/>
  <c r="O107" i="16"/>
  <c r="O4" i="7" s="1"/>
  <c r="P107" i="16"/>
  <c r="P4" i="7" s="1"/>
  <c r="Q107" i="16"/>
  <c r="Q4" i="7" s="1"/>
  <c r="R107" i="16"/>
  <c r="R4" i="7" s="1"/>
  <c r="S107" i="16"/>
  <c r="S4" i="7" s="1"/>
  <c r="T107" i="16"/>
  <c r="T4" i="7" s="1"/>
  <c r="U107" i="16"/>
  <c r="U4" i="7" s="1"/>
  <c r="V107" i="16"/>
  <c r="V4" i="7" s="1"/>
  <c r="W107" i="16"/>
  <c r="W4" i="7" s="1"/>
  <c r="X107" i="16"/>
  <c r="X4" i="7" s="1"/>
  <c r="Y107" i="16"/>
  <c r="Y4" i="7" s="1"/>
  <c r="Z107" i="16"/>
  <c r="Z4" i="7" s="1"/>
  <c r="AA107" i="16"/>
  <c r="AA4" i="7" s="1"/>
  <c r="AB107" i="16"/>
  <c r="AB4" i="7" s="1"/>
  <c r="AC107" i="16"/>
  <c r="AC4" i="7" s="1"/>
  <c r="AD107" i="16"/>
  <c r="AD4" i="7" s="1"/>
  <c r="AE107" i="16"/>
  <c r="AE4" i="7" s="1"/>
  <c r="AF107" i="16"/>
  <c r="AF4" i="7" s="1"/>
  <c r="AG107" i="16"/>
  <c r="AG4" i="7" s="1"/>
  <c r="C111" i="16"/>
  <c r="C8" i="7" s="1"/>
  <c r="D111" i="16"/>
  <c r="D8" i="7" s="1"/>
  <c r="E111" i="16"/>
  <c r="E8" i="7" s="1"/>
  <c r="F111" i="16"/>
  <c r="F8" i="7" s="1"/>
  <c r="G111" i="16"/>
  <c r="G8" i="7" s="1"/>
  <c r="H111" i="16"/>
  <c r="H8" i="7" s="1"/>
  <c r="I111" i="16"/>
  <c r="I8" i="7" s="1"/>
  <c r="J111" i="16"/>
  <c r="J8" i="7" s="1"/>
  <c r="K111" i="16"/>
  <c r="K8" i="7" s="1"/>
  <c r="L111" i="16"/>
  <c r="L8" i="7" s="1"/>
  <c r="M111" i="16"/>
  <c r="M8" i="7" s="1"/>
  <c r="N111" i="16"/>
  <c r="N8" i="7" s="1"/>
  <c r="O111" i="16"/>
  <c r="O8" i="7" s="1"/>
  <c r="P111" i="16"/>
  <c r="P8" i="7" s="1"/>
  <c r="Q111" i="16"/>
  <c r="Q8" i="7" s="1"/>
  <c r="R111" i="16"/>
  <c r="R8" i="7" s="1"/>
  <c r="S111" i="16"/>
  <c r="S8" i="7" s="1"/>
  <c r="T111" i="16"/>
  <c r="T8" i="7" s="1"/>
  <c r="U111" i="16"/>
  <c r="U8" i="7" s="1"/>
  <c r="V111" i="16"/>
  <c r="V8" i="7" s="1"/>
  <c r="W111" i="16"/>
  <c r="W8" i="7" s="1"/>
  <c r="X111" i="16"/>
  <c r="X8" i="7" s="1"/>
  <c r="Y111" i="16"/>
  <c r="Y8" i="7" s="1"/>
  <c r="Z111" i="16"/>
  <c r="Z8" i="7" s="1"/>
  <c r="AA111" i="16"/>
  <c r="AA8" i="7" s="1"/>
  <c r="AB111" i="16"/>
  <c r="AB8" i="7" s="1"/>
  <c r="AC111" i="16"/>
  <c r="AC8" i="7" s="1"/>
  <c r="AD111" i="16"/>
  <c r="AD8" i="7" s="1"/>
  <c r="AE111" i="16"/>
  <c r="AE8" i="7" s="1"/>
  <c r="AF111" i="16"/>
  <c r="AF8" i="7" s="1"/>
  <c r="AG111" i="16"/>
  <c r="AG8" i="7" s="1"/>
  <c r="C112" i="16"/>
  <c r="C9" i="7" s="1"/>
  <c r="D112" i="16"/>
  <c r="D9" i="7" s="1"/>
  <c r="E112" i="16"/>
  <c r="E9" i="7" s="1"/>
  <c r="F112" i="16"/>
  <c r="F9" i="7" s="1"/>
  <c r="G112" i="16"/>
  <c r="G9" i="7" s="1"/>
  <c r="H112" i="16"/>
  <c r="H9" i="7" s="1"/>
  <c r="I112" i="16"/>
  <c r="I9" i="7" s="1"/>
  <c r="J112" i="16"/>
  <c r="J9" i="7" s="1"/>
  <c r="K112" i="16"/>
  <c r="K9" i="7" s="1"/>
  <c r="L112" i="16"/>
  <c r="L9" i="7" s="1"/>
  <c r="M112" i="16"/>
  <c r="M9" i="7" s="1"/>
  <c r="N112" i="16"/>
  <c r="N9" i="7" s="1"/>
  <c r="O112" i="16"/>
  <c r="O9" i="7" s="1"/>
  <c r="P112" i="16"/>
  <c r="P9" i="7" s="1"/>
  <c r="Q112" i="16"/>
  <c r="Q9" i="7" s="1"/>
  <c r="R112" i="16"/>
  <c r="R9" i="7" s="1"/>
  <c r="S112" i="16"/>
  <c r="S9" i="7" s="1"/>
  <c r="T112" i="16"/>
  <c r="T9" i="7" s="1"/>
  <c r="U112" i="16"/>
  <c r="U9" i="7" s="1"/>
  <c r="V112" i="16"/>
  <c r="V9" i="7" s="1"/>
  <c r="W112" i="16"/>
  <c r="W9" i="7" s="1"/>
  <c r="X112" i="16"/>
  <c r="X9" i="7" s="1"/>
  <c r="Y112" i="16"/>
  <c r="Y9" i="7" s="1"/>
  <c r="Z112" i="16"/>
  <c r="Z9" i="7" s="1"/>
  <c r="AA112" i="16"/>
  <c r="AA9" i="7" s="1"/>
  <c r="AB112" i="16"/>
  <c r="AB9" i="7" s="1"/>
  <c r="AC112" i="16"/>
  <c r="AC9" i="7" s="1"/>
  <c r="AD112" i="16"/>
  <c r="AD9" i="7" s="1"/>
  <c r="AE112" i="16"/>
  <c r="AE9" i="7" s="1"/>
  <c r="AF112" i="16"/>
  <c r="AF9" i="7" s="1"/>
  <c r="AG112" i="16"/>
  <c r="AG9" i="7" s="1"/>
  <c r="C113" i="16"/>
  <c r="C10" i="7" s="1"/>
  <c r="D113" i="16"/>
  <c r="D10" i="7" s="1"/>
  <c r="E113" i="16"/>
  <c r="E10" i="7" s="1"/>
  <c r="F113" i="16"/>
  <c r="F10" i="7" s="1"/>
  <c r="G113" i="16"/>
  <c r="G10" i="7" s="1"/>
  <c r="H113" i="16"/>
  <c r="H10" i="7" s="1"/>
  <c r="I113" i="16"/>
  <c r="I10" i="7" s="1"/>
  <c r="J113" i="16"/>
  <c r="J10" i="7" s="1"/>
  <c r="K113" i="16"/>
  <c r="K10" i="7" s="1"/>
  <c r="L113" i="16"/>
  <c r="L10" i="7" s="1"/>
  <c r="M113" i="16"/>
  <c r="M10" i="7" s="1"/>
  <c r="N113" i="16"/>
  <c r="N10" i="7" s="1"/>
  <c r="O113" i="16"/>
  <c r="O10" i="7" s="1"/>
  <c r="P113" i="16"/>
  <c r="P10" i="7" s="1"/>
  <c r="Q113" i="16"/>
  <c r="Q10" i="7" s="1"/>
  <c r="R113" i="16"/>
  <c r="R10" i="7" s="1"/>
  <c r="S113" i="16"/>
  <c r="S10" i="7" s="1"/>
  <c r="T113" i="16"/>
  <c r="T10" i="7" s="1"/>
  <c r="U113" i="16"/>
  <c r="U10" i="7" s="1"/>
  <c r="V113" i="16"/>
  <c r="V10" i="7" s="1"/>
  <c r="W113" i="16"/>
  <c r="W10" i="7" s="1"/>
  <c r="X113" i="16"/>
  <c r="X10" i="7" s="1"/>
  <c r="Y113" i="16"/>
  <c r="Y10" i="7" s="1"/>
  <c r="Z113" i="16"/>
  <c r="Z10" i="7" s="1"/>
  <c r="AA113" i="16"/>
  <c r="AA10" i="7" s="1"/>
  <c r="AB113" i="16"/>
  <c r="AB10" i="7" s="1"/>
  <c r="AC113" i="16"/>
  <c r="AC10" i="7" s="1"/>
  <c r="AD113" i="16"/>
  <c r="AD10" i="7" s="1"/>
  <c r="AE113" i="16"/>
  <c r="AE10" i="7" s="1"/>
  <c r="AF113" i="16"/>
  <c r="AF10" i="7" s="1"/>
  <c r="AG113" i="16"/>
  <c r="AG10" i="7" s="1"/>
  <c r="C114" i="16"/>
  <c r="C11" i="7" s="1"/>
  <c r="D114" i="16"/>
  <c r="D11" i="7" s="1"/>
  <c r="E114" i="16"/>
  <c r="E11" i="7" s="1"/>
  <c r="F114" i="16"/>
  <c r="F11" i="7" s="1"/>
  <c r="G114" i="16"/>
  <c r="G11" i="7" s="1"/>
  <c r="H114" i="16"/>
  <c r="H11" i="7" s="1"/>
  <c r="I114" i="16"/>
  <c r="I11" i="7" s="1"/>
  <c r="J114" i="16"/>
  <c r="J11" i="7" s="1"/>
  <c r="K114" i="16"/>
  <c r="K11" i="7" s="1"/>
  <c r="L114" i="16"/>
  <c r="L11" i="7" s="1"/>
  <c r="M114" i="16"/>
  <c r="M11" i="7" s="1"/>
  <c r="N114" i="16"/>
  <c r="N11" i="7" s="1"/>
  <c r="O114" i="16"/>
  <c r="O11" i="7" s="1"/>
  <c r="P114" i="16"/>
  <c r="P11" i="7" s="1"/>
  <c r="Q114" i="16"/>
  <c r="Q11" i="7" s="1"/>
  <c r="R114" i="16"/>
  <c r="R11" i="7" s="1"/>
  <c r="S114" i="16"/>
  <c r="S11" i="7" s="1"/>
  <c r="T114" i="16"/>
  <c r="T11" i="7" s="1"/>
  <c r="U114" i="16"/>
  <c r="U11" i="7" s="1"/>
  <c r="V114" i="16"/>
  <c r="V11" i="7" s="1"/>
  <c r="W114" i="16"/>
  <c r="W11" i="7" s="1"/>
  <c r="X114" i="16"/>
  <c r="X11" i="7" s="1"/>
  <c r="Y114" i="16"/>
  <c r="Y11" i="7" s="1"/>
  <c r="Z114" i="16"/>
  <c r="Z11" i="7" s="1"/>
  <c r="AA114" i="16"/>
  <c r="AA11" i="7" s="1"/>
  <c r="AB114" i="16"/>
  <c r="AB11" i="7" s="1"/>
  <c r="AC114" i="16"/>
  <c r="AC11" i="7" s="1"/>
  <c r="AD114" i="16"/>
  <c r="AD11" i="7" s="1"/>
  <c r="AE114" i="16"/>
  <c r="AE11" i="7" s="1"/>
  <c r="AF114" i="16"/>
  <c r="AF11" i="7" s="1"/>
  <c r="AG114" i="16"/>
  <c r="AG11" i="7" s="1"/>
  <c r="C115" i="16"/>
  <c r="C12" i="7" s="1"/>
  <c r="D115" i="16"/>
  <c r="D12" i="7" s="1"/>
  <c r="E115" i="16"/>
  <c r="E12" i="7" s="1"/>
  <c r="F115" i="16"/>
  <c r="F12" i="7" s="1"/>
  <c r="G115" i="16"/>
  <c r="G12" i="7" s="1"/>
  <c r="H115" i="16"/>
  <c r="H12" i="7" s="1"/>
  <c r="I115" i="16"/>
  <c r="I12" i="7" s="1"/>
  <c r="J115" i="16"/>
  <c r="J12" i="7" s="1"/>
  <c r="K115" i="16"/>
  <c r="K12" i="7" s="1"/>
  <c r="L115" i="16"/>
  <c r="L12" i="7" s="1"/>
  <c r="M115" i="16"/>
  <c r="M12" i="7" s="1"/>
  <c r="N115" i="16"/>
  <c r="N12" i="7" s="1"/>
  <c r="O115" i="16"/>
  <c r="O12" i="7" s="1"/>
  <c r="P115" i="16"/>
  <c r="P12" i="7" s="1"/>
  <c r="Q115" i="16"/>
  <c r="Q12" i="7" s="1"/>
  <c r="R115" i="16"/>
  <c r="R12" i="7" s="1"/>
  <c r="S115" i="16"/>
  <c r="S12" i="7" s="1"/>
  <c r="T115" i="16"/>
  <c r="T12" i="7" s="1"/>
  <c r="U115" i="16"/>
  <c r="U12" i="7" s="1"/>
  <c r="V115" i="16"/>
  <c r="V12" i="7" s="1"/>
  <c r="W115" i="16"/>
  <c r="W12" i="7" s="1"/>
  <c r="X115" i="16"/>
  <c r="X12" i="7" s="1"/>
  <c r="Y115" i="16"/>
  <c r="Y12" i="7" s="1"/>
  <c r="Z115" i="16"/>
  <c r="Z12" i="7" s="1"/>
  <c r="AA115" i="16"/>
  <c r="AA12" i="7" s="1"/>
  <c r="AB115" i="16"/>
  <c r="AB12" i="7" s="1"/>
  <c r="AC115" i="16"/>
  <c r="AC12" i="7" s="1"/>
  <c r="AD115" i="16"/>
  <c r="AD12" i="7" s="1"/>
  <c r="AE115" i="16"/>
  <c r="AE12" i="7" s="1"/>
  <c r="AF115" i="16"/>
  <c r="AF12" i="7" s="1"/>
  <c r="AG115" i="16"/>
  <c r="AG12" i="7" s="1"/>
  <c r="C116" i="16"/>
  <c r="C13" i="7" s="1"/>
  <c r="D116" i="16"/>
  <c r="D13" i="7" s="1"/>
  <c r="E116" i="16"/>
  <c r="E13" i="7" s="1"/>
  <c r="F116" i="16"/>
  <c r="F13" i="7" s="1"/>
  <c r="G116" i="16"/>
  <c r="G13" i="7" s="1"/>
  <c r="H116" i="16"/>
  <c r="H13" i="7" s="1"/>
  <c r="I116" i="16"/>
  <c r="I13" i="7" s="1"/>
  <c r="J116" i="16"/>
  <c r="J13" i="7" s="1"/>
  <c r="K116" i="16"/>
  <c r="K13" i="7" s="1"/>
  <c r="L116" i="16"/>
  <c r="L13" i="7" s="1"/>
  <c r="M116" i="16"/>
  <c r="M13" i="7" s="1"/>
  <c r="N116" i="16"/>
  <c r="N13" i="7" s="1"/>
  <c r="O116" i="16"/>
  <c r="O13" i="7" s="1"/>
  <c r="P116" i="16"/>
  <c r="P13" i="7" s="1"/>
  <c r="Q116" i="16"/>
  <c r="Q13" i="7" s="1"/>
  <c r="R116" i="16"/>
  <c r="R13" i="7" s="1"/>
  <c r="S116" i="16"/>
  <c r="S13" i="7" s="1"/>
  <c r="T116" i="16"/>
  <c r="T13" i="7" s="1"/>
  <c r="U116" i="16"/>
  <c r="U13" i="7" s="1"/>
  <c r="V116" i="16"/>
  <c r="V13" i="7" s="1"/>
  <c r="W116" i="16"/>
  <c r="W13" i="7" s="1"/>
  <c r="X116" i="16"/>
  <c r="X13" i="7" s="1"/>
  <c r="Y116" i="16"/>
  <c r="Y13" i="7" s="1"/>
  <c r="Z116" i="16"/>
  <c r="Z13" i="7" s="1"/>
  <c r="AA116" i="16"/>
  <c r="AA13" i="7" s="1"/>
  <c r="AB116" i="16"/>
  <c r="AB13" i="7" s="1"/>
  <c r="AC116" i="16"/>
  <c r="AC13" i="7" s="1"/>
  <c r="AD116" i="16"/>
  <c r="AD13" i="7" s="1"/>
  <c r="AE116" i="16"/>
  <c r="AE13" i="7" s="1"/>
  <c r="AF116" i="16"/>
  <c r="AF13" i="7" s="1"/>
  <c r="AG116" i="16"/>
  <c r="AG13" i="7" s="1"/>
  <c r="C117" i="16"/>
  <c r="C14" i="7" s="1"/>
  <c r="D117" i="16"/>
  <c r="D14" i="7" s="1"/>
  <c r="E117" i="16"/>
  <c r="E14" i="7" s="1"/>
  <c r="F117" i="16"/>
  <c r="F14" i="7" s="1"/>
  <c r="G117" i="16"/>
  <c r="G14" i="7" s="1"/>
  <c r="H117" i="16"/>
  <c r="H14" i="7" s="1"/>
  <c r="I117" i="16"/>
  <c r="I14" i="7" s="1"/>
  <c r="J117" i="16"/>
  <c r="J14" i="7" s="1"/>
  <c r="K117" i="16"/>
  <c r="K14" i="7" s="1"/>
  <c r="L117" i="16"/>
  <c r="L14" i="7" s="1"/>
  <c r="M117" i="16"/>
  <c r="M14" i="7" s="1"/>
  <c r="N117" i="16"/>
  <c r="N14" i="7" s="1"/>
  <c r="O117" i="16"/>
  <c r="O14" i="7" s="1"/>
  <c r="P117" i="16"/>
  <c r="P14" i="7" s="1"/>
  <c r="Q117" i="16"/>
  <c r="Q14" i="7" s="1"/>
  <c r="R117" i="16"/>
  <c r="R14" i="7" s="1"/>
  <c r="S117" i="16"/>
  <c r="S14" i="7" s="1"/>
  <c r="T117" i="16"/>
  <c r="T14" i="7" s="1"/>
  <c r="U117" i="16"/>
  <c r="U14" i="7" s="1"/>
  <c r="V117" i="16"/>
  <c r="V14" i="7" s="1"/>
  <c r="W117" i="16"/>
  <c r="W14" i="7" s="1"/>
  <c r="X117" i="16"/>
  <c r="X14" i="7" s="1"/>
  <c r="Y117" i="16"/>
  <c r="Y14" i="7" s="1"/>
  <c r="Z117" i="16"/>
  <c r="Z14" i="7" s="1"/>
  <c r="AA117" i="16"/>
  <c r="AA14" i="7" s="1"/>
  <c r="AB117" i="16"/>
  <c r="AB14" i="7" s="1"/>
  <c r="AC117" i="16"/>
  <c r="AC14" i="7" s="1"/>
  <c r="AD117" i="16"/>
  <c r="AD14" i="7" s="1"/>
  <c r="AE117" i="16"/>
  <c r="AE14" i="7" s="1"/>
  <c r="AF117" i="16"/>
  <c r="AF14" i="7" s="1"/>
  <c r="AG117" i="16"/>
  <c r="AG14" i="7" s="1"/>
  <c r="C118" i="16"/>
  <c r="C15" i="7" s="1"/>
  <c r="D118" i="16"/>
  <c r="D15" i="7" s="1"/>
  <c r="E118" i="16"/>
  <c r="E15" i="7" s="1"/>
  <c r="F118" i="16"/>
  <c r="F15" i="7" s="1"/>
  <c r="G118" i="16"/>
  <c r="G15" i="7" s="1"/>
  <c r="H118" i="16"/>
  <c r="H15" i="7" s="1"/>
  <c r="I118" i="16"/>
  <c r="I15" i="7" s="1"/>
  <c r="J118" i="16"/>
  <c r="J15" i="7" s="1"/>
  <c r="K118" i="16"/>
  <c r="K15" i="7" s="1"/>
  <c r="L118" i="16"/>
  <c r="L15" i="7" s="1"/>
  <c r="M118" i="16"/>
  <c r="M15" i="7" s="1"/>
  <c r="N118" i="16"/>
  <c r="N15" i="7" s="1"/>
  <c r="O118" i="16"/>
  <c r="O15" i="7" s="1"/>
  <c r="P118" i="16"/>
  <c r="P15" i="7" s="1"/>
  <c r="Q118" i="16"/>
  <c r="Q15" i="7" s="1"/>
  <c r="R118" i="16"/>
  <c r="R15" i="7" s="1"/>
  <c r="S118" i="16"/>
  <c r="S15" i="7" s="1"/>
  <c r="T118" i="16"/>
  <c r="T15" i="7" s="1"/>
  <c r="U118" i="16"/>
  <c r="U15" i="7" s="1"/>
  <c r="V118" i="16"/>
  <c r="V15" i="7" s="1"/>
  <c r="W118" i="16"/>
  <c r="W15" i="7" s="1"/>
  <c r="X118" i="16"/>
  <c r="X15" i="7" s="1"/>
  <c r="Y118" i="16"/>
  <c r="Y15" i="7" s="1"/>
  <c r="Z118" i="16"/>
  <c r="Z15" i="7" s="1"/>
  <c r="AA118" i="16"/>
  <c r="AA15" i="7" s="1"/>
  <c r="AB118" i="16"/>
  <c r="AB15" i="7" s="1"/>
  <c r="AC118" i="16"/>
  <c r="AC15" i="7" s="1"/>
  <c r="AD118" i="16"/>
  <c r="AD15" i="7" s="1"/>
  <c r="AE118" i="16"/>
  <c r="AE15" i="7" s="1"/>
  <c r="AF118" i="16"/>
  <c r="AF15" i="7" s="1"/>
  <c r="AG118" i="16"/>
  <c r="AG15" i="7" s="1"/>
  <c r="C119" i="16"/>
  <c r="C16" i="7" s="1"/>
  <c r="D119" i="16"/>
  <c r="D16" i="7" s="1"/>
  <c r="E119" i="16"/>
  <c r="E16" i="7" s="1"/>
  <c r="F119" i="16"/>
  <c r="F16" i="7" s="1"/>
  <c r="G119" i="16"/>
  <c r="G16" i="7" s="1"/>
  <c r="H119" i="16"/>
  <c r="H16" i="7" s="1"/>
  <c r="I119" i="16"/>
  <c r="I16" i="7" s="1"/>
  <c r="J119" i="16"/>
  <c r="J16" i="7" s="1"/>
  <c r="K119" i="16"/>
  <c r="K16" i="7" s="1"/>
  <c r="L119" i="16"/>
  <c r="L16" i="7" s="1"/>
  <c r="M119" i="16"/>
  <c r="M16" i="7" s="1"/>
  <c r="N119" i="16"/>
  <c r="N16" i="7" s="1"/>
  <c r="O119" i="16"/>
  <c r="O16" i="7" s="1"/>
  <c r="P119" i="16"/>
  <c r="P16" i="7" s="1"/>
  <c r="Q119" i="16"/>
  <c r="Q16" i="7" s="1"/>
  <c r="R119" i="16"/>
  <c r="R16" i="7" s="1"/>
  <c r="S119" i="16"/>
  <c r="S16" i="7" s="1"/>
  <c r="T119" i="16"/>
  <c r="T16" i="7" s="1"/>
  <c r="U119" i="16"/>
  <c r="U16" i="7" s="1"/>
  <c r="V119" i="16"/>
  <c r="V16" i="7" s="1"/>
  <c r="W119" i="16"/>
  <c r="W16" i="7" s="1"/>
  <c r="X119" i="16"/>
  <c r="X16" i="7" s="1"/>
  <c r="Y119" i="16"/>
  <c r="Y16" i="7" s="1"/>
  <c r="Z119" i="16"/>
  <c r="Z16" i="7" s="1"/>
  <c r="AA119" i="16"/>
  <c r="AA16" i="7" s="1"/>
  <c r="AB119" i="16"/>
  <c r="AB16" i="7" s="1"/>
  <c r="AC119" i="16"/>
  <c r="AC16" i="7" s="1"/>
  <c r="AD119" i="16"/>
  <c r="AD16" i="7" s="1"/>
  <c r="AE119" i="16"/>
  <c r="AE16" i="7" s="1"/>
  <c r="AF119" i="16"/>
  <c r="AF16" i="7" s="1"/>
  <c r="AG119" i="16"/>
  <c r="AG16" i="7" s="1"/>
  <c r="C120" i="16"/>
  <c r="C17" i="7" s="1"/>
  <c r="D120" i="16"/>
  <c r="D17" i="7" s="1"/>
  <c r="E120" i="16"/>
  <c r="E17" i="7" s="1"/>
  <c r="F120" i="16"/>
  <c r="F17" i="7" s="1"/>
  <c r="G120" i="16"/>
  <c r="G17" i="7" s="1"/>
  <c r="H120" i="16"/>
  <c r="H17" i="7" s="1"/>
  <c r="I120" i="16"/>
  <c r="I17" i="7" s="1"/>
  <c r="J120" i="16"/>
  <c r="J17" i="7" s="1"/>
  <c r="K120" i="16"/>
  <c r="K17" i="7" s="1"/>
  <c r="L120" i="16"/>
  <c r="L17" i="7" s="1"/>
  <c r="M120" i="16"/>
  <c r="M17" i="7" s="1"/>
  <c r="N120" i="16"/>
  <c r="N17" i="7" s="1"/>
  <c r="O120" i="16"/>
  <c r="O17" i="7" s="1"/>
  <c r="P120" i="16"/>
  <c r="P17" i="7" s="1"/>
  <c r="Q120" i="16"/>
  <c r="Q17" i="7" s="1"/>
  <c r="R120" i="16"/>
  <c r="R17" i="7" s="1"/>
  <c r="S120" i="16"/>
  <c r="S17" i="7" s="1"/>
  <c r="T120" i="16"/>
  <c r="T17" i="7" s="1"/>
  <c r="U120" i="16"/>
  <c r="U17" i="7" s="1"/>
  <c r="V120" i="16"/>
  <c r="V17" i="7" s="1"/>
  <c r="W120" i="16"/>
  <c r="W17" i="7" s="1"/>
  <c r="X120" i="16"/>
  <c r="X17" i="7" s="1"/>
  <c r="Y120" i="16"/>
  <c r="Y17" i="7" s="1"/>
  <c r="Z120" i="16"/>
  <c r="Z17" i="7" s="1"/>
  <c r="AA120" i="16"/>
  <c r="AA17" i="7" s="1"/>
  <c r="AB120" i="16"/>
  <c r="AB17" i="7" s="1"/>
  <c r="AC120" i="16"/>
  <c r="AC17" i="7" s="1"/>
  <c r="AD120" i="16"/>
  <c r="AD17" i="7" s="1"/>
  <c r="AE120" i="16"/>
  <c r="AE17" i="7" s="1"/>
  <c r="AF120" i="16"/>
  <c r="AF17" i="7" s="1"/>
  <c r="AG120" i="16"/>
  <c r="AG17" i="7" s="1"/>
  <c r="C85" i="16"/>
  <c r="C2" i="5" s="1"/>
  <c r="D85" i="16"/>
  <c r="D2" i="5" s="1"/>
  <c r="E85" i="16"/>
  <c r="E2" i="5" s="1"/>
  <c r="F85" i="16"/>
  <c r="F2" i="5" s="1"/>
  <c r="G85" i="16"/>
  <c r="G2" i="5" s="1"/>
  <c r="H85" i="16"/>
  <c r="H2" i="5" s="1"/>
  <c r="I85" i="16"/>
  <c r="I2" i="5" s="1"/>
  <c r="J85" i="16"/>
  <c r="J2" i="5" s="1"/>
  <c r="K85" i="16"/>
  <c r="K2" i="5" s="1"/>
  <c r="L85" i="16"/>
  <c r="L2" i="5" s="1"/>
  <c r="M85" i="16"/>
  <c r="M2" i="5" s="1"/>
  <c r="N85" i="16"/>
  <c r="N2" i="5" s="1"/>
  <c r="O85" i="16"/>
  <c r="O2" i="5" s="1"/>
  <c r="P85" i="16"/>
  <c r="P2" i="5" s="1"/>
  <c r="Q85" i="16"/>
  <c r="Q2" i="5" s="1"/>
  <c r="R85" i="16"/>
  <c r="R2" i="5" s="1"/>
  <c r="S85" i="16"/>
  <c r="S2" i="5" s="1"/>
  <c r="T85" i="16"/>
  <c r="T2" i="5" s="1"/>
  <c r="U85" i="16"/>
  <c r="U2" i="5" s="1"/>
  <c r="V85" i="16"/>
  <c r="V2" i="5" s="1"/>
  <c r="W85" i="16"/>
  <c r="W2" i="5" s="1"/>
  <c r="X85" i="16"/>
  <c r="X2" i="5" s="1"/>
  <c r="Y85" i="16"/>
  <c r="Y2" i="5" s="1"/>
  <c r="Z85" i="16"/>
  <c r="Z2" i="5" s="1"/>
  <c r="AA85" i="16"/>
  <c r="AA2" i="5" s="1"/>
  <c r="AB85" i="16"/>
  <c r="AB2" i="5" s="1"/>
  <c r="AC85" i="16"/>
  <c r="AC2" i="5" s="1"/>
  <c r="AD85" i="16"/>
  <c r="AD2" i="5" s="1"/>
  <c r="AE85" i="16"/>
  <c r="AE2" i="5" s="1"/>
  <c r="AF85" i="16"/>
  <c r="AF2" i="5" s="1"/>
  <c r="AG85" i="16"/>
  <c r="AG2" i="5" s="1"/>
  <c r="C86" i="16"/>
  <c r="C3" i="5" s="1"/>
  <c r="D86" i="16"/>
  <c r="D3" i="5" s="1"/>
  <c r="E86" i="16"/>
  <c r="E3" i="5" s="1"/>
  <c r="F86" i="16"/>
  <c r="F3" i="5" s="1"/>
  <c r="G86" i="16"/>
  <c r="G3" i="5" s="1"/>
  <c r="H86" i="16"/>
  <c r="H3" i="5" s="1"/>
  <c r="I86" i="16"/>
  <c r="I3" i="5" s="1"/>
  <c r="J86" i="16"/>
  <c r="J3" i="5" s="1"/>
  <c r="K86" i="16"/>
  <c r="K3" i="5" s="1"/>
  <c r="L86" i="16"/>
  <c r="L3" i="5" s="1"/>
  <c r="M86" i="16"/>
  <c r="M3" i="5" s="1"/>
  <c r="N86" i="16"/>
  <c r="N3" i="5" s="1"/>
  <c r="O86" i="16"/>
  <c r="O3" i="5" s="1"/>
  <c r="P86" i="16"/>
  <c r="P3" i="5" s="1"/>
  <c r="Q86" i="16"/>
  <c r="Q3" i="5" s="1"/>
  <c r="R86" i="16"/>
  <c r="R3" i="5" s="1"/>
  <c r="S86" i="16"/>
  <c r="S3" i="5" s="1"/>
  <c r="T86" i="16"/>
  <c r="T3" i="5" s="1"/>
  <c r="U86" i="16"/>
  <c r="U3" i="5" s="1"/>
  <c r="V86" i="16"/>
  <c r="V3" i="5" s="1"/>
  <c r="W86" i="16"/>
  <c r="W3" i="5" s="1"/>
  <c r="X86" i="16"/>
  <c r="X3" i="5" s="1"/>
  <c r="Y86" i="16"/>
  <c r="Y3" i="5" s="1"/>
  <c r="Z86" i="16"/>
  <c r="Z3" i="5" s="1"/>
  <c r="AA86" i="16"/>
  <c r="AA3" i="5" s="1"/>
  <c r="AB86" i="16"/>
  <c r="AB3" i="5" s="1"/>
  <c r="AC86" i="16"/>
  <c r="AC3" i="5" s="1"/>
  <c r="AD86" i="16"/>
  <c r="AD3" i="5" s="1"/>
  <c r="AE86" i="16"/>
  <c r="AE3" i="5" s="1"/>
  <c r="AF86" i="16"/>
  <c r="AF3" i="5" s="1"/>
  <c r="AG86" i="16"/>
  <c r="AG3" i="5" s="1"/>
  <c r="C87" i="16"/>
  <c r="C4" i="5" s="1"/>
  <c r="D87" i="16"/>
  <c r="D4" i="5" s="1"/>
  <c r="E87" i="16"/>
  <c r="E4" i="5" s="1"/>
  <c r="F87" i="16"/>
  <c r="F4" i="5" s="1"/>
  <c r="G87" i="16"/>
  <c r="G4" i="5" s="1"/>
  <c r="H87" i="16"/>
  <c r="H4" i="5" s="1"/>
  <c r="I87" i="16"/>
  <c r="I4" i="5" s="1"/>
  <c r="J87" i="16"/>
  <c r="J4" i="5" s="1"/>
  <c r="K87" i="16"/>
  <c r="K4" i="5" s="1"/>
  <c r="L87" i="16"/>
  <c r="L4" i="5" s="1"/>
  <c r="M87" i="16"/>
  <c r="M4" i="5" s="1"/>
  <c r="N87" i="16"/>
  <c r="N4" i="5" s="1"/>
  <c r="O87" i="16"/>
  <c r="O4" i="5" s="1"/>
  <c r="P87" i="16"/>
  <c r="P4" i="5" s="1"/>
  <c r="Q87" i="16"/>
  <c r="Q4" i="5" s="1"/>
  <c r="R87" i="16"/>
  <c r="R4" i="5" s="1"/>
  <c r="S87" i="16"/>
  <c r="S4" i="5" s="1"/>
  <c r="T87" i="16"/>
  <c r="T4" i="5" s="1"/>
  <c r="U87" i="16"/>
  <c r="U4" i="5" s="1"/>
  <c r="V87" i="16"/>
  <c r="V4" i="5" s="1"/>
  <c r="W87" i="16"/>
  <c r="W4" i="5" s="1"/>
  <c r="X87" i="16"/>
  <c r="X4" i="5" s="1"/>
  <c r="Y87" i="16"/>
  <c r="Y4" i="5" s="1"/>
  <c r="Z87" i="16"/>
  <c r="Z4" i="5" s="1"/>
  <c r="AA87" i="16"/>
  <c r="AA4" i="5" s="1"/>
  <c r="AB87" i="16"/>
  <c r="AB4" i="5" s="1"/>
  <c r="AC87" i="16"/>
  <c r="AC4" i="5" s="1"/>
  <c r="AD87" i="16"/>
  <c r="AD4" i="5" s="1"/>
  <c r="AE87" i="16"/>
  <c r="AE4" i="5" s="1"/>
  <c r="AF87" i="16"/>
  <c r="AF4" i="5" s="1"/>
  <c r="AG87" i="16"/>
  <c r="AG4" i="5" s="1"/>
  <c r="C91" i="16"/>
  <c r="C8" i="5" s="1"/>
  <c r="D91" i="16"/>
  <c r="D8" i="5" s="1"/>
  <c r="E91" i="16"/>
  <c r="E8" i="5" s="1"/>
  <c r="F91" i="16"/>
  <c r="F8" i="5" s="1"/>
  <c r="G91" i="16"/>
  <c r="G8" i="5" s="1"/>
  <c r="H91" i="16"/>
  <c r="H8" i="5" s="1"/>
  <c r="I91" i="16"/>
  <c r="I8" i="5" s="1"/>
  <c r="J91" i="16"/>
  <c r="J8" i="5" s="1"/>
  <c r="K91" i="16"/>
  <c r="K8" i="5" s="1"/>
  <c r="L91" i="16"/>
  <c r="L8" i="5" s="1"/>
  <c r="M91" i="16"/>
  <c r="M8" i="5" s="1"/>
  <c r="N91" i="16"/>
  <c r="N8" i="5" s="1"/>
  <c r="O91" i="16"/>
  <c r="O8" i="5" s="1"/>
  <c r="P91" i="16"/>
  <c r="P8" i="5" s="1"/>
  <c r="Q91" i="16"/>
  <c r="Q8" i="5" s="1"/>
  <c r="R91" i="16"/>
  <c r="R8" i="5" s="1"/>
  <c r="S91" i="16"/>
  <c r="S8" i="5" s="1"/>
  <c r="T91" i="16"/>
  <c r="T8" i="5" s="1"/>
  <c r="U91" i="16"/>
  <c r="U8" i="5" s="1"/>
  <c r="V91" i="16"/>
  <c r="V8" i="5" s="1"/>
  <c r="W91" i="16"/>
  <c r="W8" i="5" s="1"/>
  <c r="X91" i="16"/>
  <c r="X8" i="5" s="1"/>
  <c r="Y91" i="16"/>
  <c r="Y8" i="5" s="1"/>
  <c r="Z91" i="16"/>
  <c r="Z8" i="5" s="1"/>
  <c r="AA91" i="16"/>
  <c r="AA8" i="5" s="1"/>
  <c r="AB91" i="16"/>
  <c r="AB8" i="5" s="1"/>
  <c r="AC91" i="16"/>
  <c r="AC8" i="5" s="1"/>
  <c r="AD91" i="16"/>
  <c r="AD8" i="5" s="1"/>
  <c r="AE91" i="16"/>
  <c r="AE8" i="5" s="1"/>
  <c r="AF91" i="16"/>
  <c r="AF8" i="5" s="1"/>
  <c r="AG91" i="16"/>
  <c r="AG8" i="5" s="1"/>
  <c r="C92" i="16"/>
  <c r="C9" i="5" s="1"/>
  <c r="D92" i="16"/>
  <c r="D9" i="5" s="1"/>
  <c r="E92" i="16"/>
  <c r="E9" i="5" s="1"/>
  <c r="F92" i="16"/>
  <c r="F9" i="5" s="1"/>
  <c r="G92" i="16"/>
  <c r="G9" i="5" s="1"/>
  <c r="H92" i="16"/>
  <c r="H9" i="5" s="1"/>
  <c r="I92" i="16"/>
  <c r="I9" i="5" s="1"/>
  <c r="J92" i="16"/>
  <c r="J9" i="5" s="1"/>
  <c r="K92" i="16"/>
  <c r="K9" i="5" s="1"/>
  <c r="L92" i="16"/>
  <c r="L9" i="5" s="1"/>
  <c r="M92" i="16"/>
  <c r="M9" i="5" s="1"/>
  <c r="N92" i="16"/>
  <c r="N9" i="5" s="1"/>
  <c r="O92" i="16"/>
  <c r="O9" i="5" s="1"/>
  <c r="P92" i="16"/>
  <c r="P9" i="5" s="1"/>
  <c r="Q92" i="16"/>
  <c r="Q9" i="5" s="1"/>
  <c r="R92" i="16"/>
  <c r="R9" i="5" s="1"/>
  <c r="S92" i="16"/>
  <c r="S9" i="5" s="1"/>
  <c r="T92" i="16"/>
  <c r="T9" i="5" s="1"/>
  <c r="U92" i="16"/>
  <c r="U9" i="5" s="1"/>
  <c r="V92" i="16"/>
  <c r="V9" i="5" s="1"/>
  <c r="W92" i="16"/>
  <c r="W9" i="5" s="1"/>
  <c r="X92" i="16"/>
  <c r="X9" i="5" s="1"/>
  <c r="Y92" i="16"/>
  <c r="Y9" i="5" s="1"/>
  <c r="Z92" i="16"/>
  <c r="Z9" i="5" s="1"/>
  <c r="AA92" i="16"/>
  <c r="AA9" i="5" s="1"/>
  <c r="AB92" i="16"/>
  <c r="AB9" i="5" s="1"/>
  <c r="AC92" i="16"/>
  <c r="AC9" i="5" s="1"/>
  <c r="AD92" i="16"/>
  <c r="AD9" i="5" s="1"/>
  <c r="AE92" i="16"/>
  <c r="AE9" i="5" s="1"/>
  <c r="AF92" i="16"/>
  <c r="AF9" i="5" s="1"/>
  <c r="AG92" i="16"/>
  <c r="AG9" i="5" s="1"/>
  <c r="C93" i="16"/>
  <c r="C10" i="5" s="1"/>
  <c r="D93" i="16"/>
  <c r="D10" i="5" s="1"/>
  <c r="E93" i="16"/>
  <c r="E10" i="5" s="1"/>
  <c r="F93" i="16"/>
  <c r="F10" i="5" s="1"/>
  <c r="G93" i="16"/>
  <c r="G10" i="5" s="1"/>
  <c r="H93" i="16"/>
  <c r="H10" i="5" s="1"/>
  <c r="I93" i="16"/>
  <c r="I10" i="5" s="1"/>
  <c r="J93" i="16"/>
  <c r="J10" i="5" s="1"/>
  <c r="K93" i="16"/>
  <c r="K10" i="5" s="1"/>
  <c r="L93" i="16"/>
  <c r="L10" i="5" s="1"/>
  <c r="M93" i="16"/>
  <c r="M10" i="5" s="1"/>
  <c r="N93" i="16"/>
  <c r="N10" i="5" s="1"/>
  <c r="O93" i="16"/>
  <c r="O10" i="5" s="1"/>
  <c r="P93" i="16"/>
  <c r="P10" i="5" s="1"/>
  <c r="Q93" i="16"/>
  <c r="Q10" i="5" s="1"/>
  <c r="R93" i="16"/>
  <c r="R10" i="5" s="1"/>
  <c r="S93" i="16"/>
  <c r="S10" i="5" s="1"/>
  <c r="T93" i="16"/>
  <c r="T10" i="5" s="1"/>
  <c r="U93" i="16"/>
  <c r="U10" i="5" s="1"/>
  <c r="V93" i="16"/>
  <c r="V10" i="5" s="1"/>
  <c r="W93" i="16"/>
  <c r="W10" i="5" s="1"/>
  <c r="X93" i="16"/>
  <c r="X10" i="5" s="1"/>
  <c r="Y93" i="16"/>
  <c r="Y10" i="5" s="1"/>
  <c r="Z93" i="16"/>
  <c r="Z10" i="5" s="1"/>
  <c r="AA93" i="16"/>
  <c r="AA10" i="5" s="1"/>
  <c r="AB93" i="16"/>
  <c r="AB10" i="5" s="1"/>
  <c r="AC93" i="16"/>
  <c r="AC10" i="5" s="1"/>
  <c r="AD93" i="16"/>
  <c r="AD10" i="5" s="1"/>
  <c r="AE93" i="16"/>
  <c r="AE10" i="5" s="1"/>
  <c r="AF93" i="16"/>
  <c r="AF10" i="5" s="1"/>
  <c r="AG93" i="16"/>
  <c r="AG10" i="5" s="1"/>
  <c r="C94" i="16"/>
  <c r="C11" i="5" s="1"/>
  <c r="D94" i="16"/>
  <c r="D11" i="5" s="1"/>
  <c r="E94" i="16"/>
  <c r="E11" i="5" s="1"/>
  <c r="F94" i="16"/>
  <c r="F11" i="5" s="1"/>
  <c r="G94" i="16"/>
  <c r="G11" i="5" s="1"/>
  <c r="H94" i="16"/>
  <c r="H11" i="5" s="1"/>
  <c r="I94" i="16"/>
  <c r="I11" i="5" s="1"/>
  <c r="J94" i="16"/>
  <c r="J11" i="5" s="1"/>
  <c r="K94" i="16"/>
  <c r="K11" i="5" s="1"/>
  <c r="L94" i="16"/>
  <c r="L11" i="5" s="1"/>
  <c r="M94" i="16"/>
  <c r="M11" i="5" s="1"/>
  <c r="N94" i="16"/>
  <c r="N11" i="5" s="1"/>
  <c r="O94" i="16"/>
  <c r="O11" i="5" s="1"/>
  <c r="P94" i="16"/>
  <c r="P11" i="5" s="1"/>
  <c r="Q94" i="16"/>
  <c r="Q11" i="5" s="1"/>
  <c r="R94" i="16"/>
  <c r="R11" i="5" s="1"/>
  <c r="S94" i="16"/>
  <c r="S11" i="5" s="1"/>
  <c r="T94" i="16"/>
  <c r="T11" i="5" s="1"/>
  <c r="U94" i="16"/>
  <c r="U11" i="5" s="1"/>
  <c r="V94" i="16"/>
  <c r="V11" i="5" s="1"/>
  <c r="W94" i="16"/>
  <c r="W11" i="5" s="1"/>
  <c r="X94" i="16"/>
  <c r="X11" i="5" s="1"/>
  <c r="Y94" i="16"/>
  <c r="Y11" i="5" s="1"/>
  <c r="Z94" i="16"/>
  <c r="Z11" i="5" s="1"/>
  <c r="AA94" i="16"/>
  <c r="AA11" i="5" s="1"/>
  <c r="AB94" i="16"/>
  <c r="AB11" i="5" s="1"/>
  <c r="AC94" i="16"/>
  <c r="AC11" i="5" s="1"/>
  <c r="AD94" i="16"/>
  <c r="AD11" i="5" s="1"/>
  <c r="AE94" i="16"/>
  <c r="AE11" i="5" s="1"/>
  <c r="AF94" i="16"/>
  <c r="AF11" i="5" s="1"/>
  <c r="AG94" i="16"/>
  <c r="AG11" i="5" s="1"/>
  <c r="C95" i="16"/>
  <c r="C12" i="5" s="1"/>
  <c r="D95" i="16"/>
  <c r="D12" i="5" s="1"/>
  <c r="E95" i="16"/>
  <c r="E12" i="5" s="1"/>
  <c r="F95" i="16"/>
  <c r="F12" i="5" s="1"/>
  <c r="G95" i="16"/>
  <c r="G12" i="5" s="1"/>
  <c r="H95" i="16"/>
  <c r="H12" i="5" s="1"/>
  <c r="I95" i="16"/>
  <c r="I12" i="5" s="1"/>
  <c r="J95" i="16"/>
  <c r="J12" i="5" s="1"/>
  <c r="K95" i="16"/>
  <c r="K12" i="5" s="1"/>
  <c r="L95" i="16"/>
  <c r="L12" i="5" s="1"/>
  <c r="M95" i="16"/>
  <c r="M12" i="5" s="1"/>
  <c r="N95" i="16"/>
  <c r="N12" i="5" s="1"/>
  <c r="O95" i="16"/>
  <c r="O12" i="5" s="1"/>
  <c r="P95" i="16"/>
  <c r="P12" i="5" s="1"/>
  <c r="Q95" i="16"/>
  <c r="Q12" i="5" s="1"/>
  <c r="R95" i="16"/>
  <c r="R12" i="5" s="1"/>
  <c r="S95" i="16"/>
  <c r="S12" i="5" s="1"/>
  <c r="T95" i="16"/>
  <c r="T12" i="5" s="1"/>
  <c r="U95" i="16"/>
  <c r="U12" i="5" s="1"/>
  <c r="V95" i="16"/>
  <c r="V12" i="5" s="1"/>
  <c r="W95" i="16"/>
  <c r="W12" i="5" s="1"/>
  <c r="X95" i="16"/>
  <c r="X12" i="5" s="1"/>
  <c r="Y95" i="16"/>
  <c r="Y12" i="5" s="1"/>
  <c r="Z95" i="16"/>
  <c r="Z12" i="5" s="1"/>
  <c r="AA95" i="16"/>
  <c r="AA12" i="5" s="1"/>
  <c r="AB95" i="16"/>
  <c r="AB12" i="5" s="1"/>
  <c r="AC95" i="16"/>
  <c r="AC12" i="5" s="1"/>
  <c r="AD95" i="16"/>
  <c r="AD12" i="5" s="1"/>
  <c r="AE95" i="16"/>
  <c r="AE12" i="5" s="1"/>
  <c r="AF95" i="16"/>
  <c r="AF12" i="5" s="1"/>
  <c r="AG95" i="16"/>
  <c r="AG12" i="5" s="1"/>
  <c r="C96" i="16"/>
  <c r="C13" i="5" s="1"/>
  <c r="D96" i="16"/>
  <c r="D13" i="5" s="1"/>
  <c r="E96" i="16"/>
  <c r="E13" i="5" s="1"/>
  <c r="F96" i="16"/>
  <c r="F13" i="5" s="1"/>
  <c r="G96" i="16"/>
  <c r="G13" i="5" s="1"/>
  <c r="H96" i="16"/>
  <c r="H13" i="5" s="1"/>
  <c r="I96" i="16"/>
  <c r="I13" i="5" s="1"/>
  <c r="J96" i="16"/>
  <c r="J13" i="5" s="1"/>
  <c r="K96" i="16"/>
  <c r="K13" i="5" s="1"/>
  <c r="L96" i="16"/>
  <c r="L13" i="5" s="1"/>
  <c r="M96" i="16"/>
  <c r="M13" i="5" s="1"/>
  <c r="N96" i="16"/>
  <c r="N13" i="5" s="1"/>
  <c r="O96" i="16"/>
  <c r="O13" i="5" s="1"/>
  <c r="P96" i="16"/>
  <c r="P13" i="5" s="1"/>
  <c r="Q96" i="16"/>
  <c r="Q13" i="5" s="1"/>
  <c r="R96" i="16"/>
  <c r="R13" i="5" s="1"/>
  <c r="S96" i="16"/>
  <c r="S13" i="5" s="1"/>
  <c r="T96" i="16"/>
  <c r="T13" i="5" s="1"/>
  <c r="U96" i="16"/>
  <c r="U13" i="5" s="1"/>
  <c r="V96" i="16"/>
  <c r="V13" i="5" s="1"/>
  <c r="W96" i="16"/>
  <c r="W13" i="5" s="1"/>
  <c r="X96" i="16"/>
  <c r="X13" i="5" s="1"/>
  <c r="Y96" i="16"/>
  <c r="Y13" i="5" s="1"/>
  <c r="Z96" i="16"/>
  <c r="Z13" i="5" s="1"/>
  <c r="AA96" i="16"/>
  <c r="AA13" i="5" s="1"/>
  <c r="AB96" i="16"/>
  <c r="AB13" i="5" s="1"/>
  <c r="AC96" i="16"/>
  <c r="AC13" i="5" s="1"/>
  <c r="AD96" i="16"/>
  <c r="AD13" i="5" s="1"/>
  <c r="AE96" i="16"/>
  <c r="AE13" i="5" s="1"/>
  <c r="AF96" i="16"/>
  <c r="AF13" i="5" s="1"/>
  <c r="AG96" i="16"/>
  <c r="AG13" i="5" s="1"/>
  <c r="C97" i="16"/>
  <c r="C14" i="5" s="1"/>
  <c r="D97" i="16"/>
  <c r="D14" i="5" s="1"/>
  <c r="E97" i="16"/>
  <c r="E14" i="5" s="1"/>
  <c r="F97" i="16"/>
  <c r="F14" i="5" s="1"/>
  <c r="G97" i="16"/>
  <c r="G14" i="5" s="1"/>
  <c r="H97" i="16"/>
  <c r="H14" i="5" s="1"/>
  <c r="I97" i="16"/>
  <c r="I14" i="5" s="1"/>
  <c r="J97" i="16"/>
  <c r="J14" i="5" s="1"/>
  <c r="K97" i="16"/>
  <c r="K14" i="5" s="1"/>
  <c r="L97" i="16"/>
  <c r="L14" i="5" s="1"/>
  <c r="M97" i="16"/>
  <c r="M14" i="5" s="1"/>
  <c r="N97" i="16"/>
  <c r="N14" i="5" s="1"/>
  <c r="O97" i="16"/>
  <c r="O14" i="5" s="1"/>
  <c r="P97" i="16"/>
  <c r="P14" i="5" s="1"/>
  <c r="Q97" i="16"/>
  <c r="Q14" i="5" s="1"/>
  <c r="R97" i="16"/>
  <c r="R14" i="5" s="1"/>
  <c r="S97" i="16"/>
  <c r="S14" i="5" s="1"/>
  <c r="T97" i="16"/>
  <c r="T14" i="5" s="1"/>
  <c r="U97" i="16"/>
  <c r="U14" i="5" s="1"/>
  <c r="V97" i="16"/>
  <c r="V14" i="5" s="1"/>
  <c r="W97" i="16"/>
  <c r="W14" i="5" s="1"/>
  <c r="X97" i="16"/>
  <c r="X14" i="5" s="1"/>
  <c r="Y97" i="16"/>
  <c r="Y14" i="5" s="1"/>
  <c r="Z97" i="16"/>
  <c r="Z14" i="5" s="1"/>
  <c r="AA97" i="16"/>
  <c r="AA14" i="5" s="1"/>
  <c r="AB97" i="16"/>
  <c r="AB14" i="5" s="1"/>
  <c r="AC97" i="16"/>
  <c r="AD97" i="16"/>
  <c r="AD14" i="5" s="1"/>
  <c r="AE97" i="16"/>
  <c r="AE14" i="5" s="1"/>
  <c r="AF97" i="16"/>
  <c r="AF14" i="5" s="1"/>
  <c r="AG97" i="16"/>
  <c r="AG14" i="5" s="1"/>
  <c r="C98" i="16"/>
  <c r="C15" i="5" s="1"/>
  <c r="D98" i="16"/>
  <c r="D15" i="5" s="1"/>
  <c r="E98" i="16"/>
  <c r="E15" i="5" s="1"/>
  <c r="F98" i="16"/>
  <c r="F15" i="5" s="1"/>
  <c r="G98" i="16"/>
  <c r="G15" i="5" s="1"/>
  <c r="H98" i="16"/>
  <c r="H15" i="5" s="1"/>
  <c r="I98" i="16"/>
  <c r="I15" i="5" s="1"/>
  <c r="J98" i="16"/>
  <c r="J15" i="5" s="1"/>
  <c r="K98" i="16"/>
  <c r="K15" i="5" s="1"/>
  <c r="L98" i="16"/>
  <c r="L15" i="5" s="1"/>
  <c r="M98" i="16"/>
  <c r="M15" i="5" s="1"/>
  <c r="N98" i="16"/>
  <c r="N15" i="5" s="1"/>
  <c r="O98" i="16"/>
  <c r="O15" i="5" s="1"/>
  <c r="P98" i="16"/>
  <c r="P15" i="5" s="1"/>
  <c r="Q98" i="16"/>
  <c r="Q15" i="5" s="1"/>
  <c r="R98" i="16"/>
  <c r="R15" i="5" s="1"/>
  <c r="S98" i="16"/>
  <c r="S15" i="5" s="1"/>
  <c r="T98" i="16"/>
  <c r="T15" i="5" s="1"/>
  <c r="U98" i="16"/>
  <c r="U15" i="5" s="1"/>
  <c r="V98" i="16"/>
  <c r="V15" i="5" s="1"/>
  <c r="W98" i="16"/>
  <c r="W15" i="5" s="1"/>
  <c r="X98" i="16"/>
  <c r="X15" i="5" s="1"/>
  <c r="Y98" i="16"/>
  <c r="Y15" i="5" s="1"/>
  <c r="Z98" i="16"/>
  <c r="Z15" i="5" s="1"/>
  <c r="AA98" i="16"/>
  <c r="AA15" i="5" s="1"/>
  <c r="AB98" i="16"/>
  <c r="AB15" i="5" s="1"/>
  <c r="AC98" i="16"/>
  <c r="AC15" i="5" s="1"/>
  <c r="AD98" i="16"/>
  <c r="AD15" i="5" s="1"/>
  <c r="AE98" i="16"/>
  <c r="AE15" i="5" s="1"/>
  <c r="AF98" i="16"/>
  <c r="AF15" i="5" s="1"/>
  <c r="AG98" i="16"/>
  <c r="AG15" i="5" s="1"/>
  <c r="C99" i="16"/>
  <c r="C16" i="5" s="1"/>
  <c r="D99" i="16"/>
  <c r="D16" i="5" s="1"/>
  <c r="E99" i="16"/>
  <c r="E16" i="5" s="1"/>
  <c r="F99" i="16"/>
  <c r="F16" i="5" s="1"/>
  <c r="G99" i="16"/>
  <c r="G16" i="5" s="1"/>
  <c r="H99" i="16"/>
  <c r="H16" i="5" s="1"/>
  <c r="I99" i="16"/>
  <c r="I16" i="5" s="1"/>
  <c r="J99" i="16"/>
  <c r="J16" i="5" s="1"/>
  <c r="K99" i="16"/>
  <c r="K16" i="5" s="1"/>
  <c r="L99" i="16"/>
  <c r="L16" i="5" s="1"/>
  <c r="M99" i="16"/>
  <c r="M16" i="5" s="1"/>
  <c r="N99" i="16"/>
  <c r="N16" i="5" s="1"/>
  <c r="O99" i="16"/>
  <c r="O16" i="5" s="1"/>
  <c r="P99" i="16"/>
  <c r="P16" i="5" s="1"/>
  <c r="Q99" i="16"/>
  <c r="Q16" i="5" s="1"/>
  <c r="R99" i="16"/>
  <c r="R16" i="5" s="1"/>
  <c r="S99" i="16"/>
  <c r="S16" i="5" s="1"/>
  <c r="T99" i="16"/>
  <c r="T16" i="5" s="1"/>
  <c r="U99" i="16"/>
  <c r="U16" i="5" s="1"/>
  <c r="V99" i="16"/>
  <c r="V16" i="5" s="1"/>
  <c r="W99" i="16"/>
  <c r="W16" i="5" s="1"/>
  <c r="X99" i="16"/>
  <c r="X16" i="5" s="1"/>
  <c r="Y99" i="16"/>
  <c r="Y16" i="5" s="1"/>
  <c r="Z99" i="16"/>
  <c r="Z16" i="5" s="1"/>
  <c r="AA99" i="16"/>
  <c r="AA16" i="5" s="1"/>
  <c r="AB99" i="16"/>
  <c r="AB16" i="5" s="1"/>
  <c r="AC99" i="16"/>
  <c r="AC16" i="5" s="1"/>
  <c r="AD99" i="16"/>
  <c r="AD16" i="5" s="1"/>
  <c r="AE99" i="16"/>
  <c r="AE16" i="5" s="1"/>
  <c r="AF99" i="16"/>
  <c r="AF16" i="5" s="1"/>
  <c r="AG99" i="16"/>
  <c r="AG16" i="5" s="1"/>
  <c r="C100" i="16"/>
  <c r="C17" i="5" s="1"/>
  <c r="D100" i="16"/>
  <c r="D17" i="5" s="1"/>
  <c r="E100" i="16"/>
  <c r="E17" i="5" s="1"/>
  <c r="F100" i="16"/>
  <c r="F17" i="5" s="1"/>
  <c r="G100" i="16"/>
  <c r="G17" i="5" s="1"/>
  <c r="H100" i="16"/>
  <c r="H17" i="5" s="1"/>
  <c r="I100" i="16"/>
  <c r="I17" i="5" s="1"/>
  <c r="J100" i="16"/>
  <c r="J17" i="5" s="1"/>
  <c r="K100" i="16"/>
  <c r="K17" i="5" s="1"/>
  <c r="L100" i="16"/>
  <c r="L17" i="5" s="1"/>
  <c r="M100" i="16"/>
  <c r="M17" i="5" s="1"/>
  <c r="N100" i="16"/>
  <c r="N17" i="5" s="1"/>
  <c r="O100" i="16"/>
  <c r="O17" i="5" s="1"/>
  <c r="P100" i="16"/>
  <c r="P17" i="5" s="1"/>
  <c r="Q100" i="16"/>
  <c r="Q17" i="5" s="1"/>
  <c r="R100" i="16"/>
  <c r="R17" i="5" s="1"/>
  <c r="S100" i="16"/>
  <c r="S17" i="5" s="1"/>
  <c r="T100" i="16"/>
  <c r="T17" i="5" s="1"/>
  <c r="U100" i="16"/>
  <c r="U17" i="5" s="1"/>
  <c r="V100" i="16"/>
  <c r="V17" i="5" s="1"/>
  <c r="W100" i="16"/>
  <c r="W17" i="5" s="1"/>
  <c r="X100" i="16"/>
  <c r="X17" i="5" s="1"/>
  <c r="Y100" i="16"/>
  <c r="Y17" i="5" s="1"/>
  <c r="Z100" i="16"/>
  <c r="Z17" i="5" s="1"/>
  <c r="AA100" i="16"/>
  <c r="AA17" i="5" s="1"/>
  <c r="AB100" i="16"/>
  <c r="AB17" i="5" s="1"/>
  <c r="AC100" i="16"/>
  <c r="AC17" i="5" s="1"/>
  <c r="AD100" i="16"/>
  <c r="AD17" i="5" s="1"/>
  <c r="AE100" i="16"/>
  <c r="AE17" i="5" s="1"/>
  <c r="AF100" i="16"/>
  <c r="AF17" i="5" s="1"/>
  <c r="AG100" i="16"/>
  <c r="AG17" i="5" s="1"/>
  <c r="C65" i="16"/>
  <c r="C2" i="10" s="1"/>
  <c r="D65" i="16"/>
  <c r="D2" i="10" s="1"/>
  <c r="E65" i="16"/>
  <c r="E2" i="10" s="1"/>
  <c r="F65" i="16"/>
  <c r="F2" i="10" s="1"/>
  <c r="G65" i="16"/>
  <c r="G2" i="10" s="1"/>
  <c r="H65" i="16"/>
  <c r="H2" i="10" s="1"/>
  <c r="I65" i="16"/>
  <c r="I2" i="10" s="1"/>
  <c r="J65" i="16"/>
  <c r="J2" i="10" s="1"/>
  <c r="K65" i="16"/>
  <c r="K2" i="10" s="1"/>
  <c r="L65" i="16"/>
  <c r="L2" i="10" s="1"/>
  <c r="M65" i="16"/>
  <c r="M2" i="10" s="1"/>
  <c r="N65" i="16"/>
  <c r="N2" i="10" s="1"/>
  <c r="O65" i="16"/>
  <c r="O2" i="10" s="1"/>
  <c r="P65" i="16"/>
  <c r="P2" i="10" s="1"/>
  <c r="Q65" i="16"/>
  <c r="Q2" i="10" s="1"/>
  <c r="R65" i="16"/>
  <c r="R2" i="10" s="1"/>
  <c r="S65" i="16"/>
  <c r="S2" i="10" s="1"/>
  <c r="T65" i="16"/>
  <c r="T2" i="10" s="1"/>
  <c r="U65" i="16"/>
  <c r="U2" i="10" s="1"/>
  <c r="V65" i="16"/>
  <c r="V2" i="10" s="1"/>
  <c r="W65" i="16"/>
  <c r="W2" i="10" s="1"/>
  <c r="X65" i="16"/>
  <c r="X2" i="10" s="1"/>
  <c r="Y65" i="16"/>
  <c r="Y2" i="10" s="1"/>
  <c r="Z65" i="16"/>
  <c r="Z2" i="10" s="1"/>
  <c r="AA65" i="16"/>
  <c r="AA2" i="10" s="1"/>
  <c r="AB65" i="16"/>
  <c r="AB2" i="10" s="1"/>
  <c r="AC65" i="16"/>
  <c r="AC2" i="10" s="1"/>
  <c r="AD65" i="16"/>
  <c r="AD2" i="10" s="1"/>
  <c r="AE65" i="16"/>
  <c r="AE2" i="10" s="1"/>
  <c r="AF65" i="16"/>
  <c r="AF2" i="10" s="1"/>
  <c r="AG65" i="16"/>
  <c r="AG2" i="10" s="1"/>
  <c r="C66" i="16"/>
  <c r="C3" i="10" s="1"/>
  <c r="D66" i="16"/>
  <c r="D3" i="10" s="1"/>
  <c r="E66" i="16"/>
  <c r="E3" i="10" s="1"/>
  <c r="F66" i="16"/>
  <c r="F3" i="10" s="1"/>
  <c r="G66" i="16"/>
  <c r="G3" i="10" s="1"/>
  <c r="H66" i="16"/>
  <c r="H3" i="10" s="1"/>
  <c r="I66" i="16"/>
  <c r="I3" i="10" s="1"/>
  <c r="J66" i="16"/>
  <c r="J3" i="10" s="1"/>
  <c r="K66" i="16"/>
  <c r="K3" i="10" s="1"/>
  <c r="L66" i="16"/>
  <c r="L3" i="10" s="1"/>
  <c r="M66" i="16"/>
  <c r="M3" i="10" s="1"/>
  <c r="N66" i="16"/>
  <c r="N3" i="10" s="1"/>
  <c r="O66" i="16"/>
  <c r="O3" i="10" s="1"/>
  <c r="P66" i="16"/>
  <c r="P3" i="10" s="1"/>
  <c r="Q66" i="16"/>
  <c r="Q3" i="10" s="1"/>
  <c r="R66" i="16"/>
  <c r="R3" i="10" s="1"/>
  <c r="S66" i="16"/>
  <c r="S3" i="10" s="1"/>
  <c r="T66" i="16"/>
  <c r="T3" i="10" s="1"/>
  <c r="U66" i="16"/>
  <c r="U3" i="10" s="1"/>
  <c r="V66" i="16"/>
  <c r="V3" i="10" s="1"/>
  <c r="W66" i="16"/>
  <c r="W3" i="10" s="1"/>
  <c r="X66" i="16"/>
  <c r="X3" i="10" s="1"/>
  <c r="Y66" i="16"/>
  <c r="Y3" i="10" s="1"/>
  <c r="Z66" i="16"/>
  <c r="Z3" i="10" s="1"/>
  <c r="AA66" i="16"/>
  <c r="AA3" i="10" s="1"/>
  <c r="AB66" i="16"/>
  <c r="AB3" i="10" s="1"/>
  <c r="AC66" i="16"/>
  <c r="AC3" i="10" s="1"/>
  <c r="AD66" i="16"/>
  <c r="AD3" i="10" s="1"/>
  <c r="AE66" i="16"/>
  <c r="AE3" i="10" s="1"/>
  <c r="AF66" i="16"/>
  <c r="AF3" i="10" s="1"/>
  <c r="AG66" i="16"/>
  <c r="AG3" i="10" s="1"/>
  <c r="C67" i="16"/>
  <c r="C4" i="10" s="1"/>
  <c r="D67" i="16"/>
  <c r="D4" i="10" s="1"/>
  <c r="E67" i="16"/>
  <c r="E4" i="10" s="1"/>
  <c r="F67" i="16"/>
  <c r="F4" i="10" s="1"/>
  <c r="G67" i="16"/>
  <c r="G4" i="10" s="1"/>
  <c r="H67" i="16"/>
  <c r="H4" i="10" s="1"/>
  <c r="I67" i="16"/>
  <c r="I4" i="10" s="1"/>
  <c r="J67" i="16"/>
  <c r="J4" i="10" s="1"/>
  <c r="K67" i="16"/>
  <c r="K4" i="10" s="1"/>
  <c r="L67" i="16"/>
  <c r="L4" i="10" s="1"/>
  <c r="M67" i="16"/>
  <c r="M4" i="10" s="1"/>
  <c r="N67" i="16"/>
  <c r="N4" i="10" s="1"/>
  <c r="O67" i="16"/>
  <c r="O4" i="10" s="1"/>
  <c r="P67" i="16"/>
  <c r="P4" i="10" s="1"/>
  <c r="Q67" i="16"/>
  <c r="Q4" i="10" s="1"/>
  <c r="R67" i="16"/>
  <c r="R4" i="10" s="1"/>
  <c r="S67" i="16"/>
  <c r="S4" i="10" s="1"/>
  <c r="T67" i="16"/>
  <c r="T4" i="10" s="1"/>
  <c r="U67" i="16"/>
  <c r="U4" i="10" s="1"/>
  <c r="V67" i="16"/>
  <c r="V4" i="10" s="1"/>
  <c r="W67" i="16"/>
  <c r="W4" i="10" s="1"/>
  <c r="X67" i="16"/>
  <c r="X4" i="10" s="1"/>
  <c r="Y67" i="16"/>
  <c r="Y4" i="10" s="1"/>
  <c r="Z67" i="16"/>
  <c r="Z4" i="10" s="1"/>
  <c r="AA67" i="16"/>
  <c r="AA4" i="10" s="1"/>
  <c r="AB67" i="16"/>
  <c r="AB4" i="10" s="1"/>
  <c r="AC67" i="16"/>
  <c r="AC4" i="10" s="1"/>
  <c r="AD67" i="16"/>
  <c r="AD4" i="10" s="1"/>
  <c r="AE67" i="16"/>
  <c r="AE4" i="10" s="1"/>
  <c r="AF67" i="16"/>
  <c r="AF4" i="10" s="1"/>
  <c r="AG67" i="16"/>
  <c r="AG4" i="10" s="1"/>
  <c r="C71" i="16"/>
  <c r="C8" i="10" s="1"/>
  <c r="D71" i="16"/>
  <c r="D8" i="10" s="1"/>
  <c r="E71" i="16"/>
  <c r="E8" i="10" s="1"/>
  <c r="F71" i="16"/>
  <c r="F8" i="10" s="1"/>
  <c r="G71" i="16"/>
  <c r="G8" i="10" s="1"/>
  <c r="H71" i="16"/>
  <c r="H8" i="10" s="1"/>
  <c r="I71" i="16"/>
  <c r="I8" i="10" s="1"/>
  <c r="J71" i="16"/>
  <c r="J8" i="10" s="1"/>
  <c r="K71" i="16"/>
  <c r="K8" i="10" s="1"/>
  <c r="L71" i="16"/>
  <c r="L8" i="10" s="1"/>
  <c r="M71" i="16"/>
  <c r="M8" i="10" s="1"/>
  <c r="N71" i="16"/>
  <c r="N8" i="10" s="1"/>
  <c r="O71" i="16"/>
  <c r="O8" i="10" s="1"/>
  <c r="P71" i="16"/>
  <c r="P8" i="10" s="1"/>
  <c r="Q71" i="16"/>
  <c r="Q8" i="10" s="1"/>
  <c r="R71" i="16"/>
  <c r="R8" i="10" s="1"/>
  <c r="S71" i="16"/>
  <c r="S8" i="10" s="1"/>
  <c r="T71" i="16"/>
  <c r="T8" i="10" s="1"/>
  <c r="U71" i="16"/>
  <c r="U8" i="10" s="1"/>
  <c r="V71" i="16"/>
  <c r="V8" i="10" s="1"/>
  <c r="W71" i="16"/>
  <c r="W8" i="10" s="1"/>
  <c r="X71" i="16"/>
  <c r="X8" i="10" s="1"/>
  <c r="Y71" i="16"/>
  <c r="Y8" i="10" s="1"/>
  <c r="Z71" i="16"/>
  <c r="Z8" i="10" s="1"/>
  <c r="AA71" i="16"/>
  <c r="AA8" i="10" s="1"/>
  <c r="AB71" i="16"/>
  <c r="AB8" i="10" s="1"/>
  <c r="AC71" i="16"/>
  <c r="AC8" i="10" s="1"/>
  <c r="AD71" i="16"/>
  <c r="AD8" i="10" s="1"/>
  <c r="AE71" i="16"/>
  <c r="AE8" i="10" s="1"/>
  <c r="AF71" i="16"/>
  <c r="AF8" i="10" s="1"/>
  <c r="AG71" i="16"/>
  <c r="AG8" i="10" s="1"/>
  <c r="C72" i="16"/>
  <c r="C9" i="10" s="1"/>
  <c r="D72" i="16"/>
  <c r="D9" i="10" s="1"/>
  <c r="E72" i="16"/>
  <c r="E9" i="10" s="1"/>
  <c r="F72" i="16"/>
  <c r="F9" i="10" s="1"/>
  <c r="G72" i="16"/>
  <c r="G9" i="10" s="1"/>
  <c r="H72" i="16"/>
  <c r="H9" i="10" s="1"/>
  <c r="I72" i="16"/>
  <c r="I9" i="10" s="1"/>
  <c r="J72" i="16"/>
  <c r="J9" i="10" s="1"/>
  <c r="K72" i="16"/>
  <c r="K9" i="10" s="1"/>
  <c r="L72" i="16"/>
  <c r="L9" i="10" s="1"/>
  <c r="M72" i="16"/>
  <c r="M9" i="10" s="1"/>
  <c r="N72" i="16"/>
  <c r="N9" i="10" s="1"/>
  <c r="O72" i="16"/>
  <c r="O9" i="10" s="1"/>
  <c r="P72" i="16"/>
  <c r="P9" i="10" s="1"/>
  <c r="Q72" i="16"/>
  <c r="Q9" i="10" s="1"/>
  <c r="R72" i="16"/>
  <c r="R9" i="10" s="1"/>
  <c r="S72" i="16"/>
  <c r="S9" i="10" s="1"/>
  <c r="T72" i="16"/>
  <c r="T9" i="10" s="1"/>
  <c r="U72" i="16"/>
  <c r="U9" i="10" s="1"/>
  <c r="V72" i="16"/>
  <c r="V9" i="10" s="1"/>
  <c r="W72" i="16"/>
  <c r="W9" i="10" s="1"/>
  <c r="X72" i="16"/>
  <c r="X9" i="10" s="1"/>
  <c r="Y72" i="16"/>
  <c r="Y9" i="10" s="1"/>
  <c r="Z72" i="16"/>
  <c r="Z9" i="10" s="1"/>
  <c r="AA72" i="16"/>
  <c r="AA9" i="10" s="1"/>
  <c r="AB72" i="16"/>
  <c r="AB9" i="10" s="1"/>
  <c r="AC72" i="16"/>
  <c r="AC9" i="10" s="1"/>
  <c r="AD72" i="16"/>
  <c r="AD9" i="10" s="1"/>
  <c r="AE72" i="16"/>
  <c r="AE9" i="10" s="1"/>
  <c r="AF72" i="16"/>
  <c r="AF9" i="10" s="1"/>
  <c r="AG72" i="16"/>
  <c r="AG9" i="10" s="1"/>
  <c r="C73" i="16"/>
  <c r="C10" i="10" s="1"/>
  <c r="D73" i="16"/>
  <c r="D10" i="10" s="1"/>
  <c r="E73" i="16"/>
  <c r="E10" i="10" s="1"/>
  <c r="F73" i="16"/>
  <c r="F10" i="10" s="1"/>
  <c r="G73" i="16"/>
  <c r="G10" i="10" s="1"/>
  <c r="H73" i="16"/>
  <c r="H10" i="10" s="1"/>
  <c r="I73" i="16"/>
  <c r="I10" i="10" s="1"/>
  <c r="J73" i="16"/>
  <c r="J10" i="10" s="1"/>
  <c r="K73" i="16"/>
  <c r="K10" i="10" s="1"/>
  <c r="L73" i="16"/>
  <c r="L10" i="10" s="1"/>
  <c r="M73" i="16"/>
  <c r="M10" i="10" s="1"/>
  <c r="N73" i="16"/>
  <c r="N10" i="10" s="1"/>
  <c r="O73" i="16"/>
  <c r="O10" i="10" s="1"/>
  <c r="P73" i="16"/>
  <c r="P10" i="10" s="1"/>
  <c r="Q73" i="16"/>
  <c r="Q10" i="10" s="1"/>
  <c r="R73" i="16"/>
  <c r="R10" i="10" s="1"/>
  <c r="S73" i="16"/>
  <c r="S10" i="10" s="1"/>
  <c r="T73" i="16"/>
  <c r="T10" i="10" s="1"/>
  <c r="U73" i="16"/>
  <c r="U10" i="10" s="1"/>
  <c r="V73" i="16"/>
  <c r="V10" i="10" s="1"/>
  <c r="W73" i="16"/>
  <c r="W10" i="10" s="1"/>
  <c r="X73" i="16"/>
  <c r="X10" i="10" s="1"/>
  <c r="Y73" i="16"/>
  <c r="Y10" i="10" s="1"/>
  <c r="Z73" i="16"/>
  <c r="Z10" i="10" s="1"/>
  <c r="AA73" i="16"/>
  <c r="AA10" i="10" s="1"/>
  <c r="AB73" i="16"/>
  <c r="AB10" i="10" s="1"/>
  <c r="AC73" i="16"/>
  <c r="AC10" i="10" s="1"/>
  <c r="AD73" i="16"/>
  <c r="AD10" i="10" s="1"/>
  <c r="AE73" i="16"/>
  <c r="AE10" i="10" s="1"/>
  <c r="AF73" i="16"/>
  <c r="AF10" i="10" s="1"/>
  <c r="AG73" i="16"/>
  <c r="AG10" i="10" s="1"/>
  <c r="C74" i="16"/>
  <c r="C11" i="10" s="1"/>
  <c r="D74" i="16"/>
  <c r="D11" i="10" s="1"/>
  <c r="E74" i="16"/>
  <c r="E11" i="10" s="1"/>
  <c r="F74" i="16"/>
  <c r="F11" i="10" s="1"/>
  <c r="G74" i="16"/>
  <c r="G11" i="10" s="1"/>
  <c r="H74" i="16"/>
  <c r="H11" i="10" s="1"/>
  <c r="I74" i="16"/>
  <c r="I11" i="10" s="1"/>
  <c r="J74" i="16"/>
  <c r="J11" i="10" s="1"/>
  <c r="K74" i="16"/>
  <c r="K11" i="10" s="1"/>
  <c r="L74" i="16"/>
  <c r="L11" i="10" s="1"/>
  <c r="M74" i="16"/>
  <c r="M11" i="10" s="1"/>
  <c r="N74" i="16"/>
  <c r="N11" i="10" s="1"/>
  <c r="O74" i="16"/>
  <c r="O11" i="10" s="1"/>
  <c r="P74" i="16"/>
  <c r="P11" i="10" s="1"/>
  <c r="Q74" i="16"/>
  <c r="Q11" i="10" s="1"/>
  <c r="R74" i="16"/>
  <c r="R11" i="10" s="1"/>
  <c r="S74" i="16"/>
  <c r="S11" i="10" s="1"/>
  <c r="T74" i="16"/>
  <c r="T11" i="10" s="1"/>
  <c r="U74" i="16"/>
  <c r="U11" i="10" s="1"/>
  <c r="V74" i="16"/>
  <c r="V11" i="10" s="1"/>
  <c r="W74" i="16"/>
  <c r="W11" i="10" s="1"/>
  <c r="X74" i="16"/>
  <c r="X11" i="10" s="1"/>
  <c r="Y74" i="16"/>
  <c r="Y11" i="10" s="1"/>
  <c r="Z74" i="16"/>
  <c r="Z11" i="10" s="1"/>
  <c r="AA74" i="16"/>
  <c r="AA11" i="10" s="1"/>
  <c r="AB74" i="16"/>
  <c r="AB11" i="10" s="1"/>
  <c r="AC74" i="16"/>
  <c r="AC11" i="10" s="1"/>
  <c r="AD74" i="16"/>
  <c r="AD11" i="10" s="1"/>
  <c r="AE74" i="16"/>
  <c r="AE11" i="10" s="1"/>
  <c r="AF74" i="16"/>
  <c r="AF11" i="10" s="1"/>
  <c r="AG74" i="16"/>
  <c r="AG11" i="10" s="1"/>
  <c r="C75" i="16"/>
  <c r="C12" i="10" s="1"/>
  <c r="D75" i="16"/>
  <c r="D12" i="10" s="1"/>
  <c r="E75" i="16"/>
  <c r="E12" i="10" s="1"/>
  <c r="F75" i="16"/>
  <c r="F12" i="10" s="1"/>
  <c r="G75" i="16"/>
  <c r="G12" i="10" s="1"/>
  <c r="H75" i="16"/>
  <c r="H12" i="10" s="1"/>
  <c r="I75" i="16"/>
  <c r="I12" i="10" s="1"/>
  <c r="J75" i="16"/>
  <c r="J12" i="10" s="1"/>
  <c r="K75" i="16"/>
  <c r="K12" i="10" s="1"/>
  <c r="L75" i="16"/>
  <c r="L12" i="10" s="1"/>
  <c r="M75" i="16"/>
  <c r="M12" i="10" s="1"/>
  <c r="N75" i="16"/>
  <c r="N12" i="10" s="1"/>
  <c r="O75" i="16"/>
  <c r="O12" i="10" s="1"/>
  <c r="P75" i="16"/>
  <c r="P12" i="10" s="1"/>
  <c r="Q75" i="16"/>
  <c r="Q12" i="10" s="1"/>
  <c r="R75" i="16"/>
  <c r="R12" i="10" s="1"/>
  <c r="S75" i="16"/>
  <c r="S12" i="10" s="1"/>
  <c r="T75" i="16"/>
  <c r="T12" i="10" s="1"/>
  <c r="U75" i="16"/>
  <c r="U12" i="10" s="1"/>
  <c r="V75" i="16"/>
  <c r="V12" i="10" s="1"/>
  <c r="W75" i="16"/>
  <c r="W12" i="10" s="1"/>
  <c r="X75" i="16"/>
  <c r="X12" i="10" s="1"/>
  <c r="Y75" i="16"/>
  <c r="Y12" i="10" s="1"/>
  <c r="Z75" i="16"/>
  <c r="Z12" i="10" s="1"/>
  <c r="AA75" i="16"/>
  <c r="AA12" i="10" s="1"/>
  <c r="AB75" i="16"/>
  <c r="AB12" i="10" s="1"/>
  <c r="AC75" i="16"/>
  <c r="AC12" i="10" s="1"/>
  <c r="AD75" i="16"/>
  <c r="AD12" i="10" s="1"/>
  <c r="AE75" i="16"/>
  <c r="AE12" i="10" s="1"/>
  <c r="AF75" i="16"/>
  <c r="AF12" i="10" s="1"/>
  <c r="AG75" i="16"/>
  <c r="AG12" i="10" s="1"/>
  <c r="C76" i="16"/>
  <c r="C13" i="10" s="1"/>
  <c r="D76" i="16"/>
  <c r="D13" i="10" s="1"/>
  <c r="E76" i="16"/>
  <c r="E13" i="10" s="1"/>
  <c r="F76" i="16"/>
  <c r="F13" i="10" s="1"/>
  <c r="G76" i="16"/>
  <c r="G13" i="10" s="1"/>
  <c r="H76" i="16"/>
  <c r="H13" i="10" s="1"/>
  <c r="I76" i="16"/>
  <c r="I13" i="10" s="1"/>
  <c r="J76" i="16"/>
  <c r="J13" i="10" s="1"/>
  <c r="K76" i="16"/>
  <c r="K13" i="10" s="1"/>
  <c r="L76" i="16"/>
  <c r="L13" i="10" s="1"/>
  <c r="M76" i="16"/>
  <c r="M13" i="10" s="1"/>
  <c r="N76" i="16"/>
  <c r="N13" i="10" s="1"/>
  <c r="O76" i="16"/>
  <c r="O13" i="10" s="1"/>
  <c r="P76" i="16"/>
  <c r="P13" i="10" s="1"/>
  <c r="Q76" i="16"/>
  <c r="Q13" i="10" s="1"/>
  <c r="R76" i="16"/>
  <c r="R13" i="10" s="1"/>
  <c r="S76" i="16"/>
  <c r="S13" i="10" s="1"/>
  <c r="T76" i="16"/>
  <c r="T13" i="10" s="1"/>
  <c r="U76" i="16"/>
  <c r="U13" i="10" s="1"/>
  <c r="V76" i="16"/>
  <c r="V13" i="10" s="1"/>
  <c r="W76" i="16"/>
  <c r="W13" i="10" s="1"/>
  <c r="X76" i="16"/>
  <c r="X13" i="10" s="1"/>
  <c r="Y76" i="16"/>
  <c r="Y13" i="10" s="1"/>
  <c r="Z76" i="16"/>
  <c r="Z13" i="10" s="1"/>
  <c r="AA76" i="16"/>
  <c r="AA13" i="10" s="1"/>
  <c r="AB76" i="16"/>
  <c r="AB13" i="10" s="1"/>
  <c r="AC76" i="16"/>
  <c r="AC13" i="10" s="1"/>
  <c r="AD76" i="16"/>
  <c r="AD13" i="10" s="1"/>
  <c r="AE76" i="16"/>
  <c r="AE13" i="10" s="1"/>
  <c r="AF76" i="16"/>
  <c r="AF13" i="10" s="1"/>
  <c r="AG76" i="16"/>
  <c r="AG13" i="10" s="1"/>
  <c r="C77" i="16"/>
  <c r="C14" i="10" s="1"/>
  <c r="D77" i="16"/>
  <c r="D14" i="10" s="1"/>
  <c r="E77" i="16"/>
  <c r="E14" i="10" s="1"/>
  <c r="F77" i="16"/>
  <c r="F14" i="10" s="1"/>
  <c r="G77" i="16"/>
  <c r="G14" i="10" s="1"/>
  <c r="H77" i="16"/>
  <c r="H14" i="10" s="1"/>
  <c r="I77" i="16"/>
  <c r="I14" i="10" s="1"/>
  <c r="J77" i="16"/>
  <c r="J14" i="10" s="1"/>
  <c r="K77" i="16"/>
  <c r="K14" i="10" s="1"/>
  <c r="L77" i="16"/>
  <c r="L14" i="10" s="1"/>
  <c r="M77" i="16"/>
  <c r="M14" i="10" s="1"/>
  <c r="N77" i="16"/>
  <c r="N14" i="10" s="1"/>
  <c r="O77" i="16"/>
  <c r="O14" i="10" s="1"/>
  <c r="P77" i="16"/>
  <c r="P14" i="10" s="1"/>
  <c r="Q77" i="16"/>
  <c r="Q14" i="10" s="1"/>
  <c r="R77" i="16"/>
  <c r="R14" i="10" s="1"/>
  <c r="S77" i="16"/>
  <c r="S14" i="10" s="1"/>
  <c r="T77" i="16"/>
  <c r="T14" i="10" s="1"/>
  <c r="U77" i="16"/>
  <c r="U14" i="10" s="1"/>
  <c r="V77" i="16"/>
  <c r="V14" i="10" s="1"/>
  <c r="W77" i="16"/>
  <c r="W14" i="10" s="1"/>
  <c r="X77" i="16"/>
  <c r="X14" i="10" s="1"/>
  <c r="Y77" i="16"/>
  <c r="Y14" i="10" s="1"/>
  <c r="Z77" i="16"/>
  <c r="Z14" i="10" s="1"/>
  <c r="AA77" i="16"/>
  <c r="AA14" i="10" s="1"/>
  <c r="AB77" i="16"/>
  <c r="AB14" i="10" s="1"/>
  <c r="AC77" i="16"/>
  <c r="AC14" i="10" s="1"/>
  <c r="AD77" i="16"/>
  <c r="AD14" i="10" s="1"/>
  <c r="AE77" i="16"/>
  <c r="AE14" i="10" s="1"/>
  <c r="AF77" i="16"/>
  <c r="AF14" i="10" s="1"/>
  <c r="AG77" i="16"/>
  <c r="AG14" i="10" s="1"/>
  <c r="C78" i="16"/>
  <c r="C15" i="10" s="1"/>
  <c r="D78" i="16"/>
  <c r="D15" i="10" s="1"/>
  <c r="E78" i="16"/>
  <c r="E15" i="10" s="1"/>
  <c r="F78" i="16"/>
  <c r="F15" i="10" s="1"/>
  <c r="G78" i="16"/>
  <c r="G15" i="10" s="1"/>
  <c r="H78" i="16"/>
  <c r="H15" i="10" s="1"/>
  <c r="I78" i="16"/>
  <c r="I15" i="10" s="1"/>
  <c r="J78" i="16"/>
  <c r="J15" i="10" s="1"/>
  <c r="K78" i="16"/>
  <c r="K15" i="10" s="1"/>
  <c r="L78" i="16"/>
  <c r="L15" i="10" s="1"/>
  <c r="M78" i="16"/>
  <c r="M15" i="10" s="1"/>
  <c r="N78" i="16"/>
  <c r="N15" i="10" s="1"/>
  <c r="O78" i="16"/>
  <c r="O15" i="10" s="1"/>
  <c r="P78" i="16"/>
  <c r="P15" i="10" s="1"/>
  <c r="Q78" i="16"/>
  <c r="Q15" i="10" s="1"/>
  <c r="R78" i="16"/>
  <c r="R15" i="10" s="1"/>
  <c r="S78" i="16"/>
  <c r="S15" i="10" s="1"/>
  <c r="T78" i="16"/>
  <c r="T15" i="10" s="1"/>
  <c r="U78" i="16"/>
  <c r="U15" i="10" s="1"/>
  <c r="V78" i="16"/>
  <c r="V15" i="10" s="1"/>
  <c r="W78" i="16"/>
  <c r="W15" i="10" s="1"/>
  <c r="X78" i="16"/>
  <c r="X15" i="10" s="1"/>
  <c r="Y78" i="16"/>
  <c r="Y15" i="10" s="1"/>
  <c r="Z78" i="16"/>
  <c r="Z15" i="10" s="1"/>
  <c r="AA78" i="16"/>
  <c r="AA15" i="10" s="1"/>
  <c r="AB78" i="16"/>
  <c r="AB15" i="10" s="1"/>
  <c r="AC78" i="16"/>
  <c r="AC15" i="10" s="1"/>
  <c r="AD78" i="16"/>
  <c r="AD15" i="10" s="1"/>
  <c r="AE78" i="16"/>
  <c r="AE15" i="10" s="1"/>
  <c r="AF78" i="16"/>
  <c r="AF15" i="10" s="1"/>
  <c r="AG78" i="16"/>
  <c r="AG15" i="10" s="1"/>
  <c r="C79" i="16"/>
  <c r="C16" i="10" s="1"/>
  <c r="D79" i="16"/>
  <c r="D16" i="10" s="1"/>
  <c r="E79" i="16"/>
  <c r="E16" i="10" s="1"/>
  <c r="F79" i="16"/>
  <c r="F16" i="10" s="1"/>
  <c r="G79" i="16"/>
  <c r="G16" i="10" s="1"/>
  <c r="H79" i="16"/>
  <c r="H16" i="10" s="1"/>
  <c r="I79" i="16"/>
  <c r="I16" i="10" s="1"/>
  <c r="J79" i="16"/>
  <c r="J16" i="10" s="1"/>
  <c r="K79" i="16"/>
  <c r="K16" i="10" s="1"/>
  <c r="L79" i="16"/>
  <c r="L16" i="10" s="1"/>
  <c r="M79" i="16"/>
  <c r="M16" i="10" s="1"/>
  <c r="N79" i="16"/>
  <c r="N16" i="10" s="1"/>
  <c r="O79" i="16"/>
  <c r="O16" i="10" s="1"/>
  <c r="P79" i="16"/>
  <c r="P16" i="10" s="1"/>
  <c r="Q79" i="16"/>
  <c r="Q16" i="10" s="1"/>
  <c r="R79" i="16"/>
  <c r="R16" i="10" s="1"/>
  <c r="S79" i="16"/>
  <c r="S16" i="10" s="1"/>
  <c r="T79" i="16"/>
  <c r="T16" i="10" s="1"/>
  <c r="U79" i="16"/>
  <c r="U16" i="10" s="1"/>
  <c r="V79" i="16"/>
  <c r="V16" i="10" s="1"/>
  <c r="W79" i="16"/>
  <c r="W16" i="10" s="1"/>
  <c r="X79" i="16"/>
  <c r="X16" i="10" s="1"/>
  <c r="Y79" i="16"/>
  <c r="Y16" i="10" s="1"/>
  <c r="Z79" i="16"/>
  <c r="Z16" i="10" s="1"/>
  <c r="AA79" i="16"/>
  <c r="AA16" i="10" s="1"/>
  <c r="AB79" i="16"/>
  <c r="AB16" i="10" s="1"/>
  <c r="AC79" i="16"/>
  <c r="AC16" i="10" s="1"/>
  <c r="AD79" i="16"/>
  <c r="AD16" i="10" s="1"/>
  <c r="AE79" i="16"/>
  <c r="AE16" i="10" s="1"/>
  <c r="AF79" i="16"/>
  <c r="AF16" i="10" s="1"/>
  <c r="AG79" i="16"/>
  <c r="AG16" i="10" s="1"/>
  <c r="C80" i="16"/>
  <c r="C17" i="10" s="1"/>
  <c r="D80" i="16"/>
  <c r="D17" i="10" s="1"/>
  <c r="E80" i="16"/>
  <c r="E17" i="10" s="1"/>
  <c r="F80" i="16"/>
  <c r="F17" i="10" s="1"/>
  <c r="G80" i="16"/>
  <c r="G17" i="10" s="1"/>
  <c r="H80" i="16"/>
  <c r="H17" i="10" s="1"/>
  <c r="I80" i="16"/>
  <c r="I17" i="10" s="1"/>
  <c r="J80" i="16"/>
  <c r="J17" i="10" s="1"/>
  <c r="K80" i="16"/>
  <c r="K17" i="10" s="1"/>
  <c r="L80" i="16"/>
  <c r="L17" i="10" s="1"/>
  <c r="M80" i="16"/>
  <c r="M17" i="10" s="1"/>
  <c r="N80" i="16"/>
  <c r="N17" i="10" s="1"/>
  <c r="O80" i="16"/>
  <c r="O17" i="10" s="1"/>
  <c r="P80" i="16"/>
  <c r="P17" i="10" s="1"/>
  <c r="Q80" i="16"/>
  <c r="Q17" i="10" s="1"/>
  <c r="R80" i="16"/>
  <c r="R17" i="10" s="1"/>
  <c r="S80" i="16"/>
  <c r="S17" i="10" s="1"/>
  <c r="T80" i="16"/>
  <c r="T17" i="10" s="1"/>
  <c r="U80" i="16"/>
  <c r="U17" i="10" s="1"/>
  <c r="V80" i="16"/>
  <c r="V17" i="10" s="1"/>
  <c r="W80" i="16"/>
  <c r="W17" i="10" s="1"/>
  <c r="X80" i="16"/>
  <c r="X17" i="10" s="1"/>
  <c r="Y80" i="16"/>
  <c r="Y17" i="10" s="1"/>
  <c r="Z80" i="16"/>
  <c r="Z17" i="10" s="1"/>
  <c r="AA80" i="16"/>
  <c r="AA17" i="10" s="1"/>
  <c r="AB80" i="16"/>
  <c r="AB17" i="10" s="1"/>
  <c r="AC80" i="16"/>
  <c r="AC17" i="10" s="1"/>
  <c r="AD80" i="16"/>
  <c r="AD17" i="10" s="1"/>
  <c r="AE80" i="16"/>
  <c r="AE17" i="10" s="1"/>
  <c r="AF80" i="16"/>
  <c r="AF17" i="10" s="1"/>
  <c r="AG80" i="16"/>
  <c r="AG17" i="10" s="1"/>
  <c r="C46" i="16"/>
  <c r="C2" i="6" s="1"/>
  <c r="D46" i="16"/>
  <c r="D2" i="6" s="1"/>
  <c r="E46" i="16"/>
  <c r="E2" i="6" s="1"/>
  <c r="F46" i="16"/>
  <c r="F2" i="6" s="1"/>
  <c r="G46" i="16"/>
  <c r="G2" i="6" s="1"/>
  <c r="H46" i="16"/>
  <c r="H2" i="6" s="1"/>
  <c r="I46" i="16"/>
  <c r="I2" i="6" s="1"/>
  <c r="J46" i="16"/>
  <c r="J2" i="6" s="1"/>
  <c r="K46" i="16"/>
  <c r="K2" i="6" s="1"/>
  <c r="L46" i="16"/>
  <c r="L2" i="6" s="1"/>
  <c r="M46" i="16"/>
  <c r="M2" i="6" s="1"/>
  <c r="N46" i="16"/>
  <c r="N2" i="6" s="1"/>
  <c r="O46" i="16"/>
  <c r="O2" i="6" s="1"/>
  <c r="P46" i="16"/>
  <c r="P2" i="6" s="1"/>
  <c r="Q46" i="16"/>
  <c r="Q2" i="6" s="1"/>
  <c r="R46" i="16"/>
  <c r="R2" i="6" s="1"/>
  <c r="S46" i="16"/>
  <c r="S2" i="6" s="1"/>
  <c r="T46" i="16"/>
  <c r="T2" i="6" s="1"/>
  <c r="U46" i="16"/>
  <c r="U2" i="6" s="1"/>
  <c r="V46" i="16"/>
  <c r="V2" i="6" s="1"/>
  <c r="W46" i="16"/>
  <c r="W2" i="6" s="1"/>
  <c r="X46" i="16"/>
  <c r="X2" i="6" s="1"/>
  <c r="Y46" i="16"/>
  <c r="Y2" i="6" s="1"/>
  <c r="Z46" i="16"/>
  <c r="Z2" i="6" s="1"/>
  <c r="AA46" i="16"/>
  <c r="AA2" i="6" s="1"/>
  <c r="AB46" i="16"/>
  <c r="AB2" i="6" s="1"/>
  <c r="AC46" i="16"/>
  <c r="AC2" i="6" s="1"/>
  <c r="AD46" i="16"/>
  <c r="AD2" i="6" s="1"/>
  <c r="AE46" i="16"/>
  <c r="AE2" i="6" s="1"/>
  <c r="AF46" i="16"/>
  <c r="AF2" i="6" s="1"/>
  <c r="AG46" i="16"/>
  <c r="AG2" i="6" s="1"/>
  <c r="C47" i="16"/>
  <c r="C3" i="6" s="1"/>
  <c r="D47" i="16"/>
  <c r="D3" i="6" s="1"/>
  <c r="E47" i="16"/>
  <c r="E3" i="6" s="1"/>
  <c r="F47" i="16"/>
  <c r="F3" i="6" s="1"/>
  <c r="G47" i="16"/>
  <c r="G3" i="6" s="1"/>
  <c r="H47" i="16"/>
  <c r="H3" i="6" s="1"/>
  <c r="I47" i="16"/>
  <c r="I3" i="6" s="1"/>
  <c r="J47" i="16"/>
  <c r="J3" i="6" s="1"/>
  <c r="K47" i="16"/>
  <c r="K3" i="6" s="1"/>
  <c r="L47" i="16"/>
  <c r="L3" i="6" s="1"/>
  <c r="M47" i="16"/>
  <c r="M3" i="6" s="1"/>
  <c r="N47" i="16"/>
  <c r="N3" i="6" s="1"/>
  <c r="O47" i="16"/>
  <c r="O3" i="6" s="1"/>
  <c r="P47" i="16"/>
  <c r="P3" i="6" s="1"/>
  <c r="Q47" i="16"/>
  <c r="Q3" i="6" s="1"/>
  <c r="R47" i="16"/>
  <c r="R3" i="6" s="1"/>
  <c r="S47" i="16"/>
  <c r="S3" i="6" s="1"/>
  <c r="T47" i="16"/>
  <c r="T3" i="6" s="1"/>
  <c r="U47" i="16"/>
  <c r="U3" i="6" s="1"/>
  <c r="V47" i="16"/>
  <c r="V3" i="6" s="1"/>
  <c r="W47" i="16"/>
  <c r="W3" i="6" s="1"/>
  <c r="X47" i="16"/>
  <c r="X3" i="6" s="1"/>
  <c r="Y47" i="16"/>
  <c r="Y3" i="6" s="1"/>
  <c r="Z47" i="16"/>
  <c r="Z3" i="6" s="1"/>
  <c r="AA47" i="16"/>
  <c r="AA3" i="6" s="1"/>
  <c r="AB47" i="16"/>
  <c r="AB3" i="6" s="1"/>
  <c r="AC47" i="16"/>
  <c r="AC3" i="6" s="1"/>
  <c r="AD47" i="16"/>
  <c r="AD3" i="6" s="1"/>
  <c r="AE47" i="16"/>
  <c r="AE3" i="6" s="1"/>
  <c r="AF47" i="16"/>
  <c r="AF3" i="6" s="1"/>
  <c r="AG47" i="16"/>
  <c r="AG3" i="6" s="1"/>
  <c r="C48" i="16"/>
  <c r="C4" i="6" s="1"/>
  <c r="D48" i="16"/>
  <c r="D4" i="6" s="1"/>
  <c r="E48" i="16"/>
  <c r="E4" i="6" s="1"/>
  <c r="F48" i="16"/>
  <c r="F4" i="6" s="1"/>
  <c r="G48" i="16"/>
  <c r="G4" i="6" s="1"/>
  <c r="H48" i="16"/>
  <c r="H4" i="6" s="1"/>
  <c r="I48" i="16"/>
  <c r="I4" i="6" s="1"/>
  <c r="J48" i="16"/>
  <c r="J4" i="6" s="1"/>
  <c r="K48" i="16"/>
  <c r="K4" i="6" s="1"/>
  <c r="L48" i="16"/>
  <c r="L4" i="6" s="1"/>
  <c r="M48" i="16"/>
  <c r="M4" i="6" s="1"/>
  <c r="N48" i="16"/>
  <c r="N4" i="6" s="1"/>
  <c r="O48" i="16"/>
  <c r="O4" i="6" s="1"/>
  <c r="P48" i="16"/>
  <c r="P4" i="6" s="1"/>
  <c r="Q48" i="16"/>
  <c r="Q4" i="6" s="1"/>
  <c r="R48" i="16"/>
  <c r="R4" i="6" s="1"/>
  <c r="S48" i="16"/>
  <c r="S4" i="6" s="1"/>
  <c r="T48" i="16"/>
  <c r="T4" i="6" s="1"/>
  <c r="U48" i="16"/>
  <c r="U4" i="6" s="1"/>
  <c r="V48" i="16"/>
  <c r="V4" i="6" s="1"/>
  <c r="W48" i="16"/>
  <c r="W4" i="6" s="1"/>
  <c r="X48" i="16"/>
  <c r="X4" i="6" s="1"/>
  <c r="Y48" i="16"/>
  <c r="Y4" i="6" s="1"/>
  <c r="Z48" i="16"/>
  <c r="Z4" i="6" s="1"/>
  <c r="AA48" i="16"/>
  <c r="AA4" i="6" s="1"/>
  <c r="AB48" i="16"/>
  <c r="AB4" i="6" s="1"/>
  <c r="AC48" i="16"/>
  <c r="AC4" i="6" s="1"/>
  <c r="AD48" i="16"/>
  <c r="AD4" i="6" s="1"/>
  <c r="AE48" i="16"/>
  <c r="AE4" i="6" s="1"/>
  <c r="AF48" i="16"/>
  <c r="AF4" i="6" s="1"/>
  <c r="AG48" i="16"/>
  <c r="AG4" i="6" s="1"/>
  <c r="C52" i="16"/>
  <c r="C8" i="6" s="1"/>
  <c r="D52" i="16"/>
  <c r="D8" i="6" s="1"/>
  <c r="E52" i="16"/>
  <c r="E8" i="6" s="1"/>
  <c r="F52" i="16"/>
  <c r="F8" i="6" s="1"/>
  <c r="G52" i="16"/>
  <c r="G8" i="6" s="1"/>
  <c r="H52" i="16"/>
  <c r="H8" i="6" s="1"/>
  <c r="I52" i="16"/>
  <c r="I8" i="6" s="1"/>
  <c r="J52" i="16"/>
  <c r="J8" i="6" s="1"/>
  <c r="K52" i="16"/>
  <c r="K8" i="6" s="1"/>
  <c r="L52" i="16"/>
  <c r="L8" i="6" s="1"/>
  <c r="M52" i="16"/>
  <c r="M8" i="6" s="1"/>
  <c r="N52" i="16"/>
  <c r="N8" i="6" s="1"/>
  <c r="O52" i="16"/>
  <c r="O8" i="6" s="1"/>
  <c r="P52" i="16"/>
  <c r="P8" i="6" s="1"/>
  <c r="Q52" i="16"/>
  <c r="Q8" i="6" s="1"/>
  <c r="R52" i="16"/>
  <c r="R8" i="6" s="1"/>
  <c r="S52" i="16"/>
  <c r="S8" i="6" s="1"/>
  <c r="T52" i="16"/>
  <c r="T8" i="6" s="1"/>
  <c r="U52" i="16"/>
  <c r="U8" i="6" s="1"/>
  <c r="V52" i="16"/>
  <c r="V8" i="6" s="1"/>
  <c r="W52" i="16"/>
  <c r="W8" i="6" s="1"/>
  <c r="X52" i="16"/>
  <c r="X8" i="6" s="1"/>
  <c r="Y52" i="16"/>
  <c r="Y8" i="6" s="1"/>
  <c r="Z52" i="16"/>
  <c r="Z8" i="6" s="1"/>
  <c r="AA52" i="16"/>
  <c r="AA8" i="6" s="1"/>
  <c r="AB52" i="16"/>
  <c r="AB8" i="6" s="1"/>
  <c r="AC52" i="16"/>
  <c r="AC8" i="6" s="1"/>
  <c r="AD52" i="16"/>
  <c r="AD8" i="6" s="1"/>
  <c r="AE52" i="16"/>
  <c r="AE8" i="6" s="1"/>
  <c r="AF52" i="16"/>
  <c r="AF8" i="6" s="1"/>
  <c r="AG52" i="16"/>
  <c r="AG8" i="6" s="1"/>
  <c r="C53" i="16"/>
  <c r="C9" i="6" s="1"/>
  <c r="D53" i="16"/>
  <c r="D9" i="6" s="1"/>
  <c r="E53" i="16"/>
  <c r="E9" i="6" s="1"/>
  <c r="F53" i="16"/>
  <c r="F9" i="6" s="1"/>
  <c r="G53" i="16"/>
  <c r="G9" i="6" s="1"/>
  <c r="H53" i="16"/>
  <c r="H9" i="6" s="1"/>
  <c r="I53" i="16"/>
  <c r="I9" i="6" s="1"/>
  <c r="J53" i="16"/>
  <c r="J9" i="6" s="1"/>
  <c r="K53" i="16"/>
  <c r="K9" i="6" s="1"/>
  <c r="L53" i="16"/>
  <c r="L9" i="6" s="1"/>
  <c r="M53" i="16"/>
  <c r="M9" i="6" s="1"/>
  <c r="N53" i="16"/>
  <c r="N9" i="6" s="1"/>
  <c r="O53" i="16"/>
  <c r="O9" i="6" s="1"/>
  <c r="P53" i="16"/>
  <c r="P9" i="6" s="1"/>
  <c r="Q53" i="16"/>
  <c r="Q9" i="6" s="1"/>
  <c r="R53" i="16"/>
  <c r="R9" i="6" s="1"/>
  <c r="S53" i="16"/>
  <c r="S9" i="6" s="1"/>
  <c r="T53" i="16"/>
  <c r="T9" i="6" s="1"/>
  <c r="U53" i="16"/>
  <c r="U9" i="6" s="1"/>
  <c r="V53" i="16"/>
  <c r="V9" i="6" s="1"/>
  <c r="W53" i="16"/>
  <c r="W9" i="6" s="1"/>
  <c r="X53" i="16"/>
  <c r="X9" i="6" s="1"/>
  <c r="Y53" i="16"/>
  <c r="Y9" i="6" s="1"/>
  <c r="Z53" i="16"/>
  <c r="Z9" i="6" s="1"/>
  <c r="AA53" i="16"/>
  <c r="AA9" i="6" s="1"/>
  <c r="AB53" i="16"/>
  <c r="AB9" i="6" s="1"/>
  <c r="AC53" i="16"/>
  <c r="AC9" i="6" s="1"/>
  <c r="AD53" i="16"/>
  <c r="AD9" i="6" s="1"/>
  <c r="AE53" i="16"/>
  <c r="AE9" i="6" s="1"/>
  <c r="AF53" i="16"/>
  <c r="AF9" i="6" s="1"/>
  <c r="AG53" i="16"/>
  <c r="AG9" i="6" s="1"/>
  <c r="C54" i="16"/>
  <c r="C10" i="6" s="1"/>
  <c r="D54" i="16"/>
  <c r="D10" i="6" s="1"/>
  <c r="E54" i="16"/>
  <c r="E10" i="6" s="1"/>
  <c r="F54" i="16"/>
  <c r="F10" i="6" s="1"/>
  <c r="G54" i="16"/>
  <c r="G10" i="6" s="1"/>
  <c r="H54" i="16"/>
  <c r="H10" i="6" s="1"/>
  <c r="I54" i="16"/>
  <c r="I10" i="6" s="1"/>
  <c r="J54" i="16"/>
  <c r="J10" i="6" s="1"/>
  <c r="K54" i="16"/>
  <c r="K10" i="6" s="1"/>
  <c r="L54" i="16"/>
  <c r="L10" i="6" s="1"/>
  <c r="M54" i="16"/>
  <c r="M10" i="6" s="1"/>
  <c r="N54" i="16"/>
  <c r="N10" i="6" s="1"/>
  <c r="O54" i="16"/>
  <c r="O10" i="6" s="1"/>
  <c r="P54" i="16"/>
  <c r="P10" i="6" s="1"/>
  <c r="Q54" i="16"/>
  <c r="Q10" i="6" s="1"/>
  <c r="R54" i="16"/>
  <c r="R10" i="6" s="1"/>
  <c r="S54" i="16"/>
  <c r="S10" i="6" s="1"/>
  <c r="T54" i="16"/>
  <c r="T10" i="6" s="1"/>
  <c r="U54" i="16"/>
  <c r="U10" i="6" s="1"/>
  <c r="V54" i="16"/>
  <c r="V10" i="6" s="1"/>
  <c r="W54" i="16"/>
  <c r="W10" i="6" s="1"/>
  <c r="X54" i="16"/>
  <c r="X10" i="6" s="1"/>
  <c r="Y54" i="16"/>
  <c r="Y10" i="6" s="1"/>
  <c r="Z54" i="16"/>
  <c r="Z10" i="6" s="1"/>
  <c r="AA54" i="16"/>
  <c r="AA10" i="6" s="1"/>
  <c r="AB54" i="16"/>
  <c r="AB10" i="6" s="1"/>
  <c r="AC54" i="16"/>
  <c r="AC10" i="6" s="1"/>
  <c r="AD54" i="16"/>
  <c r="AD10" i="6" s="1"/>
  <c r="AE54" i="16"/>
  <c r="AE10" i="6" s="1"/>
  <c r="AF54" i="16"/>
  <c r="AF10" i="6" s="1"/>
  <c r="AG54" i="16"/>
  <c r="AG10" i="6" s="1"/>
  <c r="C55" i="16"/>
  <c r="C11" i="6" s="1"/>
  <c r="D55" i="16"/>
  <c r="D11" i="6" s="1"/>
  <c r="E55" i="16"/>
  <c r="E11" i="6" s="1"/>
  <c r="F55" i="16"/>
  <c r="F11" i="6" s="1"/>
  <c r="G55" i="16"/>
  <c r="G11" i="6" s="1"/>
  <c r="H55" i="16"/>
  <c r="H11" i="6" s="1"/>
  <c r="I55" i="16"/>
  <c r="I11" i="6" s="1"/>
  <c r="J55" i="16"/>
  <c r="J11" i="6" s="1"/>
  <c r="K55" i="16"/>
  <c r="K11" i="6" s="1"/>
  <c r="L55" i="16"/>
  <c r="L11" i="6" s="1"/>
  <c r="M55" i="16"/>
  <c r="M11" i="6" s="1"/>
  <c r="N55" i="16"/>
  <c r="N11" i="6" s="1"/>
  <c r="O55" i="16"/>
  <c r="O11" i="6" s="1"/>
  <c r="P55" i="16"/>
  <c r="P11" i="6" s="1"/>
  <c r="Q55" i="16"/>
  <c r="Q11" i="6" s="1"/>
  <c r="R55" i="16"/>
  <c r="R11" i="6" s="1"/>
  <c r="S55" i="16"/>
  <c r="S11" i="6" s="1"/>
  <c r="T55" i="16"/>
  <c r="T11" i="6" s="1"/>
  <c r="U55" i="16"/>
  <c r="U11" i="6" s="1"/>
  <c r="V55" i="16"/>
  <c r="V11" i="6" s="1"/>
  <c r="W55" i="16"/>
  <c r="W11" i="6" s="1"/>
  <c r="X55" i="16"/>
  <c r="X11" i="6" s="1"/>
  <c r="Y55" i="16"/>
  <c r="Y11" i="6" s="1"/>
  <c r="Z55" i="16"/>
  <c r="Z11" i="6" s="1"/>
  <c r="AA55" i="16"/>
  <c r="AA11" i="6" s="1"/>
  <c r="AB55" i="16"/>
  <c r="AB11" i="6" s="1"/>
  <c r="AC55" i="16"/>
  <c r="AC11" i="6" s="1"/>
  <c r="AD55" i="16"/>
  <c r="AD11" i="6" s="1"/>
  <c r="AE55" i="16"/>
  <c r="AE11" i="6" s="1"/>
  <c r="AF55" i="16"/>
  <c r="AF11" i="6" s="1"/>
  <c r="AG55" i="16"/>
  <c r="AG11" i="6" s="1"/>
  <c r="C56" i="16"/>
  <c r="C12" i="6" s="1"/>
  <c r="D56" i="16"/>
  <c r="D12" i="6" s="1"/>
  <c r="E56" i="16"/>
  <c r="E12" i="6" s="1"/>
  <c r="F56" i="16"/>
  <c r="F12" i="6" s="1"/>
  <c r="G56" i="16"/>
  <c r="G12" i="6" s="1"/>
  <c r="H56" i="16"/>
  <c r="H12" i="6" s="1"/>
  <c r="I56" i="16"/>
  <c r="I12" i="6" s="1"/>
  <c r="J56" i="16"/>
  <c r="J12" i="6" s="1"/>
  <c r="K56" i="16"/>
  <c r="K12" i="6" s="1"/>
  <c r="L56" i="16"/>
  <c r="L12" i="6" s="1"/>
  <c r="M56" i="16"/>
  <c r="M12" i="6" s="1"/>
  <c r="N56" i="16"/>
  <c r="N12" i="6" s="1"/>
  <c r="O56" i="16"/>
  <c r="O12" i="6" s="1"/>
  <c r="P56" i="16"/>
  <c r="P12" i="6" s="1"/>
  <c r="Q56" i="16"/>
  <c r="Q12" i="6" s="1"/>
  <c r="R56" i="16"/>
  <c r="R12" i="6" s="1"/>
  <c r="S56" i="16"/>
  <c r="S12" i="6" s="1"/>
  <c r="T56" i="16"/>
  <c r="T12" i="6" s="1"/>
  <c r="U56" i="16"/>
  <c r="U12" i="6" s="1"/>
  <c r="V56" i="16"/>
  <c r="V12" i="6" s="1"/>
  <c r="W56" i="16"/>
  <c r="W12" i="6" s="1"/>
  <c r="X56" i="16"/>
  <c r="X12" i="6" s="1"/>
  <c r="Y56" i="16"/>
  <c r="Y12" i="6" s="1"/>
  <c r="Z56" i="16"/>
  <c r="Z12" i="6" s="1"/>
  <c r="AA56" i="16"/>
  <c r="AA12" i="6" s="1"/>
  <c r="AB56" i="16"/>
  <c r="AB12" i="6" s="1"/>
  <c r="AC56" i="16"/>
  <c r="AC12" i="6" s="1"/>
  <c r="AD56" i="16"/>
  <c r="AD12" i="6" s="1"/>
  <c r="AE56" i="16"/>
  <c r="AE12" i="6" s="1"/>
  <c r="AF56" i="16"/>
  <c r="AF12" i="6" s="1"/>
  <c r="AG56" i="16"/>
  <c r="AG12" i="6" s="1"/>
  <c r="C57" i="16"/>
  <c r="C13" i="6" s="1"/>
  <c r="D57" i="16"/>
  <c r="D13" i="6" s="1"/>
  <c r="E57" i="16"/>
  <c r="E13" i="6" s="1"/>
  <c r="F57" i="16"/>
  <c r="F13" i="6" s="1"/>
  <c r="G57" i="16"/>
  <c r="G13" i="6" s="1"/>
  <c r="H57" i="16"/>
  <c r="H13" i="6" s="1"/>
  <c r="I57" i="16"/>
  <c r="I13" i="6" s="1"/>
  <c r="J57" i="16"/>
  <c r="J13" i="6" s="1"/>
  <c r="K57" i="16"/>
  <c r="K13" i="6" s="1"/>
  <c r="L57" i="16"/>
  <c r="L13" i="6" s="1"/>
  <c r="M57" i="16"/>
  <c r="M13" i="6" s="1"/>
  <c r="N57" i="16"/>
  <c r="N13" i="6" s="1"/>
  <c r="O57" i="16"/>
  <c r="O13" i="6" s="1"/>
  <c r="P57" i="16"/>
  <c r="P13" i="6" s="1"/>
  <c r="Q57" i="16"/>
  <c r="Q13" i="6" s="1"/>
  <c r="R57" i="16"/>
  <c r="R13" i="6" s="1"/>
  <c r="S57" i="16"/>
  <c r="S13" i="6" s="1"/>
  <c r="T57" i="16"/>
  <c r="T13" i="6" s="1"/>
  <c r="U57" i="16"/>
  <c r="U13" i="6" s="1"/>
  <c r="V57" i="16"/>
  <c r="V13" i="6" s="1"/>
  <c r="W57" i="16"/>
  <c r="W13" i="6" s="1"/>
  <c r="X57" i="16"/>
  <c r="X13" i="6" s="1"/>
  <c r="Y57" i="16"/>
  <c r="Y13" i="6" s="1"/>
  <c r="Z57" i="16"/>
  <c r="Z13" i="6" s="1"/>
  <c r="AA57" i="16"/>
  <c r="AA13" i="6" s="1"/>
  <c r="AB57" i="16"/>
  <c r="AB13" i="6" s="1"/>
  <c r="AC57" i="16"/>
  <c r="AC13" i="6" s="1"/>
  <c r="AD57" i="16"/>
  <c r="AD13" i="6" s="1"/>
  <c r="AE57" i="16"/>
  <c r="AE13" i="6" s="1"/>
  <c r="AF57" i="16"/>
  <c r="AF13" i="6" s="1"/>
  <c r="AG57" i="16"/>
  <c r="AG13" i="6" s="1"/>
  <c r="C58" i="16"/>
  <c r="C14" i="6" s="1"/>
  <c r="D58" i="16"/>
  <c r="D14" i="6" s="1"/>
  <c r="E58" i="16"/>
  <c r="E14" i="6" s="1"/>
  <c r="F58" i="16"/>
  <c r="F14" i="6" s="1"/>
  <c r="G58" i="16"/>
  <c r="G14" i="6" s="1"/>
  <c r="H58" i="16"/>
  <c r="H14" i="6" s="1"/>
  <c r="I58" i="16"/>
  <c r="I14" i="6" s="1"/>
  <c r="J58" i="16"/>
  <c r="J14" i="6" s="1"/>
  <c r="K58" i="16"/>
  <c r="K14" i="6" s="1"/>
  <c r="L58" i="16"/>
  <c r="L14" i="6" s="1"/>
  <c r="M58" i="16"/>
  <c r="M14" i="6" s="1"/>
  <c r="N58" i="16"/>
  <c r="N14" i="6" s="1"/>
  <c r="O58" i="16"/>
  <c r="O14" i="6" s="1"/>
  <c r="P58" i="16"/>
  <c r="P14" i="6" s="1"/>
  <c r="Q58" i="16"/>
  <c r="Q14" i="6" s="1"/>
  <c r="R58" i="16"/>
  <c r="R14" i="6" s="1"/>
  <c r="S58" i="16"/>
  <c r="S14" i="6" s="1"/>
  <c r="T58" i="16"/>
  <c r="T14" i="6" s="1"/>
  <c r="U58" i="16"/>
  <c r="U14" i="6" s="1"/>
  <c r="V58" i="16"/>
  <c r="V14" i="6" s="1"/>
  <c r="W58" i="16"/>
  <c r="W14" i="6" s="1"/>
  <c r="X58" i="16"/>
  <c r="X14" i="6" s="1"/>
  <c r="Y58" i="16"/>
  <c r="Y14" i="6" s="1"/>
  <c r="Z58" i="16"/>
  <c r="Z14" i="6" s="1"/>
  <c r="AA58" i="16"/>
  <c r="AA14" i="6" s="1"/>
  <c r="AB58" i="16"/>
  <c r="AB14" i="6" s="1"/>
  <c r="AC58" i="16"/>
  <c r="AC14" i="6" s="1"/>
  <c r="AD58" i="16"/>
  <c r="AD14" i="6" s="1"/>
  <c r="AE58" i="16"/>
  <c r="AE14" i="6" s="1"/>
  <c r="AF58" i="16"/>
  <c r="AF14" i="6" s="1"/>
  <c r="AG58" i="16"/>
  <c r="AG14" i="6" s="1"/>
  <c r="C59" i="16"/>
  <c r="C15" i="6" s="1"/>
  <c r="D59" i="16"/>
  <c r="D15" i="6" s="1"/>
  <c r="E59" i="16"/>
  <c r="E15" i="6" s="1"/>
  <c r="F59" i="16"/>
  <c r="F15" i="6" s="1"/>
  <c r="G59" i="16"/>
  <c r="G15" i="6" s="1"/>
  <c r="H59" i="16"/>
  <c r="H15" i="6" s="1"/>
  <c r="I59" i="16"/>
  <c r="I15" i="6" s="1"/>
  <c r="J59" i="16"/>
  <c r="J15" i="6" s="1"/>
  <c r="K59" i="16"/>
  <c r="K15" i="6" s="1"/>
  <c r="L59" i="16"/>
  <c r="L15" i="6" s="1"/>
  <c r="M59" i="16"/>
  <c r="M15" i="6" s="1"/>
  <c r="N59" i="16"/>
  <c r="N15" i="6" s="1"/>
  <c r="O59" i="16"/>
  <c r="O15" i="6" s="1"/>
  <c r="P59" i="16"/>
  <c r="P15" i="6" s="1"/>
  <c r="Q59" i="16"/>
  <c r="Q15" i="6" s="1"/>
  <c r="R59" i="16"/>
  <c r="R15" i="6" s="1"/>
  <c r="S59" i="16"/>
  <c r="S15" i="6" s="1"/>
  <c r="T59" i="16"/>
  <c r="T15" i="6" s="1"/>
  <c r="U59" i="16"/>
  <c r="U15" i="6" s="1"/>
  <c r="V59" i="16"/>
  <c r="V15" i="6" s="1"/>
  <c r="W59" i="16"/>
  <c r="W15" i="6" s="1"/>
  <c r="X59" i="16"/>
  <c r="X15" i="6" s="1"/>
  <c r="Y59" i="16"/>
  <c r="Y15" i="6" s="1"/>
  <c r="Z59" i="16"/>
  <c r="Z15" i="6" s="1"/>
  <c r="AA59" i="16"/>
  <c r="AA15" i="6" s="1"/>
  <c r="AB59" i="16"/>
  <c r="AB15" i="6" s="1"/>
  <c r="AC59" i="16"/>
  <c r="AC15" i="6" s="1"/>
  <c r="AD59" i="16"/>
  <c r="AD15" i="6" s="1"/>
  <c r="AE59" i="16"/>
  <c r="AE15" i="6" s="1"/>
  <c r="AF59" i="16"/>
  <c r="AF15" i="6" s="1"/>
  <c r="AG59" i="16"/>
  <c r="AG15" i="6" s="1"/>
  <c r="C60" i="16"/>
  <c r="C16" i="6" s="1"/>
  <c r="D60" i="16"/>
  <c r="D16" i="6" s="1"/>
  <c r="E60" i="16"/>
  <c r="E16" i="6" s="1"/>
  <c r="F60" i="16"/>
  <c r="F16" i="6" s="1"/>
  <c r="G60" i="16"/>
  <c r="G16" i="6" s="1"/>
  <c r="H60" i="16"/>
  <c r="H16" i="6" s="1"/>
  <c r="I60" i="16"/>
  <c r="I16" i="6" s="1"/>
  <c r="J60" i="16"/>
  <c r="J16" i="6" s="1"/>
  <c r="K60" i="16"/>
  <c r="K16" i="6" s="1"/>
  <c r="L60" i="16"/>
  <c r="L16" i="6" s="1"/>
  <c r="M60" i="16"/>
  <c r="M16" i="6" s="1"/>
  <c r="N60" i="16"/>
  <c r="N16" i="6" s="1"/>
  <c r="O60" i="16"/>
  <c r="O16" i="6" s="1"/>
  <c r="P60" i="16"/>
  <c r="P16" i="6" s="1"/>
  <c r="Q60" i="16"/>
  <c r="Q16" i="6" s="1"/>
  <c r="R60" i="16"/>
  <c r="R16" i="6" s="1"/>
  <c r="S60" i="16"/>
  <c r="S16" i="6" s="1"/>
  <c r="T60" i="16"/>
  <c r="T16" i="6" s="1"/>
  <c r="U60" i="16"/>
  <c r="U16" i="6" s="1"/>
  <c r="V60" i="16"/>
  <c r="V16" i="6" s="1"/>
  <c r="W60" i="16"/>
  <c r="W16" i="6" s="1"/>
  <c r="X60" i="16"/>
  <c r="X16" i="6" s="1"/>
  <c r="Y60" i="16"/>
  <c r="Y16" i="6" s="1"/>
  <c r="Z60" i="16"/>
  <c r="Z16" i="6" s="1"/>
  <c r="AA60" i="16"/>
  <c r="AA16" i="6" s="1"/>
  <c r="AB60" i="16"/>
  <c r="AB16" i="6" s="1"/>
  <c r="AC60" i="16"/>
  <c r="AC16" i="6" s="1"/>
  <c r="AD60" i="16"/>
  <c r="AD16" i="6" s="1"/>
  <c r="AE60" i="16"/>
  <c r="AE16" i="6" s="1"/>
  <c r="AF60" i="16"/>
  <c r="AF16" i="6" s="1"/>
  <c r="AG60" i="16"/>
  <c r="AG16" i="6" s="1"/>
  <c r="C61" i="16"/>
  <c r="C17" i="6" s="1"/>
  <c r="D61" i="16"/>
  <c r="D17" i="6" s="1"/>
  <c r="E61" i="16"/>
  <c r="E17" i="6" s="1"/>
  <c r="F61" i="16"/>
  <c r="F17" i="6" s="1"/>
  <c r="G61" i="16"/>
  <c r="G17" i="6" s="1"/>
  <c r="H61" i="16"/>
  <c r="H17" i="6" s="1"/>
  <c r="I61" i="16"/>
  <c r="I17" i="6" s="1"/>
  <c r="J61" i="16"/>
  <c r="J17" i="6" s="1"/>
  <c r="K61" i="16"/>
  <c r="K17" i="6" s="1"/>
  <c r="L61" i="16"/>
  <c r="L17" i="6" s="1"/>
  <c r="M61" i="16"/>
  <c r="M17" i="6" s="1"/>
  <c r="N61" i="16"/>
  <c r="N17" i="6" s="1"/>
  <c r="O61" i="16"/>
  <c r="O17" i="6" s="1"/>
  <c r="P61" i="16"/>
  <c r="P17" i="6" s="1"/>
  <c r="Q61" i="16"/>
  <c r="Q17" i="6" s="1"/>
  <c r="R61" i="16"/>
  <c r="R17" i="6" s="1"/>
  <c r="S61" i="16"/>
  <c r="S17" i="6" s="1"/>
  <c r="T61" i="16"/>
  <c r="T17" i="6" s="1"/>
  <c r="U61" i="16"/>
  <c r="U17" i="6" s="1"/>
  <c r="V61" i="16"/>
  <c r="V17" i="6" s="1"/>
  <c r="W61" i="16"/>
  <c r="W17" i="6" s="1"/>
  <c r="X61" i="16"/>
  <c r="X17" i="6" s="1"/>
  <c r="Y61" i="16"/>
  <c r="Y17" i="6" s="1"/>
  <c r="Z61" i="16"/>
  <c r="Z17" i="6" s="1"/>
  <c r="AA61" i="16"/>
  <c r="AA17" i="6" s="1"/>
  <c r="AB61" i="16"/>
  <c r="AB17" i="6" s="1"/>
  <c r="AC61" i="16"/>
  <c r="AC17" i="6" s="1"/>
  <c r="AD61" i="16"/>
  <c r="AD17" i="6" s="1"/>
  <c r="AE61" i="16"/>
  <c r="AE17" i="6" s="1"/>
  <c r="AF61" i="16"/>
  <c r="AF17" i="6" s="1"/>
  <c r="AG61" i="16"/>
  <c r="AG17" i="6" s="1"/>
  <c r="C26" i="16"/>
  <c r="C2" i="9" s="1"/>
  <c r="D26" i="16"/>
  <c r="D2" i="9" s="1"/>
  <c r="E26" i="16"/>
  <c r="E2" i="9" s="1"/>
  <c r="F26" i="16"/>
  <c r="F2" i="9" s="1"/>
  <c r="G26" i="16"/>
  <c r="G2" i="9" s="1"/>
  <c r="H26" i="16"/>
  <c r="H2" i="9" s="1"/>
  <c r="I26" i="16"/>
  <c r="I2" i="9" s="1"/>
  <c r="J26" i="16"/>
  <c r="J2" i="9" s="1"/>
  <c r="K26" i="16"/>
  <c r="K2" i="9" s="1"/>
  <c r="L26" i="16"/>
  <c r="L2" i="9" s="1"/>
  <c r="M26" i="16"/>
  <c r="M2" i="9" s="1"/>
  <c r="N26" i="16"/>
  <c r="N2" i="9" s="1"/>
  <c r="O26" i="16"/>
  <c r="O2" i="9" s="1"/>
  <c r="P26" i="16"/>
  <c r="P2" i="9" s="1"/>
  <c r="Q26" i="16"/>
  <c r="Q2" i="9" s="1"/>
  <c r="R26" i="16"/>
  <c r="R2" i="9" s="1"/>
  <c r="S26" i="16"/>
  <c r="S2" i="9" s="1"/>
  <c r="T26" i="16"/>
  <c r="T2" i="9" s="1"/>
  <c r="U26" i="16"/>
  <c r="U2" i="9" s="1"/>
  <c r="V26" i="16"/>
  <c r="V2" i="9" s="1"/>
  <c r="W26" i="16"/>
  <c r="W2" i="9" s="1"/>
  <c r="X26" i="16"/>
  <c r="X2" i="9" s="1"/>
  <c r="Y26" i="16"/>
  <c r="Y2" i="9" s="1"/>
  <c r="Z26" i="16"/>
  <c r="Z2" i="9" s="1"/>
  <c r="AA26" i="16"/>
  <c r="AA2" i="9" s="1"/>
  <c r="AB26" i="16"/>
  <c r="AB2" i="9" s="1"/>
  <c r="AC26" i="16"/>
  <c r="AC2" i="9" s="1"/>
  <c r="AD26" i="16"/>
  <c r="AD2" i="9" s="1"/>
  <c r="AE26" i="16"/>
  <c r="AE2" i="9" s="1"/>
  <c r="AF26" i="16"/>
  <c r="AF2" i="9" s="1"/>
  <c r="AG26" i="16"/>
  <c r="AG2" i="9" s="1"/>
  <c r="C27" i="16"/>
  <c r="C3" i="9" s="1"/>
  <c r="D27" i="16"/>
  <c r="D3" i="9" s="1"/>
  <c r="E27" i="16"/>
  <c r="E3" i="9" s="1"/>
  <c r="F27" i="16"/>
  <c r="F3" i="9" s="1"/>
  <c r="G27" i="16"/>
  <c r="G3" i="9" s="1"/>
  <c r="H27" i="16"/>
  <c r="H3" i="9" s="1"/>
  <c r="I27" i="16"/>
  <c r="I3" i="9" s="1"/>
  <c r="J27" i="16"/>
  <c r="J3" i="9" s="1"/>
  <c r="K27" i="16"/>
  <c r="K3" i="9" s="1"/>
  <c r="L27" i="16"/>
  <c r="L3" i="9" s="1"/>
  <c r="M27" i="16"/>
  <c r="M3" i="9" s="1"/>
  <c r="N27" i="16"/>
  <c r="N3" i="9" s="1"/>
  <c r="O27" i="16"/>
  <c r="O3" i="9" s="1"/>
  <c r="P27" i="16"/>
  <c r="P3" i="9" s="1"/>
  <c r="Q27" i="16"/>
  <c r="Q3" i="9" s="1"/>
  <c r="R27" i="16"/>
  <c r="R3" i="9" s="1"/>
  <c r="S27" i="16"/>
  <c r="S3" i="9" s="1"/>
  <c r="T27" i="16"/>
  <c r="T3" i="9" s="1"/>
  <c r="U27" i="16"/>
  <c r="U3" i="9" s="1"/>
  <c r="V27" i="16"/>
  <c r="V3" i="9" s="1"/>
  <c r="W27" i="16"/>
  <c r="W3" i="9" s="1"/>
  <c r="X27" i="16"/>
  <c r="X3" i="9" s="1"/>
  <c r="Y27" i="16"/>
  <c r="Y3" i="9" s="1"/>
  <c r="Z27" i="16"/>
  <c r="Z3" i="9" s="1"/>
  <c r="AA27" i="16"/>
  <c r="AA3" i="9" s="1"/>
  <c r="AB27" i="16"/>
  <c r="AB3" i="9" s="1"/>
  <c r="AC27" i="16"/>
  <c r="AC3" i="9" s="1"/>
  <c r="AD27" i="16"/>
  <c r="AD3" i="9" s="1"/>
  <c r="AE27" i="16"/>
  <c r="AE3" i="9" s="1"/>
  <c r="AF27" i="16"/>
  <c r="AF3" i="9" s="1"/>
  <c r="AG27" i="16"/>
  <c r="AG3" i="9" s="1"/>
  <c r="C28" i="16"/>
  <c r="C4" i="9" s="1"/>
  <c r="D28" i="16"/>
  <c r="D4" i="9" s="1"/>
  <c r="E28" i="16"/>
  <c r="E4" i="9" s="1"/>
  <c r="F28" i="16"/>
  <c r="F4" i="9" s="1"/>
  <c r="G28" i="16"/>
  <c r="G4" i="9" s="1"/>
  <c r="H28" i="16"/>
  <c r="H4" i="9" s="1"/>
  <c r="I28" i="16"/>
  <c r="I4" i="9" s="1"/>
  <c r="J28" i="16"/>
  <c r="J4" i="9" s="1"/>
  <c r="K28" i="16"/>
  <c r="K4" i="9" s="1"/>
  <c r="L28" i="16"/>
  <c r="L4" i="9" s="1"/>
  <c r="M28" i="16"/>
  <c r="M4" i="9" s="1"/>
  <c r="N28" i="16"/>
  <c r="N4" i="9" s="1"/>
  <c r="O28" i="16"/>
  <c r="O4" i="9" s="1"/>
  <c r="P28" i="16"/>
  <c r="P4" i="9" s="1"/>
  <c r="Q28" i="16"/>
  <c r="Q4" i="9" s="1"/>
  <c r="R28" i="16"/>
  <c r="R4" i="9" s="1"/>
  <c r="S28" i="16"/>
  <c r="S4" i="9" s="1"/>
  <c r="T28" i="16"/>
  <c r="T4" i="9" s="1"/>
  <c r="U28" i="16"/>
  <c r="U4" i="9" s="1"/>
  <c r="V28" i="16"/>
  <c r="V4" i="9" s="1"/>
  <c r="W28" i="16"/>
  <c r="W4" i="9" s="1"/>
  <c r="X28" i="16"/>
  <c r="X4" i="9" s="1"/>
  <c r="Y28" i="16"/>
  <c r="Y4" i="9" s="1"/>
  <c r="Z28" i="16"/>
  <c r="Z4" i="9" s="1"/>
  <c r="AA28" i="16"/>
  <c r="AA4" i="9" s="1"/>
  <c r="AB28" i="16"/>
  <c r="AB4" i="9" s="1"/>
  <c r="AC28" i="16"/>
  <c r="AC4" i="9" s="1"/>
  <c r="AD28" i="16"/>
  <c r="AD4" i="9" s="1"/>
  <c r="AE28" i="16"/>
  <c r="AE4" i="9" s="1"/>
  <c r="AF28" i="16"/>
  <c r="AF4" i="9" s="1"/>
  <c r="AG28" i="16"/>
  <c r="AG4" i="9" s="1"/>
  <c r="C32" i="16"/>
  <c r="C8" i="9" s="1"/>
  <c r="D32" i="16"/>
  <c r="D8" i="9" s="1"/>
  <c r="E32" i="16"/>
  <c r="E8" i="9" s="1"/>
  <c r="F32" i="16"/>
  <c r="F8" i="9" s="1"/>
  <c r="G32" i="16"/>
  <c r="G8" i="9" s="1"/>
  <c r="H32" i="16"/>
  <c r="H8" i="9" s="1"/>
  <c r="I32" i="16"/>
  <c r="I8" i="9" s="1"/>
  <c r="J32" i="16"/>
  <c r="J8" i="9" s="1"/>
  <c r="K32" i="16"/>
  <c r="K8" i="9" s="1"/>
  <c r="L32" i="16"/>
  <c r="L8" i="9" s="1"/>
  <c r="M32" i="16"/>
  <c r="M8" i="9" s="1"/>
  <c r="N32" i="16"/>
  <c r="N8" i="9" s="1"/>
  <c r="O32" i="16"/>
  <c r="O8" i="9" s="1"/>
  <c r="P32" i="16"/>
  <c r="P8" i="9" s="1"/>
  <c r="Q32" i="16"/>
  <c r="Q8" i="9" s="1"/>
  <c r="R32" i="16"/>
  <c r="R8" i="9" s="1"/>
  <c r="S32" i="16"/>
  <c r="S8" i="9" s="1"/>
  <c r="T32" i="16"/>
  <c r="T8" i="9" s="1"/>
  <c r="U32" i="16"/>
  <c r="U8" i="9" s="1"/>
  <c r="V32" i="16"/>
  <c r="V8" i="9" s="1"/>
  <c r="W32" i="16"/>
  <c r="W8" i="9" s="1"/>
  <c r="X32" i="16"/>
  <c r="X8" i="9" s="1"/>
  <c r="Y32" i="16"/>
  <c r="Y8" i="9" s="1"/>
  <c r="Z32" i="16"/>
  <c r="Z8" i="9" s="1"/>
  <c r="AA32" i="16"/>
  <c r="AA8" i="9" s="1"/>
  <c r="AB32" i="16"/>
  <c r="AB8" i="9" s="1"/>
  <c r="AC32" i="16"/>
  <c r="AC8" i="9" s="1"/>
  <c r="AD32" i="16"/>
  <c r="AD8" i="9" s="1"/>
  <c r="AE32" i="16"/>
  <c r="AE8" i="9" s="1"/>
  <c r="AF32" i="16"/>
  <c r="AF8" i="9" s="1"/>
  <c r="AG32" i="16"/>
  <c r="AG8" i="9" s="1"/>
  <c r="C33" i="16"/>
  <c r="C9" i="9" s="1"/>
  <c r="D33" i="16"/>
  <c r="D9" i="9" s="1"/>
  <c r="E33" i="16"/>
  <c r="E9" i="9" s="1"/>
  <c r="F33" i="16"/>
  <c r="F9" i="9" s="1"/>
  <c r="G33" i="16"/>
  <c r="G9" i="9" s="1"/>
  <c r="H33" i="16"/>
  <c r="H9" i="9" s="1"/>
  <c r="I33" i="16"/>
  <c r="I9" i="9" s="1"/>
  <c r="J33" i="16"/>
  <c r="J9" i="9" s="1"/>
  <c r="K33" i="16"/>
  <c r="K9" i="9" s="1"/>
  <c r="L33" i="16"/>
  <c r="L9" i="9" s="1"/>
  <c r="M33" i="16"/>
  <c r="M9" i="9" s="1"/>
  <c r="N33" i="16"/>
  <c r="N9" i="9" s="1"/>
  <c r="O33" i="16"/>
  <c r="O9" i="9" s="1"/>
  <c r="P33" i="16"/>
  <c r="P9" i="9" s="1"/>
  <c r="Q33" i="16"/>
  <c r="Q9" i="9" s="1"/>
  <c r="R33" i="16"/>
  <c r="R9" i="9" s="1"/>
  <c r="S33" i="16"/>
  <c r="S9" i="9" s="1"/>
  <c r="T33" i="16"/>
  <c r="T9" i="9" s="1"/>
  <c r="U33" i="16"/>
  <c r="U9" i="9" s="1"/>
  <c r="V33" i="16"/>
  <c r="V9" i="9" s="1"/>
  <c r="W33" i="16"/>
  <c r="W9" i="9" s="1"/>
  <c r="X33" i="16"/>
  <c r="X9" i="9" s="1"/>
  <c r="Y33" i="16"/>
  <c r="Y9" i="9" s="1"/>
  <c r="Z33" i="16"/>
  <c r="Z9" i="9" s="1"/>
  <c r="AA33" i="16"/>
  <c r="AA9" i="9" s="1"/>
  <c r="AB33" i="16"/>
  <c r="AB9" i="9" s="1"/>
  <c r="AC33" i="16"/>
  <c r="AC9" i="9" s="1"/>
  <c r="AD33" i="16"/>
  <c r="AD9" i="9" s="1"/>
  <c r="AE33" i="16"/>
  <c r="AE9" i="9" s="1"/>
  <c r="AF33" i="16"/>
  <c r="AF9" i="9" s="1"/>
  <c r="AG33" i="16"/>
  <c r="AG9" i="9" s="1"/>
  <c r="C34" i="16"/>
  <c r="C10" i="9" s="1"/>
  <c r="D34" i="16"/>
  <c r="D10" i="9" s="1"/>
  <c r="E34" i="16"/>
  <c r="E10" i="9" s="1"/>
  <c r="F34" i="16"/>
  <c r="F10" i="9" s="1"/>
  <c r="G34" i="16"/>
  <c r="G10" i="9" s="1"/>
  <c r="H34" i="16"/>
  <c r="H10" i="9" s="1"/>
  <c r="I34" i="16"/>
  <c r="I10" i="9" s="1"/>
  <c r="J34" i="16"/>
  <c r="J10" i="9" s="1"/>
  <c r="K34" i="16"/>
  <c r="K10" i="9" s="1"/>
  <c r="L34" i="16"/>
  <c r="L10" i="9" s="1"/>
  <c r="M34" i="16"/>
  <c r="M10" i="9" s="1"/>
  <c r="N34" i="16"/>
  <c r="N10" i="9" s="1"/>
  <c r="O34" i="16"/>
  <c r="O10" i="9" s="1"/>
  <c r="P34" i="16"/>
  <c r="P10" i="9" s="1"/>
  <c r="Q34" i="16"/>
  <c r="Q10" i="9" s="1"/>
  <c r="R34" i="16"/>
  <c r="R10" i="9" s="1"/>
  <c r="S34" i="16"/>
  <c r="S10" i="9" s="1"/>
  <c r="T34" i="16"/>
  <c r="T10" i="9" s="1"/>
  <c r="U34" i="16"/>
  <c r="U10" i="9" s="1"/>
  <c r="V34" i="16"/>
  <c r="V10" i="9" s="1"/>
  <c r="W34" i="16"/>
  <c r="W10" i="9" s="1"/>
  <c r="X34" i="16"/>
  <c r="X10" i="9" s="1"/>
  <c r="Y34" i="16"/>
  <c r="Y10" i="9" s="1"/>
  <c r="Z34" i="16"/>
  <c r="Z10" i="9" s="1"/>
  <c r="AA34" i="16"/>
  <c r="AA10" i="9" s="1"/>
  <c r="AB34" i="16"/>
  <c r="AB10" i="9" s="1"/>
  <c r="AC34" i="16"/>
  <c r="AC10" i="9" s="1"/>
  <c r="AD34" i="16"/>
  <c r="AD10" i="9" s="1"/>
  <c r="AE34" i="16"/>
  <c r="AE10" i="9" s="1"/>
  <c r="AF34" i="16"/>
  <c r="AF10" i="9" s="1"/>
  <c r="AG34" i="16"/>
  <c r="AG10" i="9" s="1"/>
  <c r="C35" i="16"/>
  <c r="C11" i="9" s="1"/>
  <c r="D35" i="16"/>
  <c r="D11" i="9" s="1"/>
  <c r="E35" i="16"/>
  <c r="E11" i="9" s="1"/>
  <c r="F35" i="16"/>
  <c r="F11" i="9" s="1"/>
  <c r="G35" i="16"/>
  <c r="G11" i="9" s="1"/>
  <c r="H35" i="16"/>
  <c r="H11" i="9" s="1"/>
  <c r="I35" i="16"/>
  <c r="I11" i="9" s="1"/>
  <c r="J35" i="16"/>
  <c r="J11" i="9" s="1"/>
  <c r="K35" i="16"/>
  <c r="K11" i="9" s="1"/>
  <c r="L35" i="16"/>
  <c r="L11" i="9" s="1"/>
  <c r="M35" i="16"/>
  <c r="M11" i="9" s="1"/>
  <c r="N35" i="16"/>
  <c r="N11" i="9" s="1"/>
  <c r="O35" i="16"/>
  <c r="O11" i="9" s="1"/>
  <c r="P35" i="16"/>
  <c r="P11" i="9" s="1"/>
  <c r="Q35" i="16"/>
  <c r="Q11" i="9" s="1"/>
  <c r="R35" i="16"/>
  <c r="R11" i="9" s="1"/>
  <c r="S35" i="16"/>
  <c r="S11" i="9" s="1"/>
  <c r="T35" i="16"/>
  <c r="T11" i="9" s="1"/>
  <c r="U35" i="16"/>
  <c r="U11" i="9" s="1"/>
  <c r="V35" i="16"/>
  <c r="V11" i="9" s="1"/>
  <c r="W35" i="16"/>
  <c r="W11" i="9" s="1"/>
  <c r="X35" i="16"/>
  <c r="X11" i="9" s="1"/>
  <c r="Y35" i="16"/>
  <c r="Y11" i="9" s="1"/>
  <c r="Z35" i="16"/>
  <c r="Z11" i="9" s="1"/>
  <c r="AA35" i="16"/>
  <c r="AA11" i="9" s="1"/>
  <c r="AB35" i="16"/>
  <c r="AB11" i="9" s="1"/>
  <c r="AC35" i="16"/>
  <c r="AC11" i="9" s="1"/>
  <c r="AD35" i="16"/>
  <c r="AD11" i="9" s="1"/>
  <c r="AE35" i="16"/>
  <c r="AE11" i="9" s="1"/>
  <c r="AF35" i="16"/>
  <c r="AF11" i="9" s="1"/>
  <c r="AG35" i="16"/>
  <c r="AG11" i="9" s="1"/>
  <c r="C36" i="16"/>
  <c r="C12" i="9" s="1"/>
  <c r="D36" i="16"/>
  <c r="D12" i="9" s="1"/>
  <c r="E36" i="16"/>
  <c r="E12" i="9" s="1"/>
  <c r="F36" i="16"/>
  <c r="F12" i="9" s="1"/>
  <c r="G36" i="16"/>
  <c r="G12" i="9" s="1"/>
  <c r="H36" i="16"/>
  <c r="H12" i="9" s="1"/>
  <c r="I36" i="16"/>
  <c r="I12" i="9" s="1"/>
  <c r="J36" i="16"/>
  <c r="J12" i="9" s="1"/>
  <c r="K36" i="16"/>
  <c r="K12" i="9" s="1"/>
  <c r="L36" i="16"/>
  <c r="L12" i="9" s="1"/>
  <c r="M36" i="16"/>
  <c r="M12" i="9" s="1"/>
  <c r="N36" i="16"/>
  <c r="N12" i="9" s="1"/>
  <c r="O36" i="16"/>
  <c r="O12" i="9" s="1"/>
  <c r="P36" i="16"/>
  <c r="P12" i="9" s="1"/>
  <c r="Q36" i="16"/>
  <c r="Q12" i="9" s="1"/>
  <c r="R36" i="16"/>
  <c r="R12" i="9" s="1"/>
  <c r="S36" i="16"/>
  <c r="S12" i="9" s="1"/>
  <c r="T36" i="16"/>
  <c r="T12" i="9" s="1"/>
  <c r="U36" i="16"/>
  <c r="U12" i="9" s="1"/>
  <c r="V36" i="16"/>
  <c r="V12" i="9" s="1"/>
  <c r="W36" i="16"/>
  <c r="W12" i="9" s="1"/>
  <c r="X36" i="16"/>
  <c r="X12" i="9" s="1"/>
  <c r="Y36" i="16"/>
  <c r="Y12" i="9" s="1"/>
  <c r="Z36" i="16"/>
  <c r="Z12" i="9" s="1"/>
  <c r="AA36" i="16"/>
  <c r="AA12" i="9" s="1"/>
  <c r="AB36" i="16"/>
  <c r="AB12" i="9" s="1"/>
  <c r="AC36" i="16"/>
  <c r="AC12" i="9" s="1"/>
  <c r="AD36" i="16"/>
  <c r="AD12" i="9" s="1"/>
  <c r="AE36" i="16"/>
  <c r="AE12" i="9" s="1"/>
  <c r="AF36" i="16"/>
  <c r="AF12" i="9" s="1"/>
  <c r="AG36" i="16"/>
  <c r="AG12" i="9" s="1"/>
  <c r="C37" i="16"/>
  <c r="C13" i="9" s="1"/>
  <c r="D37" i="16"/>
  <c r="D13" i="9" s="1"/>
  <c r="E37" i="16"/>
  <c r="E13" i="9" s="1"/>
  <c r="F37" i="16"/>
  <c r="F13" i="9" s="1"/>
  <c r="G37" i="16"/>
  <c r="G13" i="9" s="1"/>
  <c r="H37" i="16"/>
  <c r="H13" i="9" s="1"/>
  <c r="I37" i="16"/>
  <c r="I13" i="9" s="1"/>
  <c r="J37" i="16"/>
  <c r="J13" i="9" s="1"/>
  <c r="K37" i="16"/>
  <c r="K13" i="9" s="1"/>
  <c r="L37" i="16"/>
  <c r="L13" i="9" s="1"/>
  <c r="M37" i="16"/>
  <c r="M13" i="9" s="1"/>
  <c r="N37" i="16"/>
  <c r="N13" i="9" s="1"/>
  <c r="O37" i="16"/>
  <c r="O13" i="9" s="1"/>
  <c r="P37" i="16"/>
  <c r="P13" i="9" s="1"/>
  <c r="Q37" i="16"/>
  <c r="Q13" i="9" s="1"/>
  <c r="R37" i="16"/>
  <c r="R13" i="9" s="1"/>
  <c r="S37" i="16"/>
  <c r="S13" i="9" s="1"/>
  <c r="T37" i="16"/>
  <c r="T13" i="9" s="1"/>
  <c r="U37" i="16"/>
  <c r="U13" i="9" s="1"/>
  <c r="V37" i="16"/>
  <c r="V13" i="9" s="1"/>
  <c r="W37" i="16"/>
  <c r="W13" i="9" s="1"/>
  <c r="X37" i="16"/>
  <c r="X13" i="9" s="1"/>
  <c r="Y37" i="16"/>
  <c r="Y13" i="9" s="1"/>
  <c r="Z37" i="16"/>
  <c r="Z13" i="9" s="1"/>
  <c r="AA37" i="16"/>
  <c r="AA13" i="9" s="1"/>
  <c r="AB37" i="16"/>
  <c r="AB13" i="9" s="1"/>
  <c r="AC37" i="16"/>
  <c r="AC13" i="9" s="1"/>
  <c r="AD37" i="16"/>
  <c r="AD13" i="9" s="1"/>
  <c r="AE37" i="16"/>
  <c r="AE13" i="9" s="1"/>
  <c r="AF37" i="16"/>
  <c r="AF13" i="9" s="1"/>
  <c r="AG37" i="16"/>
  <c r="AG13" i="9" s="1"/>
  <c r="C38" i="16"/>
  <c r="C14" i="9" s="1"/>
  <c r="D38" i="16"/>
  <c r="D14" i="9" s="1"/>
  <c r="E38" i="16"/>
  <c r="E14" i="9" s="1"/>
  <c r="F38" i="16"/>
  <c r="F14" i="9" s="1"/>
  <c r="G38" i="16"/>
  <c r="G14" i="9" s="1"/>
  <c r="H38" i="16"/>
  <c r="H14" i="9" s="1"/>
  <c r="I38" i="16"/>
  <c r="I14" i="9" s="1"/>
  <c r="J38" i="16"/>
  <c r="J14" i="9" s="1"/>
  <c r="K38" i="16"/>
  <c r="K14" i="9" s="1"/>
  <c r="L38" i="16"/>
  <c r="L14" i="9" s="1"/>
  <c r="M38" i="16"/>
  <c r="M14" i="9" s="1"/>
  <c r="N38" i="16"/>
  <c r="N14" i="9" s="1"/>
  <c r="O38" i="16"/>
  <c r="O14" i="9" s="1"/>
  <c r="P38" i="16"/>
  <c r="P14" i="9" s="1"/>
  <c r="Q38" i="16"/>
  <c r="Q14" i="9" s="1"/>
  <c r="R38" i="16"/>
  <c r="R14" i="9" s="1"/>
  <c r="S38" i="16"/>
  <c r="S14" i="9" s="1"/>
  <c r="T38" i="16"/>
  <c r="T14" i="9" s="1"/>
  <c r="U38" i="16"/>
  <c r="U14" i="9" s="1"/>
  <c r="V38" i="16"/>
  <c r="V14" i="9" s="1"/>
  <c r="W38" i="16"/>
  <c r="W14" i="9" s="1"/>
  <c r="X38" i="16"/>
  <c r="X14" i="9" s="1"/>
  <c r="Y38" i="16"/>
  <c r="Y14" i="9" s="1"/>
  <c r="Z38" i="16"/>
  <c r="Z14" i="9" s="1"/>
  <c r="AA38" i="16"/>
  <c r="AA14" i="9" s="1"/>
  <c r="AB38" i="16"/>
  <c r="AB14" i="9" s="1"/>
  <c r="AC38" i="16"/>
  <c r="AC14" i="9" s="1"/>
  <c r="AD38" i="16"/>
  <c r="AD14" i="9" s="1"/>
  <c r="AE38" i="16"/>
  <c r="AE14" i="9" s="1"/>
  <c r="AF38" i="16"/>
  <c r="AF14" i="9" s="1"/>
  <c r="AG38" i="16"/>
  <c r="AG14" i="9" s="1"/>
  <c r="C39" i="16"/>
  <c r="C15" i="9" s="1"/>
  <c r="D39" i="16"/>
  <c r="D15" i="9" s="1"/>
  <c r="E39" i="16"/>
  <c r="E15" i="9" s="1"/>
  <c r="F39" i="16"/>
  <c r="F15" i="9" s="1"/>
  <c r="G39" i="16"/>
  <c r="G15" i="9" s="1"/>
  <c r="H39" i="16"/>
  <c r="H15" i="9" s="1"/>
  <c r="I39" i="16"/>
  <c r="I15" i="9" s="1"/>
  <c r="J39" i="16"/>
  <c r="J15" i="9" s="1"/>
  <c r="K39" i="16"/>
  <c r="K15" i="9" s="1"/>
  <c r="L39" i="16"/>
  <c r="L15" i="9" s="1"/>
  <c r="M39" i="16"/>
  <c r="M15" i="9" s="1"/>
  <c r="N39" i="16"/>
  <c r="N15" i="9" s="1"/>
  <c r="O39" i="16"/>
  <c r="O15" i="9" s="1"/>
  <c r="P39" i="16"/>
  <c r="P15" i="9" s="1"/>
  <c r="Q39" i="16"/>
  <c r="Q15" i="9" s="1"/>
  <c r="R39" i="16"/>
  <c r="R15" i="9" s="1"/>
  <c r="S39" i="16"/>
  <c r="S15" i="9" s="1"/>
  <c r="T39" i="16"/>
  <c r="T15" i="9" s="1"/>
  <c r="U39" i="16"/>
  <c r="U15" i="9" s="1"/>
  <c r="V39" i="16"/>
  <c r="V15" i="9" s="1"/>
  <c r="W39" i="16"/>
  <c r="W15" i="9" s="1"/>
  <c r="X39" i="16"/>
  <c r="X15" i="9" s="1"/>
  <c r="Y39" i="16"/>
  <c r="Y15" i="9" s="1"/>
  <c r="Z39" i="16"/>
  <c r="Z15" i="9" s="1"/>
  <c r="AA39" i="16"/>
  <c r="AA15" i="9" s="1"/>
  <c r="AB39" i="16"/>
  <c r="AB15" i="9" s="1"/>
  <c r="AC39" i="16"/>
  <c r="AC15" i="9" s="1"/>
  <c r="AD39" i="16"/>
  <c r="AD15" i="9" s="1"/>
  <c r="AE39" i="16"/>
  <c r="AE15" i="9" s="1"/>
  <c r="AF39" i="16"/>
  <c r="AF15" i="9" s="1"/>
  <c r="AG39" i="16"/>
  <c r="AG15" i="9" s="1"/>
  <c r="C40" i="16"/>
  <c r="C16" i="9" s="1"/>
  <c r="D40" i="16"/>
  <c r="D16" i="9" s="1"/>
  <c r="E40" i="16"/>
  <c r="E16" i="9" s="1"/>
  <c r="F40" i="16"/>
  <c r="F16" i="9" s="1"/>
  <c r="G40" i="16"/>
  <c r="G16" i="9" s="1"/>
  <c r="H40" i="16"/>
  <c r="H16" i="9" s="1"/>
  <c r="I40" i="16"/>
  <c r="I16" i="9" s="1"/>
  <c r="J40" i="16"/>
  <c r="J16" i="9" s="1"/>
  <c r="K40" i="16"/>
  <c r="K16" i="9" s="1"/>
  <c r="L40" i="16"/>
  <c r="L16" i="9" s="1"/>
  <c r="M40" i="16"/>
  <c r="M16" i="9" s="1"/>
  <c r="N40" i="16"/>
  <c r="N16" i="9" s="1"/>
  <c r="O40" i="16"/>
  <c r="O16" i="9" s="1"/>
  <c r="P40" i="16"/>
  <c r="P16" i="9" s="1"/>
  <c r="Q40" i="16"/>
  <c r="Q16" i="9" s="1"/>
  <c r="R40" i="16"/>
  <c r="R16" i="9" s="1"/>
  <c r="S40" i="16"/>
  <c r="S16" i="9" s="1"/>
  <c r="T40" i="16"/>
  <c r="T16" i="9" s="1"/>
  <c r="U40" i="16"/>
  <c r="U16" i="9" s="1"/>
  <c r="V40" i="16"/>
  <c r="V16" i="9" s="1"/>
  <c r="W40" i="16"/>
  <c r="W16" i="9" s="1"/>
  <c r="X40" i="16"/>
  <c r="X16" i="9" s="1"/>
  <c r="Y40" i="16"/>
  <c r="Y16" i="9" s="1"/>
  <c r="Z40" i="16"/>
  <c r="Z16" i="9" s="1"/>
  <c r="AA40" i="16"/>
  <c r="AA16" i="9" s="1"/>
  <c r="AB40" i="16"/>
  <c r="AB16" i="9" s="1"/>
  <c r="AC40" i="16"/>
  <c r="AC16" i="9" s="1"/>
  <c r="AD40" i="16"/>
  <c r="AD16" i="9" s="1"/>
  <c r="AE40" i="16"/>
  <c r="AE16" i="9" s="1"/>
  <c r="AF40" i="16"/>
  <c r="AF16" i="9" s="1"/>
  <c r="AG40" i="16"/>
  <c r="AG16" i="9" s="1"/>
  <c r="C41" i="16"/>
  <c r="C17" i="9" s="1"/>
  <c r="D41" i="16"/>
  <c r="D17" i="9" s="1"/>
  <c r="E41" i="16"/>
  <c r="E17" i="9" s="1"/>
  <c r="F41" i="16"/>
  <c r="F17" i="9" s="1"/>
  <c r="G41" i="16"/>
  <c r="G17" i="9" s="1"/>
  <c r="H41" i="16"/>
  <c r="H17" i="9" s="1"/>
  <c r="I41" i="16"/>
  <c r="I17" i="9" s="1"/>
  <c r="J41" i="16"/>
  <c r="J17" i="9" s="1"/>
  <c r="K41" i="16"/>
  <c r="K17" i="9" s="1"/>
  <c r="L41" i="16"/>
  <c r="L17" i="9" s="1"/>
  <c r="M41" i="16"/>
  <c r="M17" i="9" s="1"/>
  <c r="N41" i="16"/>
  <c r="N17" i="9" s="1"/>
  <c r="O41" i="16"/>
  <c r="O17" i="9" s="1"/>
  <c r="P41" i="16"/>
  <c r="P17" i="9" s="1"/>
  <c r="Q41" i="16"/>
  <c r="Q17" i="9" s="1"/>
  <c r="R41" i="16"/>
  <c r="R17" i="9" s="1"/>
  <c r="S41" i="16"/>
  <c r="S17" i="9" s="1"/>
  <c r="T41" i="16"/>
  <c r="T17" i="9" s="1"/>
  <c r="U41" i="16"/>
  <c r="U17" i="9" s="1"/>
  <c r="V41" i="16"/>
  <c r="V17" i="9" s="1"/>
  <c r="W41" i="16"/>
  <c r="W17" i="9" s="1"/>
  <c r="X41" i="16"/>
  <c r="X17" i="9" s="1"/>
  <c r="Y41" i="16"/>
  <c r="Y17" i="9" s="1"/>
  <c r="Z41" i="16"/>
  <c r="Z17" i="9" s="1"/>
  <c r="AA41" i="16"/>
  <c r="AA17" i="9" s="1"/>
  <c r="AB41" i="16"/>
  <c r="AB17" i="9" s="1"/>
  <c r="AC41" i="16"/>
  <c r="AC17" i="9" s="1"/>
  <c r="AD41" i="16"/>
  <c r="AD17" i="9" s="1"/>
  <c r="AE41" i="16"/>
  <c r="AE17" i="9" s="1"/>
  <c r="AF41" i="16"/>
  <c r="AF17" i="9" s="1"/>
  <c r="AG41" i="16"/>
  <c r="AG17" i="9" s="1"/>
  <c r="C7" i="16"/>
  <c r="C2" i="4" s="1"/>
  <c r="D7" i="16"/>
  <c r="D2" i="4" s="1"/>
  <c r="E7" i="16"/>
  <c r="E2" i="4" s="1"/>
  <c r="F7" i="16"/>
  <c r="F2" i="4" s="1"/>
  <c r="G7" i="16"/>
  <c r="G2" i="4" s="1"/>
  <c r="H7" i="16"/>
  <c r="H2" i="4" s="1"/>
  <c r="I7" i="16"/>
  <c r="I2" i="4" s="1"/>
  <c r="J7" i="16"/>
  <c r="J2" i="4" s="1"/>
  <c r="K7" i="16"/>
  <c r="K2" i="4" s="1"/>
  <c r="L7" i="16"/>
  <c r="L2" i="4" s="1"/>
  <c r="M7" i="16"/>
  <c r="M2" i="4" s="1"/>
  <c r="N7" i="16"/>
  <c r="N2" i="4" s="1"/>
  <c r="O7" i="16"/>
  <c r="O2" i="4" s="1"/>
  <c r="P7" i="16"/>
  <c r="P2" i="4" s="1"/>
  <c r="Q7" i="16"/>
  <c r="Q2" i="4" s="1"/>
  <c r="R7" i="16"/>
  <c r="R2" i="4" s="1"/>
  <c r="S7" i="16"/>
  <c r="S2" i="4" s="1"/>
  <c r="T7" i="16"/>
  <c r="T2" i="4" s="1"/>
  <c r="U7" i="16"/>
  <c r="U2" i="4" s="1"/>
  <c r="V7" i="16"/>
  <c r="V2" i="4" s="1"/>
  <c r="W7" i="16"/>
  <c r="W2" i="4" s="1"/>
  <c r="X7" i="16"/>
  <c r="X2" i="4" s="1"/>
  <c r="Y7" i="16"/>
  <c r="Y2" i="4" s="1"/>
  <c r="Z7" i="16"/>
  <c r="Z2" i="4" s="1"/>
  <c r="AA7" i="16"/>
  <c r="AA2" i="4" s="1"/>
  <c r="AB7" i="16"/>
  <c r="AB2" i="4" s="1"/>
  <c r="AC7" i="16"/>
  <c r="AC2" i="4" s="1"/>
  <c r="AD7" i="16"/>
  <c r="AD2" i="4" s="1"/>
  <c r="AE7" i="16"/>
  <c r="AE2" i="4" s="1"/>
  <c r="AF7" i="16"/>
  <c r="AF2" i="4" s="1"/>
  <c r="AG7" i="16"/>
  <c r="AG2" i="4" s="1"/>
  <c r="C8" i="16"/>
  <c r="C3" i="4" s="1"/>
  <c r="D8" i="16"/>
  <c r="D3" i="4" s="1"/>
  <c r="E8" i="16"/>
  <c r="E3" i="4" s="1"/>
  <c r="F8" i="16"/>
  <c r="F3" i="4" s="1"/>
  <c r="G8" i="16"/>
  <c r="G3" i="4" s="1"/>
  <c r="H8" i="16"/>
  <c r="H3" i="4" s="1"/>
  <c r="I8" i="16"/>
  <c r="I3" i="4" s="1"/>
  <c r="J8" i="16"/>
  <c r="J3" i="4" s="1"/>
  <c r="K8" i="16"/>
  <c r="K3" i="4" s="1"/>
  <c r="L8" i="16"/>
  <c r="L3" i="4" s="1"/>
  <c r="M8" i="16"/>
  <c r="M3" i="4" s="1"/>
  <c r="N8" i="16"/>
  <c r="N3" i="4" s="1"/>
  <c r="O8" i="16"/>
  <c r="O3" i="4" s="1"/>
  <c r="P8" i="16"/>
  <c r="P3" i="4" s="1"/>
  <c r="Q8" i="16"/>
  <c r="Q3" i="4" s="1"/>
  <c r="R8" i="16"/>
  <c r="R3" i="4" s="1"/>
  <c r="S8" i="16"/>
  <c r="S3" i="4" s="1"/>
  <c r="T8" i="16"/>
  <c r="T3" i="4" s="1"/>
  <c r="U8" i="16"/>
  <c r="U3" i="4" s="1"/>
  <c r="V8" i="16"/>
  <c r="V3" i="4" s="1"/>
  <c r="W8" i="16"/>
  <c r="W3" i="4" s="1"/>
  <c r="X8" i="16"/>
  <c r="X3" i="4" s="1"/>
  <c r="Y8" i="16"/>
  <c r="Y3" i="4" s="1"/>
  <c r="Z8" i="16"/>
  <c r="Z3" i="4" s="1"/>
  <c r="AA8" i="16"/>
  <c r="AA3" i="4" s="1"/>
  <c r="AB8" i="16"/>
  <c r="AB3" i="4" s="1"/>
  <c r="AC8" i="16"/>
  <c r="AC3" i="4" s="1"/>
  <c r="AD8" i="16"/>
  <c r="AD3" i="4" s="1"/>
  <c r="AE8" i="16"/>
  <c r="AE3" i="4" s="1"/>
  <c r="AF8" i="16"/>
  <c r="AF3" i="4" s="1"/>
  <c r="AG8" i="16"/>
  <c r="AG3" i="4" s="1"/>
  <c r="C9" i="16"/>
  <c r="C4" i="4" s="1"/>
  <c r="D9" i="16"/>
  <c r="D4" i="4" s="1"/>
  <c r="E9" i="16"/>
  <c r="E4" i="4" s="1"/>
  <c r="F9" i="16"/>
  <c r="F4" i="4" s="1"/>
  <c r="G9" i="16"/>
  <c r="G4" i="4" s="1"/>
  <c r="H9" i="16"/>
  <c r="H4" i="4" s="1"/>
  <c r="I9" i="16"/>
  <c r="I4" i="4" s="1"/>
  <c r="J9" i="16"/>
  <c r="J4" i="4" s="1"/>
  <c r="K9" i="16"/>
  <c r="K4" i="4" s="1"/>
  <c r="L9" i="16"/>
  <c r="L4" i="4" s="1"/>
  <c r="M9" i="16"/>
  <c r="M4" i="4" s="1"/>
  <c r="N9" i="16"/>
  <c r="N4" i="4" s="1"/>
  <c r="O9" i="16"/>
  <c r="O4" i="4" s="1"/>
  <c r="P9" i="16"/>
  <c r="P4" i="4" s="1"/>
  <c r="Q9" i="16"/>
  <c r="Q4" i="4" s="1"/>
  <c r="R9" i="16"/>
  <c r="R4" i="4" s="1"/>
  <c r="S9" i="16"/>
  <c r="S4" i="4" s="1"/>
  <c r="T9" i="16"/>
  <c r="T4" i="4" s="1"/>
  <c r="U9" i="16"/>
  <c r="U4" i="4" s="1"/>
  <c r="V9" i="16"/>
  <c r="V4" i="4" s="1"/>
  <c r="W9" i="16"/>
  <c r="W4" i="4" s="1"/>
  <c r="X9" i="16"/>
  <c r="X4" i="4" s="1"/>
  <c r="Y9" i="16"/>
  <c r="Y4" i="4" s="1"/>
  <c r="Z9" i="16"/>
  <c r="Z4" i="4" s="1"/>
  <c r="AA9" i="16"/>
  <c r="AA4" i="4" s="1"/>
  <c r="AB9" i="16"/>
  <c r="AB4" i="4" s="1"/>
  <c r="AC9" i="16"/>
  <c r="AC4" i="4" s="1"/>
  <c r="AD9" i="16"/>
  <c r="AD4" i="4" s="1"/>
  <c r="AE9" i="16"/>
  <c r="AE4" i="4" s="1"/>
  <c r="AF9" i="16"/>
  <c r="AF4" i="4" s="1"/>
  <c r="AG9" i="16"/>
  <c r="AG4" i="4" s="1"/>
  <c r="C13" i="16"/>
  <c r="C8" i="4" s="1"/>
  <c r="D13" i="16"/>
  <c r="D8" i="4" s="1"/>
  <c r="E13" i="16"/>
  <c r="E8" i="4" s="1"/>
  <c r="F13" i="16"/>
  <c r="F8" i="4" s="1"/>
  <c r="G13" i="16"/>
  <c r="G8" i="4" s="1"/>
  <c r="H13" i="16"/>
  <c r="H8" i="4" s="1"/>
  <c r="I13" i="16"/>
  <c r="I8" i="4" s="1"/>
  <c r="J13" i="16"/>
  <c r="J8" i="4" s="1"/>
  <c r="K13" i="16"/>
  <c r="K8" i="4" s="1"/>
  <c r="L13" i="16"/>
  <c r="L8" i="4" s="1"/>
  <c r="M13" i="16"/>
  <c r="M8" i="4" s="1"/>
  <c r="N13" i="16"/>
  <c r="N8" i="4" s="1"/>
  <c r="O13" i="16"/>
  <c r="O8" i="4" s="1"/>
  <c r="P13" i="16"/>
  <c r="P8" i="4" s="1"/>
  <c r="Q13" i="16"/>
  <c r="Q8" i="4" s="1"/>
  <c r="R13" i="16"/>
  <c r="R8" i="4" s="1"/>
  <c r="S13" i="16"/>
  <c r="S8" i="4" s="1"/>
  <c r="T13" i="16"/>
  <c r="T8" i="4" s="1"/>
  <c r="U13" i="16"/>
  <c r="U8" i="4" s="1"/>
  <c r="V13" i="16"/>
  <c r="V8" i="4" s="1"/>
  <c r="W13" i="16"/>
  <c r="W8" i="4" s="1"/>
  <c r="X13" i="16"/>
  <c r="X8" i="4" s="1"/>
  <c r="Y13" i="16"/>
  <c r="Y8" i="4" s="1"/>
  <c r="Z13" i="16"/>
  <c r="Z8" i="4" s="1"/>
  <c r="AA13" i="16"/>
  <c r="AA8" i="4" s="1"/>
  <c r="AB13" i="16"/>
  <c r="AB8" i="4" s="1"/>
  <c r="AC13" i="16"/>
  <c r="AC8" i="4" s="1"/>
  <c r="AD13" i="16"/>
  <c r="AD8" i="4" s="1"/>
  <c r="AE13" i="16"/>
  <c r="AE8" i="4" s="1"/>
  <c r="AF13" i="16"/>
  <c r="AF8" i="4" s="1"/>
  <c r="AG13" i="16"/>
  <c r="AG8" i="4" s="1"/>
  <c r="C14" i="16"/>
  <c r="C9" i="4" s="1"/>
  <c r="D14" i="16"/>
  <c r="D9" i="4" s="1"/>
  <c r="E14" i="16"/>
  <c r="E9" i="4" s="1"/>
  <c r="F14" i="16"/>
  <c r="F9" i="4" s="1"/>
  <c r="G14" i="16"/>
  <c r="G9" i="4" s="1"/>
  <c r="H14" i="16"/>
  <c r="H9" i="4" s="1"/>
  <c r="I14" i="16"/>
  <c r="I9" i="4" s="1"/>
  <c r="J14" i="16"/>
  <c r="J9" i="4" s="1"/>
  <c r="K14" i="16"/>
  <c r="K9" i="4" s="1"/>
  <c r="L14" i="16"/>
  <c r="L9" i="4" s="1"/>
  <c r="M14" i="16"/>
  <c r="M9" i="4" s="1"/>
  <c r="N14" i="16"/>
  <c r="N9" i="4" s="1"/>
  <c r="O14" i="16"/>
  <c r="O9" i="4" s="1"/>
  <c r="P14" i="16"/>
  <c r="P9" i="4" s="1"/>
  <c r="Q14" i="16"/>
  <c r="Q9" i="4" s="1"/>
  <c r="R14" i="16"/>
  <c r="R9" i="4" s="1"/>
  <c r="S14" i="16"/>
  <c r="S9" i="4" s="1"/>
  <c r="T14" i="16"/>
  <c r="T9" i="4" s="1"/>
  <c r="U14" i="16"/>
  <c r="U9" i="4" s="1"/>
  <c r="V14" i="16"/>
  <c r="V9" i="4" s="1"/>
  <c r="W14" i="16"/>
  <c r="W9" i="4" s="1"/>
  <c r="X14" i="16"/>
  <c r="X9" i="4" s="1"/>
  <c r="Y14" i="16"/>
  <c r="Y9" i="4" s="1"/>
  <c r="Z14" i="16"/>
  <c r="Z9" i="4" s="1"/>
  <c r="AA14" i="16"/>
  <c r="AA9" i="4" s="1"/>
  <c r="AB14" i="16"/>
  <c r="AB9" i="4" s="1"/>
  <c r="AC14" i="16"/>
  <c r="AC9" i="4" s="1"/>
  <c r="AD14" i="16"/>
  <c r="AD9" i="4" s="1"/>
  <c r="AE14" i="16"/>
  <c r="AE9" i="4" s="1"/>
  <c r="AF14" i="16"/>
  <c r="AF9" i="4" s="1"/>
  <c r="AG14" i="16"/>
  <c r="AG9" i="4" s="1"/>
  <c r="C15" i="16"/>
  <c r="C10" i="4" s="1"/>
  <c r="D15" i="16"/>
  <c r="D10" i="4" s="1"/>
  <c r="E15" i="16"/>
  <c r="E10" i="4" s="1"/>
  <c r="F15" i="16"/>
  <c r="F10" i="4" s="1"/>
  <c r="G15" i="16"/>
  <c r="G10" i="4" s="1"/>
  <c r="H15" i="16"/>
  <c r="H10" i="4" s="1"/>
  <c r="I15" i="16"/>
  <c r="I10" i="4" s="1"/>
  <c r="J15" i="16"/>
  <c r="J10" i="4" s="1"/>
  <c r="K15" i="16"/>
  <c r="K10" i="4" s="1"/>
  <c r="L15" i="16"/>
  <c r="L10" i="4" s="1"/>
  <c r="M15" i="16"/>
  <c r="M10" i="4" s="1"/>
  <c r="N15" i="16"/>
  <c r="N10" i="4" s="1"/>
  <c r="O15" i="16"/>
  <c r="O10" i="4" s="1"/>
  <c r="P15" i="16"/>
  <c r="P10" i="4" s="1"/>
  <c r="Q15" i="16"/>
  <c r="Q10" i="4" s="1"/>
  <c r="R15" i="16"/>
  <c r="R10" i="4" s="1"/>
  <c r="S15" i="16"/>
  <c r="S10" i="4" s="1"/>
  <c r="T15" i="16"/>
  <c r="T10" i="4" s="1"/>
  <c r="U15" i="16"/>
  <c r="U10" i="4" s="1"/>
  <c r="V15" i="16"/>
  <c r="V10" i="4" s="1"/>
  <c r="W15" i="16"/>
  <c r="W10" i="4" s="1"/>
  <c r="X15" i="16"/>
  <c r="X10" i="4" s="1"/>
  <c r="Y15" i="16"/>
  <c r="Y10" i="4" s="1"/>
  <c r="Z15" i="16"/>
  <c r="Z10" i="4" s="1"/>
  <c r="AA15" i="16"/>
  <c r="AA10" i="4" s="1"/>
  <c r="AB15" i="16"/>
  <c r="AB10" i="4" s="1"/>
  <c r="AC15" i="16"/>
  <c r="AC10" i="4" s="1"/>
  <c r="AD15" i="16"/>
  <c r="AD10" i="4" s="1"/>
  <c r="AE15" i="16"/>
  <c r="AE10" i="4" s="1"/>
  <c r="AF15" i="16"/>
  <c r="AF10" i="4" s="1"/>
  <c r="AG15" i="16"/>
  <c r="AG10" i="4" s="1"/>
  <c r="C16" i="16"/>
  <c r="C11" i="4" s="1"/>
  <c r="D16" i="16"/>
  <c r="D11" i="4" s="1"/>
  <c r="E16" i="16"/>
  <c r="E11" i="4" s="1"/>
  <c r="F16" i="16"/>
  <c r="F11" i="4" s="1"/>
  <c r="G16" i="16"/>
  <c r="G11" i="4" s="1"/>
  <c r="H16" i="16"/>
  <c r="H11" i="4" s="1"/>
  <c r="I16" i="16"/>
  <c r="I11" i="4" s="1"/>
  <c r="J16" i="16"/>
  <c r="J11" i="4" s="1"/>
  <c r="K16" i="16"/>
  <c r="K11" i="4" s="1"/>
  <c r="L16" i="16"/>
  <c r="L11" i="4" s="1"/>
  <c r="M16" i="16"/>
  <c r="M11" i="4" s="1"/>
  <c r="N16" i="16"/>
  <c r="N11" i="4" s="1"/>
  <c r="O16" i="16"/>
  <c r="O11" i="4" s="1"/>
  <c r="P16" i="16"/>
  <c r="P11" i="4" s="1"/>
  <c r="Q16" i="16"/>
  <c r="Q11" i="4" s="1"/>
  <c r="R16" i="16"/>
  <c r="R11" i="4" s="1"/>
  <c r="S16" i="16"/>
  <c r="S11" i="4" s="1"/>
  <c r="T16" i="16"/>
  <c r="T11" i="4" s="1"/>
  <c r="U16" i="16"/>
  <c r="U11" i="4" s="1"/>
  <c r="V16" i="16"/>
  <c r="V11" i="4" s="1"/>
  <c r="W16" i="16"/>
  <c r="W11" i="4" s="1"/>
  <c r="X16" i="16"/>
  <c r="X11" i="4" s="1"/>
  <c r="Y16" i="16"/>
  <c r="Y11" i="4" s="1"/>
  <c r="Z16" i="16"/>
  <c r="Z11" i="4" s="1"/>
  <c r="AA16" i="16"/>
  <c r="AA11" i="4" s="1"/>
  <c r="AB16" i="16"/>
  <c r="AB11" i="4" s="1"/>
  <c r="AC16" i="16"/>
  <c r="AC11" i="4" s="1"/>
  <c r="AD16" i="16"/>
  <c r="AD11" i="4" s="1"/>
  <c r="AE16" i="16"/>
  <c r="AE11" i="4" s="1"/>
  <c r="AF16" i="16"/>
  <c r="AF11" i="4" s="1"/>
  <c r="AG16" i="16"/>
  <c r="AG11" i="4" s="1"/>
  <c r="C17" i="16"/>
  <c r="C12" i="4" s="1"/>
  <c r="D17" i="16"/>
  <c r="D12" i="4" s="1"/>
  <c r="E17" i="16"/>
  <c r="E12" i="4" s="1"/>
  <c r="F17" i="16"/>
  <c r="F12" i="4" s="1"/>
  <c r="G17" i="16"/>
  <c r="G12" i="4" s="1"/>
  <c r="H17" i="16"/>
  <c r="H12" i="4" s="1"/>
  <c r="I17" i="16"/>
  <c r="I12" i="4" s="1"/>
  <c r="J17" i="16"/>
  <c r="J12" i="4" s="1"/>
  <c r="K17" i="16"/>
  <c r="K12" i="4" s="1"/>
  <c r="L17" i="16"/>
  <c r="L12" i="4" s="1"/>
  <c r="M17" i="16"/>
  <c r="M12" i="4" s="1"/>
  <c r="N17" i="16"/>
  <c r="N12" i="4" s="1"/>
  <c r="O17" i="16"/>
  <c r="O12" i="4" s="1"/>
  <c r="P17" i="16"/>
  <c r="P12" i="4" s="1"/>
  <c r="Q17" i="16"/>
  <c r="Q12" i="4" s="1"/>
  <c r="R17" i="16"/>
  <c r="R12" i="4" s="1"/>
  <c r="S17" i="16"/>
  <c r="S12" i="4" s="1"/>
  <c r="T17" i="16"/>
  <c r="T12" i="4" s="1"/>
  <c r="U17" i="16"/>
  <c r="U12" i="4" s="1"/>
  <c r="V17" i="16"/>
  <c r="V12" i="4" s="1"/>
  <c r="W17" i="16"/>
  <c r="W12" i="4" s="1"/>
  <c r="X17" i="16"/>
  <c r="X12" i="4" s="1"/>
  <c r="Y17" i="16"/>
  <c r="Y12" i="4" s="1"/>
  <c r="Z17" i="16"/>
  <c r="Z12" i="4" s="1"/>
  <c r="AA17" i="16"/>
  <c r="AA12" i="4" s="1"/>
  <c r="AB17" i="16"/>
  <c r="AB12" i="4" s="1"/>
  <c r="AC17" i="16"/>
  <c r="AC12" i="4" s="1"/>
  <c r="AD17" i="16"/>
  <c r="AD12" i="4" s="1"/>
  <c r="AE17" i="16"/>
  <c r="AE12" i="4" s="1"/>
  <c r="AF17" i="16"/>
  <c r="AF12" i="4" s="1"/>
  <c r="AG17" i="16"/>
  <c r="AG12" i="4" s="1"/>
  <c r="C18" i="16"/>
  <c r="C13" i="4" s="1"/>
  <c r="D18" i="16"/>
  <c r="D13" i="4" s="1"/>
  <c r="E18" i="16"/>
  <c r="E13" i="4" s="1"/>
  <c r="F18" i="16"/>
  <c r="F13" i="4" s="1"/>
  <c r="G18" i="16"/>
  <c r="G13" i="4" s="1"/>
  <c r="H18" i="16"/>
  <c r="H13" i="4" s="1"/>
  <c r="I18" i="16"/>
  <c r="I13" i="4" s="1"/>
  <c r="J18" i="16"/>
  <c r="J13" i="4" s="1"/>
  <c r="K18" i="16"/>
  <c r="K13" i="4" s="1"/>
  <c r="L18" i="16"/>
  <c r="L13" i="4" s="1"/>
  <c r="M18" i="16"/>
  <c r="M13" i="4" s="1"/>
  <c r="N18" i="16"/>
  <c r="N13" i="4" s="1"/>
  <c r="O18" i="16"/>
  <c r="O13" i="4" s="1"/>
  <c r="P18" i="16"/>
  <c r="P13" i="4" s="1"/>
  <c r="Q18" i="16"/>
  <c r="Q13" i="4" s="1"/>
  <c r="R18" i="16"/>
  <c r="R13" i="4" s="1"/>
  <c r="S18" i="16"/>
  <c r="S13" i="4" s="1"/>
  <c r="T18" i="16"/>
  <c r="T13" i="4" s="1"/>
  <c r="U18" i="16"/>
  <c r="U13" i="4" s="1"/>
  <c r="V18" i="16"/>
  <c r="V13" i="4" s="1"/>
  <c r="W18" i="16"/>
  <c r="W13" i="4" s="1"/>
  <c r="X18" i="16"/>
  <c r="X13" i="4" s="1"/>
  <c r="Y18" i="16"/>
  <c r="Y13" i="4" s="1"/>
  <c r="Z18" i="16"/>
  <c r="Z13" i="4" s="1"/>
  <c r="AA18" i="16"/>
  <c r="AA13" i="4" s="1"/>
  <c r="AB18" i="16"/>
  <c r="AB13" i="4" s="1"/>
  <c r="AC18" i="16"/>
  <c r="AC13" i="4" s="1"/>
  <c r="AD18" i="16"/>
  <c r="AD13" i="4" s="1"/>
  <c r="AE18" i="16"/>
  <c r="AE13" i="4" s="1"/>
  <c r="AF18" i="16"/>
  <c r="AF13" i="4" s="1"/>
  <c r="AG18" i="16"/>
  <c r="AG13" i="4" s="1"/>
  <c r="C19" i="16"/>
  <c r="C14" i="4" s="1"/>
  <c r="D19" i="16"/>
  <c r="D14" i="4" s="1"/>
  <c r="E19" i="16"/>
  <c r="E14" i="4" s="1"/>
  <c r="F19" i="16"/>
  <c r="F14" i="4" s="1"/>
  <c r="G19" i="16"/>
  <c r="G14" i="4" s="1"/>
  <c r="H19" i="16"/>
  <c r="H14" i="4" s="1"/>
  <c r="I19" i="16"/>
  <c r="I14" i="4" s="1"/>
  <c r="J19" i="16"/>
  <c r="J14" i="4" s="1"/>
  <c r="K19" i="16"/>
  <c r="K14" i="4" s="1"/>
  <c r="L19" i="16"/>
  <c r="L14" i="4" s="1"/>
  <c r="M19" i="16"/>
  <c r="M14" i="4" s="1"/>
  <c r="N19" i="16"/>
  <c r="N14" i="4" s="1"/>
  <c r="O19" i="16"/>
  <c r="O14" i="4" s="1"/>
  <c r="P19" i="16"/>
  <c r="P14" i="4" s="1"/>
  <c r="Q19" i="16"/>
  <c r="Q14" i="4" s="1"/>
  <c r="R19" i="16"/>
  <c r="R14" i="4" s="1"/>
  <c r="S19" i="16"/>
  <c r="S14" i="4" s="1"/>
  <c r="T19" i="16"/>
  <c r="T14" i="4" s="1"/>
  <c r="U19" i="16"/>
  <c r="U14" i="4" s="1"/>
  <c r="V19" i="16"/>
  <c r="V14" i="4" s="1"/>
  <c r="W19" i="16"/>
  <c r="W14" i="4" s="1"/>
  <c r="X19" i="16"/>
  <c r="X14" i="4" s="1"/>
  <c r="Y19" i="16"/>
  <c r="Y14" i="4" s="1"/>
  <c r="Z19" i="16"/>
  <c r="Z14" i="4" s="1"/>
  <c r="AA19" i="16"/>
  <c r="AA14" i="4" s="1"/>
  <c r="AB19" i="16"/>
  <c r="AB14" i="4" s="1"/>
  <c r="AC19" i="16"/>
  <c r="AC14" i="4" s="1"/>
  <c r="AD19" i="16"/>
  <c r="AD14" i="4" s="1"/>
  <c r="AE19" i="16"/>
  <c r="AE14" i="4" s="1"/>
  <c r="AF19" i="16"/>
  <c r="AF14" i="4" s="1"/>
  <c r="AG19" i="16"/>
  <c r="AG14" i="4" s="1"/>
  <c r="C20" i="16"/>
  <c r="C15" i="4" s="1"/>
  <c r="D20" i="16"/>
  <c r="D15" i="4" s="1"/>
  <c r="E20" i="16"/>
  <c r="E15" i="4" s="1"/>
  <c r="F20" i="16"/>
  <c r="F15" i="4" s="1"/>
  <c r="G20" i="16"/>
  <c r="G15" i="4" s="1"/>
  <c r="H20" i="16"/>
  <c r="H15" i="4" s="1"/>
  <c r="I20" i="16"/>
  <c r="I15" i="4" s="1"/>
  <c r="J20" i="16"/>
  <c r="J15" i="4" s="1"/>
  <c r="K20" i="16"/>
  <c r="K15" i="4" s="1"/>
  <c r="L20" i="16"/>
  <c r="L15" i="4" s="1"/>
  <c r="M20" i="16"/>
  <c r="M15" i="4" s="1"/>
  <c r="N20" i="16"/>
  <c r="N15" i="4" s="1"/>
  <c r="O20" i="16"/>
  <c r="O15" i="4" s="1"/>
  <c r="P20" i="16"/>
  <c r="P15" i="4" s="1"/>
  <c r="Q20" i="16"/>
  <c r="Q15" i="4" s="1"/>
  <c r="R20" i="16"/>
  <c r="R15" i="4" s="1"/>
  <c r="S20" i="16"/>
  <c r="S15" i="4" s="1"/>
  <c r="T20" i="16"/>
  <c r="T15" i="4" s="1"/>
  <c r="U20" i="16"/>
  <c r="U15" i="4" s="1"/>
  <c r="V20" i="16"/>
  <c r="V15" i="4" s="1"/>
  <c r="W20" i="16"/>
  <c r="W15" i="4" s="1"/>
  <c r="X20" i="16"/>
  <c r="X15" i="4" s="1"/>
  <c r="Y20" i="16"/>
  <c r="Y15" i="4" s="1"/>
  <c r="Z20" i="16"/>
  <c r="Z15" i="4" s="1"/>
  <c r="AA20" i="16"/>
  <c r="AA15" i="4" s="1"/>
  <c r="AB20" i="16"/>
  <c r="AB15" i="4" s="1"/>
  <c r="AC20" i="16"/>
  <c r="AC15" i="4" s="1"/>
  <c r="AD20" i="16"/>
  <c r="AD15" i="4" s="1"/>
  <c r="AE20" i="16"/>
  <c r="AE15" i="4" s="1"/>
  <c r="AF20" i="16"/>
  <c r="AF15" i="4" s="1"/>
  <c r="AG20" i="16"/>
  <c r="AG15" i="4" s="1"/>
  <c r="C21" i="16"/>
  <c r="C16" i="4" s="1"/>
  <c r="D21" i="16"/>
  <c r="D16" i="4" s="1"/>
  <c r="E21" i="16"/>
  <c r="E16" i="4" s="1"/>
  <c r="F21" i="16"/>
  <c r="F16" i="4" s="1"/>
  <c r="G21" i="16"/>
  <c r="G16" i="4" s="1"/>
  <c r="H21" i="16"/>
  <c r="H16" i="4" s="1"/>
  <c r="I21" i="16"/>
  <c r="I16" i="4" s="1"/>
  <c r="J21" i="16"/>
  <c r="J16" i="4" s="1"/>
  <c r="K21" i="16"/>
  <c r="K16" i="4" s="1"/>
  <c r="L21" i="16"/>
  <c r="L16" i="4" s="1"/>
  <c r="M21" i="16"/>
  <c r="M16" i="4" s="1"/>
  <c r="N21" i="16"/>
  <c r="N16" i="4" s="1"/>
  <c r="O21" i="16"/>
  <c r="O16" i="4" s="1"/>
  <c r="P21" i="16"/>
  <c r="P16" i="4" s="1"/>
  <c r="Q21" i="16"/>
  <c r="Q16" i="4" s="1"/>
  <c r="R21" i="16"/>
  <c r="R16" i="4" s="1"/>
  <c r="S21" i="16"/>
  <c r="S16" i="4" s="1"/>
  <c r="T21" i="16"/>
  <c r="T16" i="4" s="1"/>
  <c r="U21" i="16"/>
  <c r="U16" i="4" s="1"/>
  <c r="V21" i="16"/>
  <c r="V16" i="4" s="1"/>
  <c r="W21" i="16"/>
  <c r="W16" i="4" s="1"/>
  <c r="X21" i="16"/>
  <c r="X16" i="4" s="1"/>
  <c r="Y21" i="16"/>
  <c r="Y16" i="4" s="1"/>
  <c r="Z21" i="16"/>
  <c r="Z16" i="4" s="1"/>
  <c r="AA21" i="16"/>
  <c r="AA16" i="4" s="1"/>
  <c r="AB21" i="16"/>
  <c r="AB16" i="4" s="1"/>
  <c r="AC21" i="16"/>
  <c r="AC16" i="4" s="1"/>
  <c r="AD21" i="16"/>
  <c r="AD16" i="4" s="1"/>
  <c r="AE21" i="16"/>
  <c r="AE16" i="4" s="1"/>
  <c r="AF21" i="16"/>
  <c r="AF16" i="4" s="1"/>
  <c r="AG21" i="16"/>
  <c r="AG16" i="4" s="1"/>
  <c r="C22" i="16"/>
  <c r="C17" i="4" s="1"/>
  <c r="D22" i="16"/>
  <c r="D17" i="4" s="1"/>
  <c r="E22" i="16"/>
  <c r="E17" i="4" s="1"/>
  <c r="F22" i="16"/>
  <c r="F17" i="4" s="1"/>
  <c r="G22" i="16"/>
  <c r="G17" i="4" s="1"/>
  <c r="H22" i="16"/>
  <c r="H17" i="4" s="1"/>
  <c r="I22" i="16"/>
  <c r="I17" i="4" s="1"/>
  <c r="J22" i="16"/>
  <c r="J17" i="4" s="1"/>
  <c r="K22" i="16"/>
  <c r="K17" i="4" s="1"/>
  <c r="L22" i="16"/>
  <c r="L17" i="4" s="1"/>
  <c r="M22" i="16"/>
  <c r="M17" i="4" s="1"/>
  <c r="N22" i="16"/>
  <c r="N17" i="4" s="1"/>
  <c r="O22" i="16"/>
  <c r="O17" i="4" s="1"/>
  <c r="P22" i="16"/>
  <c r="P17" i="4" s="1"/>
  <c r="Q22" i="16"/>
  <c r="Q17" i="4" s="1"/>
  <c r="R22" i="16"/>
  <c r="R17" i="4" s="1"/>
  <c r="S22" i="16"/>
  <c r="S17" i="4" s="1"/>
  <c r="T22" i="16"/>
  <c r="T17" i="4" s="1"/>
  <c r="U22" i="16"/>
  <c r="U17" i="4" s="1"/>
  <c r="V22" i="16"/>
  <c r="V17" i="4" s="1"/>
  <c r="W22" i="16"/>
  <c r="W17" i="4" s="1"/>
  <c r="X22" i="16"/>
  <c r="X17" i="4" s="1"/>
  <c r="Y22" i="16"/>
  <c r="Y17" i="4" s="1"/>
  <c r="Z22" i="16"/>
  <c r="Z17" i="4" s="1"/>
  <c r="AA22" i="16"/>
  <c r="AA17" i="4" s="1"/>
  <c r="AB22" i="16"/>
  <c r="AB17" i="4" s="1"/>
  <c r="AC22" i="16"/>
  <c r="AC17" i="4" s="1"/>
  <c r="AD22" i="16"/>
  <c r="AD17" i="4" s="1"/>
  <c r="AE22" i="16"/>
  <c r="AE17" i="4" s="1"/>
  <c r="AF22" i="16"/>
  <c r="AF17" i="4" s="1"/>
  <c r="AG22" i="16"/>
  <c r="AG17" i="4" s="1"/>
  <c r="B15" i="16"/>
  <c r="B10" i="4" s="1"/>
  <c r="B16" i="16"/>
  <c r="B11" i="4" s="1"/>
  <c r="B26" i="26"/>
  <c r="B27" i="26"/>
  <c r="B31" i="26"/>
  <c r="B32" i="26"/>
  <c r="B33" i="26"/>
  <c r="B34" i="26"/>
  <c r="B35" i="26"/>
  <c r="B36" i="26"/>
  <c r="AJ36" i="26" s="1"/>
  <c r="B37" i="26"/>
  <c r="AJ37" i="26" s="1"/>
  <c r="B38" i="26"/>
  <c r="B39" i="26"/>
  <c r="B40" i="26"/>
  <c r="B25" i="26"/>
  <c r="B6" i="26"/>
  <c r="B7" i="26"/>
  <c r="B11" i="26"/>
  <c r="B12" i="26"/>
  <c r="B13" i="26"/>
  <c r="B14" i="26"/>
  <c r="B15" i="26"/>
  <c r="B16" i="26"/>
  <c r="B17" i="26"/>
  <c r="B18" i="26"/>
  <c r="B19" i="26"/>
  <c r="B20" i="26"/>
  <c r="B5" i="26"/>
  <c r="AJ5" i="26" s="1"/>
  <c r="B72" i="22"/>
  <c r="B73" i="22"/>
  <c r="B77" i="22"/>
  <c r="B78" i="22"/>
  <c r="B79" i="22"/>
  <c r="B80" i="22"/>
  <c r="B81" i="22"/>
  <c r="B82" i="22"/>
  <c r="B83" i="22"/>
  <c r="B84" i="22"/>
  <c r="B85" i="22"/>
  <c r="B86" i="22"/>
  <c r="B71" i="22"/>
  <c r="B50" i="22"/>
  <c r="B51" i="22"/>
  <c r="B55" i="22"/>
  <c r="B56" i="22"/>
  <c r="B57" i="22"/>
  <c r="B58" i="22"/>
  <c r="B59" i="22"/>
  <c r="B60" i="22"/>
  <c r="B61" i="22"/>
  <c r="B62" i="22"/>
  <c r="B63" i="22"/>
  <c r="B64" i="22"/>
  <c r="B49" i="22"/>
  <c r="B28" i="22"/>
  <c r="B29" i="22"/>
  <c r="B33" i="22"/>
  <c r="B34" i="22"/>
  <c r="B35" i="22"/>
  <c r="B36" i="22"/>
  <c r="B37" i="22"/>
  <c r="B38" i="22"/>
  <c r="B39" i="22"/>
  <c r="B40" i="22"/>
  <c r="B41" i="22"/>
  <c r="B42" i="22"/>
  <c r="B27" i="22"/>
  <c r="B13" i="16"/>
  <c r="B8" i="4" s="1"/>
  <c r="B14" i="16"/>
  <c r="B9" i="4" s="1"/>
  <c r="B17" i="16"/>
  <c r="B12" i="4" s="1"/>
  <c r="B18" i="16"/>
  <c r="B13" i="4" s="1"/>
  <c r="B19" i="16"/>
  <c r="B14" i="4" s="1"/>
  <c r="B20" i="16"/>
  <c r="B15" i="4" s="1"/>
  <c r="B21" i="16"/>
  <c r="B16" i="4" s="1"/>
  <c r="B22" i="16"/>
  <c r="B17" i="4" s="1"/>
  <c r="B9" i="16"/>
  <c r="B4" i="4" s="1"/>
  <c r="B8" i="16"/>
  <c r="B3" i="4" s="1"/>
  <c r="B7" i="16"/>
  <c r="B2" i="4" s="1"/>
  <c r="B36" i="16" l="1"/>
  <c r="B12" i="9" s="1"/>
  <c r="B57" i="16"/>
  <c r="B13" i="6" s="1"/>
  <c r="B77" i="16"/>
  <c r="B14" i="10" s="1"/>
  <c r="B38" i="16"/>
  <c r="B14" i="9" s="1"/>
  <c r="B35" i="16"/>
  <c r="B11" i="9" s="1"/>
  <c r="B56" i="16"/>
  <c r="B12" i="6" s="1"/>
  <c r="B76" i="16"/>
  <c r="B13" i="10" s="1"/>
  <c r="B37" i="16"/>
  <c r="B13" i="9" s="1"/>
  <c r="B55" i="16"/>
  <c r="B11" i="6" s="1"/>
  <c r="B75" i="16"/>
  <c r="B12" i="10" s="1"/>
  <c r="B78" i="16"/>
  <c r="B15" i="10" s="1"/>
  <c r="B54" i="16"/>
  <c r="B10" i="6" s="1"/>
  <c r="B74" i="16"/>
  <c r="B11" i="10" s="1"/>
  <c r="B32" i="16"/>
  <c r="B8" i="9" s="1"/>
  <c r="B73" i="16"/>
  <c r="B10" i="10" s="1"/>
  <c r="B59" i="16"/>
  <c r="B15" i="6" s="1"/>
  <c r="B34" i="16"/>
  <c r="B10" i="9" s="1"/>
  <c r="B33" i="16"/>
  <c r="B9" i="9" s="1"/>
  <c r="B28" i="16"/>
  <c r="B4" i="9" s="1"/>
  <c r="B52" i="16"/>
  <c r="B8" i="6" s="1"/>
  <c r="B72" i="16"/>
  <c r="B9" i="10" s="1"/>
  <c r="B58" i="16"/>
  <c r="B14" i="6" s="1"/>
  <c r="B53" i="16"/>
  <c r="B9" i="6" s="1"/>
  <c r="B26" i="16"/>
  <c r="B2" i="9" s="1"/>
  <c r="B27" i="16"/>
  <c r="B3" i="9" s="1"/>
  <c r="B48" i="16"/>
  <c r="B4" i="6" s="1"/>
  <c r="B71" i="16"/>
  <c r="B8" i="10" s="1"/>
  <c r="B85" i="16"/>
  <c r="B2" i="5" s="1"/>
  <c r="B79" i="16"/>
  <c r="B16" i="10" s="1"/>
  <c r="B41" i="16"/>
  <c r="B17" i="9" s="1"/>
  <c r="B46" i="16"/>
  <c r="B2" i="6" s="1"/>
  <c r="B47" i="16"/>
  <c r="B3" i="6" s="1"/>
  <c r="B67" i="16"/>
  <c r="B4" i="10" s="1"/>
  <c r="B61" i="16"/>
  <c r="B17" i="6" s="1"/>
  <c r="B66" i="16"/>
  <c r="B3" i="10" s="1"/>
  <c r="B40" i="16"/>
  <c r="B16" i="9" s="1"/>
  <c r="B65" i="16"/>
  <c r="B2" i="10" s="1"/>
  <c r="B39" i="16"/>
  <c r="B15" i="9" s="1"/>
  <c r="B60" i="16"/>
  <c r="B16" i="6" s="1"/>
  <c r="B80" i="16"/>
  <c r="B17" i="10" s="1"/>
  <c r="B100" i="16"/>
  <c r="B17" i="5" s="1"/>
  <c r="AJ20" i="26"/>
  <c r="B120" i="16"/>
  <c r="B17" i="7" s="1"/>
  <c r="AJ40" i="26"/>
  <c r="B106" i="16"/>
  <c r="B3" i="7" s="1"/>
  <c r="AJ26" i="26"/>
  <c r="B117" i="16"/>
  <c r="B14" i="7" s="1"/>
  <c r="B97" i="16"/>
  <c r="B14" i="5" s="1"/>
  <c r="AJ17" i="26"/>
  <c r="B119" i="16"/>
  <c r="B16" i="7" s="1"/>
  <c r="AJ39" i="26"/>
  <c r="B116" i="16"/>
  <c r="B13" i="7" s="1"/>
  <c r="B99" i="16"/>
  <c r="B16" i="5" s="1"/>
  <c r="AJ19" i="26"/>
  <c r="B98" i="16"/>
  <c r="B15" i="5" s="1"/>
  <c r="AJ18" i="26"/>
  <c r="B96" i="16"/>
  <c r="B13" i="5" s="1"/>
  <c r="AJ16" i="26"/>
  <c r="B118" i="16"/>
  <c r="B15" i="7" s="1"/>
  <c r="AJ38" i="26"/>
  <c r="B86" i="16"/>
  <c r="B3" i="5" s="1"/>
  <c r="AJ6" i="26"/>
  <c r="B105" i="16"/>
  <c r="B2" i="7" s="1"/>
  <c r="AJ25" i="26"/>
  <c r="B94" i="16"/>
  <c r="B11" i="5" s="1"/>
  <c r="AJ14" i="26"/>
  <c r="B93" i="16"/>
  <c r="B10" i="5" s="1"/>
  <c r="AJ13" i="26"/>
  <c r="B115" i="16"/>
  <c r="B12" i="7" s="1"/>
  <c r="AJ35" i="26"/>
  <c r="B114" i="16"/>
  <c r="B11" i="7" s="1"/>
  <c r="AJ34" i="26"/>
  <c r="B91" i="16"/>
  <c r="B8" i="5" s="1"/>
  <c r="AJ11" i="26"/>
  <c r="B113" i="16"/>
  <c r="B10" i="7" s="1"/>
  <c r="AJ33" i="26"/>
  <c r="B112" i="16"/>
  <c r="B9" i="7" s="1"/>
  <c r="AJ32" i="26"/>
  <c r="B107" i="16"/>
  <c r="B4" i="7" s="1"/>
  <c r="AJ27" i="26"/>
  <c r="B95" i="16"/>
  <c r="B12" i="5" s="1"/>
  <c r="AJ15" i="26"/>
  <c r="B92" i="16"/>
  <c r="B9" i="5" s="1"/>
  <c r="AJ12" i="26"/>
  <c r="B87" i="16"/>
  <c r="B4" i="5" s="1"/>
  <c r="AJ7" i="26"/>
  <c r="B111" i="16"/>
  <c r="B8" i="7" s="1"/>
  <c r="AJ31" i="26"/>
  <c r="K7" i="24"/>
  <c r="B28" i="26" s="1"/>
  <c r="C28" i="26" s="1"/>
  <c r="D28" i="26" s="1"/>
  <c r="E28" i="26" s="1"/>
  <c r="J7" i="24"/>
  <c r="B74" i="22" s="1"/>
  <c r="C74" i="22" s="1"/>
  <c r="D74" i="22" s="1"/>
  <c r="E74" i="22" s="1"/>
  <c r="F74" i="22" s="1"/>
  <c r="G74" i="22" s="1"/>
  <c r="H74" i="22" s="1"/>
  <c r="I74" i="22" s="1"/>
  <c r="J74" i="22" s="1"/>
  <c r="K74" i="22" s="1"/>
  <c r="L74" i="22" s="1"/>
  <c r="M74" i="22" s="1"/>
  <c r="N74" i="22" s="1"/>
  <c r="O74" i="22" s="1"/>
  <c r="P74" i="22" s="1"/>
  <c r="Q74" i="22" s="1"/>
  <c r="I7" i="24"/>
  <c r="H7" i="24"/>
  <c r="B8" i="26" s="1"/>
  <c r="C8" i="26" s="1"/>
  <c r="G7" i="24"/>
  <c r="B30" i="22" s="1"/>
  <c r="C30" i="22" s="1"/>
  <c r="D30" i="22" s="1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Q30" i="22" s="1"/>
  <c r="R30" i="22" s="1"/>
  <c r="S30" i="22" s="1"/>
  <c r="T30" i="22" s="1"/>
  <c r="U30" i="22" s="1"/>
  <c r="V30" i="22" s="1"/>
  <c r="W30" i="22" s="1"/>
  <c r="X30" i="22" s="1"/>
  <c r="Y30" i="22" s="1"/>
  <c r="Z30" i="22" s="1"/>
  <c r="AA30" i="22" s="1"/>
  <c r="AB30" i="22" s="1"/>
  <c r="AC30" i="22" s="1"/>
  <c r="AD30" i="22" s="1"/>
  <c r="AE30" i="22" s="1"/>
  <c r="AF30" i="22" s="1"/>
  <c r="AG30" i="22" s="1"/>
  <c r="F7" i="24"/>
  <c r="AK28" i="26" l="1"/>
  <c r="C108" i="16"/>
  <c r="C5" i="7" s="1"/>
  <c r="D8" i="26"/>
  <c r="E8" i="26" s="1"/>
  <c r="AK8" i="26"/>
  <c r="C88" i="16"/>
  <c r="C5" i="5" s="1"/>
  <c r="F28" i="26"/>
  <c r="G28" i="26" s="1"/>
  <c r="H28" i="26" s="1"/>
  <c r="I28" i="26" s="1"/>
  <c r="J28" i="26" s="1"/>
  <c r="K28" i="26" s="1"/>
  <c r="L28" i="26" s="1"/>
  <c r="M28" i="26" s="1"/>
  <c r="AL28" i="26"/>
  <c r="E108" i="16"/>
  <c r="E5" i="7" s="1"/>
  <c r="E29" i="16"/>
  <c r="E5" i="9" s="1"/>
  <c r="Q29" i="16"/>
  <c r="Q5" i="9" s="1"/>
  <c r="C29" i="16"/>
  <c r="C5" i="9" s="1"/>
  <c r="R74" i="22"/>
  <c r="S74" i="22" s="1"/>
  <c r="T74" i="22" s="1"/>
  <c r="U74" i="22" s="1"/>
  <c r="V74" i="22" s="1"/>
  <c r="W74" i="22" s="1"/>
  <c r="X74" i="22" s="1"/>
  <c r="Y74" i="22" s="1"/>
  <c r="Z74" i="22" s="1"/>
  <c r="AA74" i="22" s="1"/>
  <c r="AB74" i="22" s="1"/>
  <c r="AC74" i="22" s="1"/>
  <c r="AD74" i="22" s="1"/>
  <c r="AE74" i="22" s="1"/>
  <c r="AF74" i="22" s="1"/>
  <c r="AG74" i="22" s="1"/>
  <c r="E68" i="16"/>
  <c r="E5" i="10" s="1"/>
  <c r="M68" i="16"/>
  <c r="M5" i="10" s="1"/>
  <c r="C68" i="16"/>
  <c r="C5" i="10" s="1"/>
  <c r="M29" i="16"/>
  <c r="M5" i="9" s="1"/>
  <c r="Q68" i="16"/>
  <c r="Q5" i="10" s="1"/>
  <c r="B52" i="22"/>
  <c r="C52" i="22" s="1"/>
  <c r="B8" i="22"/>
  <c r="C8" i="22" s="1"/>
  <c r="D8" i="22" s="1"/>
  <c r="E8" i="22" s="1"/>
  <c r="B29" i="16"/>
  <c r="B5" i="9" s="1"/>
  <c r="B68" i="16"/>
  <c r="B5" i="10" s="1"/>
  <c r="B49" i="16"/>
  <c r="B5" i="6" s="1"/>
  <c r="B88" i="16"/>
  <c r="B5" i="5" s="1"/>
  <c r="AJ8" i="26"/>
  <c r="B108" i="16"/>
  <c r="B5" i="7" s="1"/>
  <c r="AJ28" i="26"/>
  <c r="N28" i="26" l="1"/>
  <c r="O28" i="26" s="1"/>
  <c r="P28" i="26" s="1"/>
  <c r="Q28" i="26" s="1"/>
  <c r="AM28" i="26"/>
  <c r="M108" i="16"/>
  <c r="M5" i="7" s="1"/>
  <c r="F8" i="26"/>
  <c r="G8" i="26" s="1"/>
  <c r="H8" i="26" s="1"/>
  <c r="I8" i="26" s="1"/>
  <c r="J8" i="26" s="1"/>
  <c r="K8" i="26" s="1"/>
  <c r="L8" i="26" s="1"/>
  <c r="M8" i="26" s="1"/>
  <c r="AL8" i="26"/>
  <c r="E88" i="16"/>
  <c r="E5" i="5" s="1"/>
  <c r="F8" i="22"/>
  <c r="G8" i="22" s="1"/>
  <c r="H8" i="22" s="1"/>
  <c r="I8" i="22" s="1"/>
  <c r="J8" i="22" s="1"/>
  <c r="K8" i="22" s="1"/>
  <c r="L8" i="22" s="1"/>
  <c r="M8" i="22" s="1"/>
  <c r="E10" i="16"/>
  <c r="E5" i="4" s="1"/>
  <c r="D52" i="22"/>
  <c r="E52" i="22" s="1"/>
  <c r="C49" i="16"/>
  <c r="C5" i="6" s="1"/>
  <c r="P108" i="16"/>
  <c r="P5" i="7" s="1"/>
  <c r="O108" i="16"/>
  <c r="O5" i="7" s="1"/>
  <c r="B10" i="16"/>
  <c r="B5" i="4" s="1"/>
  <c r="S68" i="16"/>
  <c r="S5" i="10" s="1"/>
  <c r="T68" i="16"/>
  <c r="T5" i="10" s="1"/>
  <c r="U68" i="16"/>
  <c r="U5" i="10" s="1"/>
  <c r="AG68" i="16"/>
  <c r="AG5" i="10" s="1"/>
  <c r="N68" i="16"/>
  <c r="N5" i="10" s="1"/>
  <c r="G68" i="16"/>
  <c r="G5" i="10" s="1"/>
  <c r="V68" i="16"/>
  <c r="V5" i="10" s="1"/>
  <c r="W68" i="16"/>
  <c r="W5" i="10" s="1"/>
  <c r="X68" i="16"/>
  <c r="X5" i="10" s="1"/>
  <c r="Y68" i="16"/>
  <c r="Y5" i="10" s="1"/>
  <c r="J68" i="16"/>
  <c r="J5" i="10" s="1"/>
  <c r="Z68" i="16"/>
  <c r="Z5" i="10" s="1"/>
  <c r="K68" i="16"/>
  <c r="K5" i="10" s="1"/>
  <c r="H68" i="16"/>
  <c r="H5" i="10" s="1"/>
  <c r="AA68" i="16"/>
  <c r="AA5" i="10" s="1"/>
  <c r="L68" i="16"/>
  <c r="L5" i="10" s="1"/>
  <c r="D68" i="16"/>
  <c r="D5" i="10" s="1"/>
  <c r="AE68" i="16"/>
  <c r="AE5" i="10" s="1"/>
  <c r="AB68" i="16"/>
  <c r="AB5" i="10" s="1"/>
  <c r="O68" i="16"/>
  <c r="O5" i="10" s="1"/>
  <c r="AC68" i="16"/>
  <c r="AC5" i="10" s="1"/>
  <c r="P68" i="16"/>
  <c r="P5" i="10" s="1"/>
  <c r="AD68" i="16"/>
  <c r="AD5" i="10" s="1"/>
  <c r="R68" i="16"/>
  <c r="R5" i="10" s="1"/>
  <c r="AF68" i="16"/>
  <c r="AF5" i="10" s="1"/>
  <c r="I68" i="16"/>
  <c r="I5" i="10" s="1"/>
  <c r="F68" i="16"/>
  <c r="F5" i="10" s="1"/>
  <c r="AA29" i="16"/>
  <c r="AA5" i="9" s="1"/>
  <c r="N29" i="16"/>
  <c r="N5" i="9" s="1"/>
  <c r="AB29" i="16"/>
  <c r="AB5" i="9" s="1"/>
  <c r="G29" i="16"/>
  <c r="G5" i="9" s="1"/>
  <c r="H29" i="16"/>
  <c r="H5" i="9" s="1"/>
  <c r="S29" i="16"/>
  <c r="S5" i="9" s="1"/>
  <c r="AE29" i="16"/>
  <c r="AE5" i="9" s="1"/>
  <c r="O29" i="16"/>
  <c r="O5" i="9" s="1"/>
  <c r="J29" i="16"/>
  <c r="J5" i="9" s="1"/>
  <c r="T29" i="16"/>
  <c r="T5" i="9" s="1"/>
  <c r="AF29" i="16"/>
  <c r="AF5" i="9" s="1"/>
  <c r="P29" i="16"/>
  <c r="P5" i="9" s="1"/>
  <c r="K29" i="16"/>
  <c r="K5" i="9" s="1"/>
  <c r="U29" i="16"/>
  <c r="U5" i="9" s="1"/>
  <c r="AG29" i="16"/>
  <c r="AG5" i="9" s="1"/>
  <c r="L29" i="16"/>
  <c r="L5" i="9" s="1"/>
  <c r="V29" i="16"/>
  <c r="V5" i="9" s="1"/>
  <c r="F29" i="16"/>
  <c r="F5" i="9" s="1"/>
  <c r="Y29" i="16"/>
  <c r="Y5" i="9" s="1"/>
  <c r="Z29" i="16"/>
  <c r="Z5" i="9" s="1"/>
  <c r="W29" i="16"/>
  <c r="W5" i="9" s="1"/>
  <c r="X29" i="16"/>
  <c r="X5" i="9" s="1"/>
  <c r="AC29" i="16"/>
  <c r="AC5" i="9" s="1"/>
  <c r="AD29" i="16"/>
  <c r="AD5" i="9" s="1"/>
  <c r="R29" i="16"/>
  <c r="R5" i="9" s="1"/>
  <c r="I29" i="16"/>
  <c r="I5" i="9" s="1"/>
  <c r="D29" i="16"/>
  <c r="D5" i="9" s="1"/>
  <c r="N108" i="16"/>
  <c r="N5" i="7" s="1"/>
  <c r="D108" i="16"/>
  <c r="D5" i="7" s="1"/>
  <c r="G108" i="16"/>
  <c r="G5" i="7" s="1"/>
  <c r="H108" i="16"/>
  <c r="H5" i="7" s="1"/>
  <c r="I108" i="16"/>
  <c r="I5" i="7" s="1"/>
  <c r="F108" i="16"/>
  <c r="F5" i="7" s="1"/>
  <c r="J108" i="16"/>
  <c r="J5" i="7" s="1"/>
  <c r="K108" i="16"/>
  <c r="K5" i="7" s="1"/>
  <c r="L108" i="16"/>
  <c r="L5" i="7" s="1"/>
  <c r="G88" i="16"/>
  <c r="G5" i="5" s="1"/>
  <c r="J88" i="16"/>
  <c r="J5" i="5" s="1"/>
  <c r="H88" i="16"/>
  <c r="H5" i="5" s="1"/>
  <c r="I88" i="16"/>
  <c r="I5" i="5" s="1"/>
  <c r="G38" i="24"/>
  <c r="K8" i="24" s="1"/>
  <c r="B29" i="26" s="1"/>
  <c r="G37" i="24"/>
  <c r="J8" i="24" s="1"/>
  <c r="F88" i="16" l="1"/>
  <c r="F5" i="5" s="1"/>
  <c r="K88" i="16"/>
  <c r="K5" i="5" s="1"/>
  <c r="L88" i="16"/>
  <c r="L5" i="5" s="1"/>
  <c r="N8" i="26"/>
  <c r="AM8" i="26"/>
  <c r="M88" i="16"/>
  <c r="M5" i="5" s="1"/>
  <c r="D49" i="16"/>
  <c r="D5" i="6" s="1"/>
  <c r="R28" i="26"/>
  <c r="AN28" i="26"/>
  <c r="Q108" i="16"/>
  <c r="Q5" i="7" s="1"/>
  <c r="F52" i="22"/>
  <c r="E49" i="16"/>
  <c r="E5" i="6" s="1"/>
  <c r="N8" i="22"/>
  <c r="O8" i="22" s="1"/>
  <c r="P8" i="22" s="1"/>
  <c r="Q8" i="22" s="1"/>
  <c r="M10" i="16"/>
  <c r="M5" i="4" s="1"/>
  <c r="B75" i="22"/>
  <c r="B69" i="16" s="1"/>
  <c r="B6" i="10" s="1"/>
  <c r="B109" i="16"/>
  <c r="B6" i="7" s="1"/>
  <c r="AJ29" i="26"/>
  <c r="F37" i="24"/>
  <c r="G8" i="24" s="1"/>
  <c r="B31" i="22" s="1"/>
  <c r="F36" i="24"/>
  <c r="F8" i="24" s="1"/>
  <c r="F38" i="24"/>
  <c r="H8" i="24" s="1"/>
  <c r="B9" i="26" s="1"/>
  <c r="G36" i="24"/>
  <c r="I8" i="24" s="1"/>
  <c r="G27" i="24"/>
  <c r="J9" i="24" s="1"/>
  <c r="G28" i="24"/>
  <c r="K9" i="24" s="1"/>
  <c r="B30" i="26" s="1"/>
  <c r="B110" i="16" l="1"/>
  <c r="B7" i="7" s="1"/>
  <c r="AJ30" i="26"/>
  <c r="S28" i="26"/>
  <c r="R108" i="16"/>
  <c r="R5" i="7" s="1"/>
  <c r="O8" i="26"/>
  <c r="N88" i="16"/>
  <c r="N5" i="5" s="1"/>
  <c r="R8" i="22"/>
  <c r="S8" i="22" s="1"/>
  <c r="T8" i="22" s="1"/>
  <c r="U8" i="22" s="1"/>
  <c r="V8" i="22" s="1"/>
  <c r="W8" i="22" s="1"/>
  <c r="X8" i="22" s="1"/>
  <c r="Y8" i="22" s="1"/>
  <c r="Z8" i="22" s="1"/>
  <c r="AA8" i="22" s="1"/>
  <c r="AB8" i="22" s="1"/>
  <c r="AC8" i="22" s="1"/>
  <c r="AD8" i="22" s="1"/>
  <c r="AE8" i="22" s="1"/>
  <c r="AF8" i="22" s="1"/>
  <c r="AG8" i="22" s="1"/>
  <c r="AG10" i="16" s="1"/>
  <c r="AG5" i="4" s="1"/>
  <c r="Q10" i="16"/>
  <c r="Q5" i="4" s="1"/>
  <c r="G52" i="22"/>
  <c r="F49" i="16"/>
  <c r="F5" i="6" s="1"/>
  <c r="B76" i="22"/>
  <c r="B53" i="22"/>
  <c r="B50" i="16" s="1"/>
  <c r="B6" i="6" s="1"/>
  <c r="F11" i="17"/>
  <c r="H11" i="17"/>
  <c r="G11" i="17"/>
  <c r="B9" i="22"/>
  <c r="B30" i="16"/>
  <c r="B6" i="9" s="1"/>
  <c r="B89" i="16"/>
  <c r="B6" i="5" s="1"/>
  <c r="AJ9" i="26"/>
  <c r="G9" i="24"/>
  <c r="B32" i="22" s="1"/>
  <c r="F9" i="24"/>
  <c r="H9" i="24"/>
  <c r="B10" i="26" s="1"/>
  <c r="G26" i="24"/>
  <c r="I9" i="24" s="1"/>
  <c r="G12" i="17" s="1"/>
  <c r="D88" i="16"/>
  <c r="D5" i="5" s="1"/>
  <c r="L10" i="16"/>
  <c r="L5" i="4" s="1"/>
  <c r="I10" i="16"/>
  <c r="I5" i="4" s="1"/>
  <c r="H10" i="16"/>
  <c r="H5" i="4" s="1"/>
  <c r="G10" i="16"/>
  <c r="G5" i="4" s="1"/>
  <c r="J10" i="16"/>
  <c r="J5" i="4" s="1"/>
  <c r="P10" i="16"/>
  <c r="P5" i="4" s="1"/>
  <c r="O10" i="16"/>
  <c r="O5" i="4" s="1"/>
  <c r="K10" i="16"/>
  <c r="K5" i="4" s="1"/>
  <c r="N10" i="16"/>
  <c r="N5" i="4" s="1"/>
  <c r="F10" i="16"/>
  <c r="F5" i="4" s="1"/>
  <c r="S10" i="16" l="1"/>
  <c r="S5" i="4" s="1"/>
  <c r="W10" i="16"/>
  <c r="W5" i="4" s="1"/>
  <c r="AE10" i="16"/>
  <c r="AE5" i="4" s="1"/>
  <c r="T10" i="16"/>
  <c r="T5" i="4" s="1"/>
  <c r="X10" i="16"/>
  <c r="X5" i="4" s="1"/>
  <c r="Z10" i="16"/>
  <c r="Z5" i="4" s="1"/>
  <c r="AA10" i="16"/>
  <c r="AA5" i="4" s="1"/>
  <c r="AF10" i="16"/>
  <c r="AF5" i="4" s="1"/>
  <c r="R10" i="16"/>
  <c r="R5" i="4" s="1"/>
  <c r="AB10" i="16"/>
  <c r="AB5" i="4" s="1"/>
  <c r="U10" i="16"/>
  <c r="U5" i="4" s="1"/>
  <c r="AC10" i="16"/>
  <c r="AC5" i="4" s="1"/>
  <c r="Y10" i="16"/>
  <c r="Y5" i="4" s="1"/>
  <c r="AD10" i="16"/>
  <c r="AD5" i="4" s="1"/>
  <c r="V10" i="16"/>
  <c r="V5" i="4" s="1"/>
  <c r="B70" i="16"/>
  <c r="B7" i="10" s="1"/>
  <c r="P8" i="26"/>
  <c r="O88" i="16"/>
  <c r="O5" i="5" s="1"/>
  <c r="T28" i="26"/>
  <c r="S108" i="16"/>
  <c r="S5" i="7" s="1"/>
  <c r="G4" i="17"/>
  <c r="C6" i="17" s="1"/>
  <c r="B28" i="17" s="1"/>
  <c r="C53" i="22" s="1"/>
  <c r="H52" i="22"/>
  <c r="G49" i="16"/>
  <c r="G5" i="6" s="1"/>
  <c r="B54" i="22"/>
  <c r="F12" i="17"/>
  <c r="H12" i="17"/>
  <c r="AJ10" i="26"/>
  <c r="B90" i="16"/>
  <c r="B7" i="5" s="1"/>
  <c r="B31" i="16"/>
  <c r="B7" i="9" s="1"/>
  <c r="B10" i="22"/>
  <c r="B11" i="16"/>
  <c r="B6" i="4" s="1"/>
  <c r="U28" i="26" l="1"/>
  <c r="T108" i="16"/>
  <c r="T5" i="7" s="1"/>
  <c r="Q8" i="26"/>
  <c r="P88" i="16"/>
  <c r="P5" i="5" s="1"/>
  <c r="C54" i="22"/>
  <c r="D54" i="22" s="1"/>
  <c r="E54" i="22" s="1"/>
  <c r="C76" i="22"/>
  <c r="I52" i="22"/>
  <c r="H49" i="16"/>
  <c r="H5" i="6" s="1"/>
  <c r="B51" i="16"/>
  <c r="B7" i="6" s="1"/>
  <c r="D53" i="22"/>
  <c r="C50" i="16"/>
  <c r="C6" i="6" s="1"/>
  <c r="C30" i="17"/>
  <c r="C30" i="26"/>
  <c r="C29" i="26"/>
  <c r="C75" i="22"/>
  <c r="D10" i="16"/>
  <c r="D5" i="4" s="1"/>
  <c r="C10" i="16"/>
  <c r="C5" i="4" s="1"/>
  <c r="B12" i="16"/>
  <c r="B7" i="4" s="1"/>
  <c r="C11" i="16" l="1"/>
  <c r="C6" i="4" s="1"/>
  <c r="C31" i="16"/>
  <c r="C7" i="9" s="1"/>
  <c r="C12" i="16"/>
  <c r="C7" i="4" s="1"/>
  <c r="D76" i="22"/>
  <c r="E76" i="22" s="1"/>
  <c r="E11" i="16"/>
  <c r="E6" i="4" s="1"/>
  <c r="D11" i="16"/>
  <c r="D6" i="4" s="1"/>
  <c r="D31" i="16"/>
  <c r="D7" i="9" s="1"/>
  <c r="C51" i="16"/>
  <c r="C7" i="6" s="1"/>
  <c r="R8" i="26"/>
  <c r="AN8" i="26"/>
  <c r="Q88" i="16"/>
  <c r="Q5" i="5" s="1"/>
  <c r="C70" i="16"/>
  <c r="C7" i="10" s="1"/>
  <c r="V28" i="26"/>
  <c r="U108" i="16"/>
  <c r="U5" i="7" s="1"/>
  <c r="D51" i="16"/>
  <c r="D7" i="6" s="1"/>
  <c r="D30" i="26"/>
  <c r="AK30" i="26"/>
  <c r="C110" i="16"/>
  <c r="C7" i="7" s="1"/>
  <c r="F11" i="16"/>
  <c r="F6" i="4" s="1"/>
  <c r="J52" i="22"/>
  <c r="I49" i="16"/>
  <c r="I5" i="6" s="1"/>
  <c r="E53" i="22"/>
  <c r="D50" i="16"/>
  <c r="D6" i="6" s="1"/>
  <c r="F54" i="22"/>
  <c r="E51" i="16"/>
  <c r="E7" i="6" s="1"/>
  <c r="E12" i="16"/>
  <c r="E7" i="4" s="1"/>
  <c r="C30" i="16"/>
  <c r="C6" i="9" s="1"/>
  <c r="C90" i="16"/>
  <c r="C7" i="5" s="1"/>
  <c r="AK10" i="26"/>
  <c r="C89" i="16"/>
  <c r="C6" i="5" s="1"/>
  <c r="AK9" i="26"/>
  <c r="D75" i="22"/>
  <c r="C69" i="16"/>
  <c r="C6" i="10" s="1"/>
  <c r="D12" i="16"/>
  <c r="D7" i="4" s="1"/>
  <c r="D29" i="26"/>
  <c r="C109" i="16"/>
  <c r="C6" i="7" s="1"/>
  <c r="AK29" i="26"/>
  <c r="E31" i="16"/>
  <c r="E7" i="9" s="1"/>
  <c r="D70" i="16" l="1"/>
  <c r="D7" i="10" s="1"/>
  <c r="W28" i="26"/>
  <c r="V108" i="16"/>
  <c r="V5" i="7" s="1"/>
  <c r="S8" i="26"/>
  <c r="R88" i="16"/>
  <c r="R5" i="5" s="1"/>
  <c r="D90" i="16"/>
  <c r="D7" i="5" s="1"/>
  <c r="G54" i="22"/>
  <c r="F51" i="16"/>
  <c r="F7" i="6" s="1"/>
  <c r="D89" i="16"/>
  <c r="D6" i="5" s="1"/>
  <c r="F53" i="22"/>
  <c r="E50" i="16"/>
  <c r="E6" i="6" s="1"/>
  <c r="D30" i="16"/>
  <c r="D6" i="9" s="1"/>
  <c r="E75" i="22"/>
  <c r="D69" i="16"/>
  <c r="D6" i="10" s="1"/>
  <c r="F31" i="16"/>
  <c r="F7" i="9" s="1"/>
  <c r="E29" i="26"/>
  <c r="D109" i="16"/>
  <c r="D6" i="7" s="1"/>
  <c r="K52" i="22"/>
  <c r="J49" i="16"/>
  <c r="J5" i="6" s="1"/>
  <c r="G11" i="16"/>
  <c r="G6" i="4" s="1"/>
  <c r="F12" i="16"/>
  <c r="F7" i="4" s="1"/>
  <c r="F76" i="22"/>
  <c r="E70" i="16"/>
  <c r="E7" i="10" s="1"/>
  <c r="E30" i="26"/>
  <c r="D110" i="16"/>
  <c r="D7" i="7" s="1"/>
  <c r="T8" i="26" l="1"/>
  <c r="S88" i="16"/>
  <c r="S5" i="5" s="1"/>
  <c r="X28" i="26"/>
  <c r="W108" i="16"/>
  <c r="W5" i="7" s="1"/>
  <c r="F75" i="22"/>
  <c r="E69" i="16"/>
  <c r="E6" i="10" s="1"/>
  <c r="G12" i="16"/>
  <c r="G7" i="4" s="1"/>
  <c r="G76" i="22"/>
  <c r="F70" i="16"/>
  <c r="F7" i="10" s="1"/>
  <c r="H11" i="16"/>
  <c r="H6" i="4" s="1"/>
  <c r="G53" i="22"/>
  <c r="F50" i="16"/>
  <c r="F6" i="6" s="1"/>
  <c r="L52" i="22"/>
  <c r="K49" i="16"/>
  <c r="K5" i="6" s="1"/>
  <c r="H54" i="22"/>
  <c r="G51" i="16"/>
  <c r="G7" i="6" s="1"/>
  <c r="E30" i="16"/>
  <c r="E6" i="9" s="1"/>
  <c r="E89" i="16"/>
  <c r="E6" i="5" s="1"/>
  <c r="AL9" i="26"/>
  <c r="F29" i="26"/>
  <c r="AL29" i="26"/>
  <c r="E109" i="16"/>
  <c r="E6" i="7" s="1"/>
  <c r="F30" i="26"/>
  <c r="AL30" i="26"/>
  <c r="E110" i="16"/>
  <c r="E7" i="7" s="1"/>
  <c r="G31" i="16"/>
  <c r="G7" i="9" s="1"/>
  <c r="E90" i="16"/>
  <c r="E7" i="5" s="1"/>
  <c r="AL10" i="26"/>
  <c r="Y28" i="26" l="1"/>
  <c r="X108" i="16"/>
  <c r="X5" i="7" s="1"/>
  <c r="U8" i="26"/>
  <c r="T88" i="16"/>
  <c r="T5" i="5" s="1"/>
  <c r="M52" i="22"/>
  <c r="L49" i="16"/>
  <c r="L5" i="6" s="1"/>
  <c r="G29" i="26"/>
  <c r="F109" i="16"/>
  <c r="F6" i="7" s="1"/>
  <c r="I11" i="16"/>
  <c r="I6" i="4" s="1"/>
  <c r="F89" i="16"/>
  <c r="F6" i="5" s="1"/>
  <c r="H76" i="22"/>
  <c r="G70" i="16"/>
  <c r="G7" i="10" s="1"/>
  <c r="H53" i="22"/>
  <c r="G50" i="16"/>
  <c r="G6" i="6" s="1"/>
  <c r="F90" i="16"/>
  <c r="F7" i="5" s="1"/>
  <c r="H31" i="16"/>
  <c r="H7" i="9" s="1"/>
  <c r="F30" i="16"/>
  <c r="F6" i="9" s="1"/>
  <c r="H12" i="16"/>
  <c r="H7" i="4" s="1"/>
  <c r="I54" i="22"/>
  <c r="H51" i="16"/>
  <c r="H7" i="6" s="1"/>
  <c r="G30" i="26"/>
  <c r="F110" i="16"/>
  <c r="F7" i="7" s="1"/>
  <c r="G75" i="22"/>
  <c r="F69" i="16"/>
  <c r="F6" i="10" s="1"/>
  <c r="V8" i="26" l="1"/>
  <c r="U88" i="16"/>
  <c r="U5" i="5" s="1"/>
  <c r="Z28" i="26"/>
  <c r="Y108" i="16"/>
  <c r="Y5" i="7" s="1"/>
  <c r="I53" i="22"/>
  <c r="H50" i="16"/>
  <c r="H6" i="6" s="1"/>
  <c r="I76" i="22"/>
  <c r="H70" i="16"/>
  <c r="H7" i="10" s="1"/>
  <c r="G89" i="16"/>
  <c r="G6" i="5" s="1"/>
  <c r="J11" i="16"/>
  <c r="J6" i="4" s="1"/>
  <c r="H29" i="26"/>
  <c r="G109" i="16"/>
  <c r="G6" i="7" s="1"/>
  <c r="H30" i="26"/>
  <c r="G110" i="16"/>
  <c r="G7" i="7" s="1"/>
  <c r="J54" i="22"/>
  <c r="I51" i="16"/>
  <c r="I7" i="6" s="1"/>
  <c r="I12" i="16"/>
  <c r="I7" i="4" s="1"/>
  <c r="G30" i="16"/>
  <c r="G6" i="9" s="1"/>
  <c r="I31" i="16"/>
  <c r="I7" i="9" s="1"/>
  <c r="H75" i="22"/>
  <c r="G69" i="16"/>
  <c r="G6" i="10" s="1"/>
  <c r="G90" i="16"/>
  <c r="G7" i="5" s="1"/>
  <c r="N52" i="22"/>
  <c r="M49" i="16"/>
  <c r="M5" i="6" s="1"/>
  <c r="AA28" i="26" l="1"/>
  <c r="Z108" i="16"/>
  <c r="Z5" i="7" s="1"/>
  <c r="W8" i="26"/>
  <c r="V88" i="16"/>
  <c r="V5" i="5" s="1"/>
  <c r="I30" i="26"/>
  <c r="H110" i="16"/>
  <c r="H7" i="7" s="1"/>
  <c r="I75" i="22"/>
  <c r="H69" i="16"/>
  <c r="H6" i="10" s="1"/>
  <c r="K11" i="16"/>
  <c r="K6" i="4" s="1"/>
  <c r="H89" i="16"/>
  <c r="H6" i="5" s="1"/>
  <c r="J76" i="22"/>
  <c r="I70" i="16"/>
  <c r="I7" i="10" s="1"/>
  <c r="H90" i="16"/>
  <c r="H7" i="5" s="1"/>
  <c r="I29" i="26"/>
  <c r="H109" i="16"/>
  <c r="H6" i="7" s="1"/>
  <c r="J31" i="16"/>
  <c r="J7" i="9" s="1"/>
  <c r="H30" i="16"/>
  <c r="H6" i="9" s="1"/>
  <c r="J12" i="16"/>
  <c r="J7" i="4" s="1"/>
  <c r="O52" i="22"/>
  <c r="N49" i="16"/>
  <c r="N5" i="6" s="1"/>
  <c r="K54" i="22"/>
  <c r="J51" i="16"/>
  <c r="J7" i="6" s="1"/>
  <c r="J53" i="22"/>
  <c r="I50" i="16"/>
  <c r="I6" i="6" s="1"/>
  <c r="X8" i="26" l="1"/>
  <c r="W88" i="16"/>
  <c r="W5" i="5" s="1"/>
  <c r="AB28" i="26"/>
  <c r="AA108" i="16"/>
  <c r="AA5" i="7" s="1"/>
  <c r="L54" i="22"/>
  <c r="K51" i="16"/>
  <c r="K7" i="6" s="1"/>
  <c r="P52" i="22"/>
  <c r="O49" i="16"/>
  <c r="O5" i="6" s="1"/>
  <c r="I89" i="16"/>
  <c r="I6" i="5" s="1"/>
  <c r="I30" i="16"/>
  <c r="I6" i="9" s="1"/>
  <c r="K31" i="16"/>
  <c r="K7" i="9" s="1"/>
  <c r="I90" i="16"/>
  <c r="I7" i="5" s="1"/>
  <c r="K76" i="22"/>
  <c r="J70" i="16"/>
  <c r="J7" i="10" s="1"/>
  <c r="K12" i="16"/>
  <c r="K7" i="4" s="1"/>
  <c r="L11" i="16"/>
  <c r="L6" i="4" s="1"/>
  <c r="J75" i="22"/>
  <c r="I69" i="16"/>
  <c r="I6" i="10" s="1"/>
  <c r="K53" i="22"/>
  <c r="J50" i="16"/>
  <c r="J6" i="6" s="1"/>
  <c r="J29" i="26"/>
  <c r="I109" i="16"/>
  <c r="I6" i="7" s="1"/>
  <c r="J30" i="26"/>
  <c r="I110" i="16"/>
  <c r="I7" i="7" s="1"/>
  <c r="AC28" i="26" l="1"/>
  <c r="AB108" i="16"/>
  <c r="AB5" i="7" s="1"/>
  <c r="Y8" i="26"/>
  <c r="X88" i="16"/>
  <c r="X5" i="5" s="1"/>
  <c r="K29" i="26"/>
  <c r="J109" i="16"/>
  <c r="J6" i="7" s="1"/>
  <c r="J90" i="16"/>
  <c r="J7" i="5" s="1"/>
  <c r="L31" i="16"/>
  <c r="L7" i="9" s="1"/>
  <c r="J30" i="16"/>
  <c r="J6" i="9" s="1"/>
  <c r="J89" i="16"/>
  <c r="J6" i="5" s="1"/>
  <c r="L12" i="16"/>
  <c r="L7" i="4" s="1"/>
  <c r="Q52" i="22"/>
  <c r="P49" i="16"/>
  <c r="P5" i="6" s="1"/>
  <c r="L53" i="22"/>
  <c r="K50" i="16"/>
  <c r="K6" i="6" s="1"/>
  <c r="K75" i="22"/>
  <c r="J69" i="16"/>
  <c r="J6" i="10" s="1"/>
  <c r="M11" i="16"/>
  <c r="M6" i="4" s="1"/>
  <c r="K30" i="26"/>
  <c r="J110" i="16"/>
  <c r="J7" i="7" s="1"/>
  <c r="L76" i="22"/>
  <c r="K70" i="16"/>
  <c r="K7" i="10" s="1"/>
  <c r="M54" i="22"/>
  <c r="L51" i="16"/>
  <c r="L7" i="6" s="1"/>
  <c r="Z8" i="26" l="1"/>
  <c r="Y88" i="16"/>
  <c r="Y5" i="5" s="1"/>
  <c r="AD28" i="26"/>
  <c r="AC108" i="16"/>
  <c r="AC5" i="7" s="1"/>
  <c r="M76" i="22"/>
  <c r="L70" i="16"/>
  <c r="L7" i="10" s="1"/>
  <c r="L30" i="26"/>
  <c r="K110" i="16"/>
  <c r="K7" i="7" s="1"/>
  <c r="N11" i="16"/>
  <c r="N6" i="4" s="1"/>
  <c r="M31" i="16"/>
  <c r="M7" i="9" s="1"/>
  <c r="M53" i="22"/>
  <c r="L50" i="16"/>
  <c r="L6" i="6" s="1"/>
  <c r="M12" i="16"/>
  <c r="M7" i="4" s="1"/>
  <c r="K89" i="16"/>
  <c r="K6" i="5" s="1"/>
  <c r="K30" i="16"/>
  <c r="K6" i="9" s="1"/>
  <c r="L75" i="22"/>
  <c r="K69" i="16"/>
  <c r="K6" i="10" s="1"/>
  <c r="K90" i="16"/>
  <c r="K7" i="5" s="1"/>
  <c r="N54" i="22"/>
  <c r="M51" i="16"/>
  <c r="M7" i="6" s="1"/>
  <c r="R52" i="22"/>
  <c r="Q49" i="16"/>
  <c r="Q5" i="6" s="1"/>
  <c r="L29" i="26"/>
  <c r="K109" i="16"/>
  <c r="K6" i="7" s="1"/>
  <c r="AE28" i="26" l="1"/>
  <c r="AD108" i="16"/>
  <c r="AD5" i="7" s="1"/>
  <c r="AA8" i="26"/>
  <c r="Z88" i="16"/>
  <c r="Z5" i="5" s="1"/>
  <c r="N12" i="16"/>
  <c r="N7" i="4" s="1"/>
  <c r="L90" i="16"/>
  <c r="L7" i="5" s="1"/>
  <c r="N31" i="16"/>
  <c r="N7" i="9" s="1"/>
  <c r="L30" i="16"/>
  <c r="L6" i="9" s="1"/>
  <c r="L89" i="16"/>
  <c r="L6" i="5" s="1"/>
  <c r="O54" i="22"/>
  <c r="N51" i="16"/>
  <c r="N7" i="6" s="1"/>
  <c r="N53" i="22"/>
  <c r="M50" i="16"/>
  <c r="M6" i="6" s="1"/>
  <c r="M75" i="22"/>
  <c r="L69" i="16"/>
  <c r="L6" i="10" s="1"/>
  <c r="M29" i="26"/>
  <c r="L109" i="16"/>
  <c r="L6" i="7" s="1"/>
  <c r="O11" i="16"/>
  <c r="O6" i="4" s="1"/>
  <c r="M30" i="26"/>
  <c r="L110" i="16"/>
  <c r="L7" i="7" s="1"/>
  <c r="S52" i="22"/>
  <c r="R49" i="16"/>
  <c r="R5" i="6" s="1"/>
  <c r="N76" i="22"/>
  <c r="M70" i="16"/>
  <c r="M7" i="10" s="1"/>
  <c r="AB8" i="26" l="1"/>
  <c r="AA88" i="16"/>
  <c r="AA5" i="5" s="1"/>
  <c r="AF28" i="26"/>
  <c r="AE108" i="16"/>
  <c r="AE5" i="7" s="1"/>
  <c r="T52" i="22"/>
  <c r="S49" i="16"/>
  <c r="S5" i="6" s="1"/>
  <c r="N30" i="26"/>
  <c r="AM30" i="26"/>
  <c r="M110" i="16"/>
  <c r="M7" i="7" s="1"/>
  <c r="AM9" i="26"/>
  <c r="M89" i="16"/>
  <c r="M6" i="5" s="1"/>
  <c r="P11" i="16"/>
  <c r="P6" i="4" s="1"/>
  <c r="O31" i="16"/>
  <c r="O7" i="9" s="1"/>
  <c r="P54" i="22"/>
  <c r="O51" i="16"/>
  <c r="O7" i="6" s="1"/>
  <c r="M30" i="16"/>
  <c r="M6" i="9" s="1"/>
  <c r="N29" i="26"/>
  <c r="M109" i="16"/>
  <c r="M6" i="7" s="1"/>
  <c r="AM29" i="26"/>
  <c r="N75" i="22"/>
  <c r="M69" i="16"/>
  <c r="M6" i="10" s="1"/>
  <c r="AM10" i="26"/>
  <c r="M90" i="16"/>
  <c r="M7" i="5" s="1"/>
  <c r="O76" i="22"/>
  <c r="N70" i="16"/>
  <c r="N7" i="10" s="1"/>
  <c r="O53" i="22"/>
  <c r="N50" i="16"/>
  <c r="N6" i="6" s="1"/>
  <c r="O12" i="16"/>
  <c r="O7" i="4" s="1"/>
  <c r="AG28" i="26" l="1"/>
  <c r="AG108" i="16" s="1"/>
  <c r="AG5" i="7" s="1"/>
  <c r="AF108" i="16"/>
  <c r="AF5" i="7" s="1"/>
  <c r="AC8" i="26"/>
  <c r="AB88" i="16"/>
  <c r="AB5" i="5" s="1"/>
  <c r="N90" i="16"/>
  <c r="N7" i="5" s="1"/>
  <c r="O75" i="22"/>
  <c r="N69" i="16"/>
  <c r="N6" i="10" s="1"/>
  <c r="O29" i="26"/>
  <c r="N109" i="16"/>
  <c r="N6" i="7" s="1"/>
  <c r="P53" i="22"/>
  <c r="O50" i="16"/>
  <c r="O6" i="6" s="1"/>
  <c r="O30" i="26"/>
  <c r="N110" i="16"/>
  <c r="N7" i="7" s="1"/>
  <c r="P31" i="16"/>
  <c r="P7" i="9" s="1"/>
  <c r="Q11" i="16"/>
  <c r="Q6" i="4" s="1"/>
  <c r="P12" i="16"/>
  <c r="P7" i="4" s="1"/>
  <c r="N89" i="16"/>
  <c r="N6" i="5" s="1"/>
  <c r="P76" i="22"/>
  <c r="O70" i="16"/>
  <c r="O7" i="10" s="1"/>
  <c r="N30" i="16"/>
  <c r="N6" i="9" s="1"/>
  <c r="Q54" i="22"/>
  <c r="P51" i="16"/>
  <c r="P7" i="6" s="1"/>
  <c r="U52" i="22"/>
  <c r="T49" i="16"/>
  <c r="T5" i="6" s="1"/>
  <c r="AD8" i="26" l="1"/>
  <c r="AC88" i="16"/>
  <c r="AC5" i="5" s="1"/>
  <c r="R54" i="22"/>
  <c r="Q51" i="16"/>
  <c r="Q7" i="6" s="1"/>
  <c r="P30" i="26"/>
  <c r="O110" i="16"/>
  <c r="O7" i="7" s="1"/>
  <c r="Q76" i="22"/>
  <c r="P70" i="16"/>
  <c r="P7" i="10" s="1"/>
  <c r="O89" i="16"/>
  <c r="O6" i="5" s="1"/>
  <c r="P75" i="22"/>
  <c r="O69" i="16"/>
  <c r="O6" i="10" s="1"/>
  <c r="Q31" i="16"/>
  <c r="Q7" i="9" s="1"/>
  <c r="O30" i="16"/>
  <c r="O6" i="9" s="1"/>
  <c r="Q53" i="22"/>
  <c r="P50" i="16"/>
  <c r="P6" i="6" s="1"/>
  <c r="P29" i="26"/>
  <c r="O109" i="16"/>
  <c r="O6" i="7" s="1"/>
  <c r="Q12" i="16"/>
  <c r="Q7" i="4" s="1"/>
  <c r="V52" i="22"/>
  <c r="U49" i="16"/>
  <c r="U5" i="6" s="1"/>
  <c r="R11" i="16"/>
  <c r="R6" i="4" s="1"/>
  <c r="O90" i="16"/>
  <c r="O7" i="5" s="1"/>
  <c r="AE8" i="26" l="1"/>
  <c r="AD88" i="16"/>
  <c r="AD5" i="5" s="1"/>
  <c r="W52" i="22"/>
  <c r="V49" i="16"/>
  <c r="V5" i="6" s="1"/>
  <c r="R31" i="16"/>
  <c r="R7" i="9" s="1"/>
  <c r="Q75" i="22"/>
  <c r="P69" i="16"/>
  <c r="P6" i="10" s="1"/>
  <c r="R76" i="22"/>
  <c r="Q70" i="16"/>
  <c r="Q7" i="10" s="1"/>
  <c r="R12" i="16"/>
  <c r="R7" i="4" s="1"/>
  <c r="P89" i="16"/>
  <c r="P6" i="5" s="1"/>
  <c r="Q29" i="26"/>
  <c r="P109" i="16"/>
  <c r="P6" i="7" s="1"/>
  <c r="R53" i="22"/>
  <c r="Q50" i="16"/>
  <c r="Q6" i="6" s="1"/>
  <c r="P90" i="16"/>
  <c r="P7" i="5" s="1"/>
  <c r="Q30" i="26"/>
  <c r="P110" i="16"/>
  <c r="P7" i="7" s="1"/>
  <c r="P30" i="16"/>
  <c r="P6" i="9" s="1"/>
  <c r="S11" i="16"/>
  <c r="S6" i="4" s="1"/>
  <c r="S54" i="22"/>
  <c r="R51" i="16"/>
  <c r="R7" i="6" s="1"/>
  <c r="AF8" i="26" l="1"/>
  <c r="AE88" i="16"/>
  <c r="AE5" i="5" s="1"/>
  <c r="Q30" i="16"/>
  <c r="Q6" i="9" s="1"/>
  <c r="S12" i="16"/>
  <c r="S7" i="4" s="1"/>
  <c r="S76" i="22"/>
  <c r="R70" i="16"/>
  <c r="R7" i="10" s="1"/>
  <c r="S31" i="16"/>
  <c r="S7" i="9" s="1"/>
  <c r="Q89" i="16"/>
  <c r="Q6" i="5" s="1"/>
  <c r="AN9" i="26"/>
  <c r="R30" i="26"/>
  <c r="AN30" i="26"/>
  <c r="Q110" i="16"/>
  <c r="Q7" i="7" s="1"/>
  <c r="AN10" i="26"/>
  <c r="Q90" i="16"/>
  <c r="Q7" i="5" s="1"/>
  <c r="R75" i="22"/>
  <c r="Q69" i="16"/>
  <c r="Q6" i="10" s="1"/>
  <c r="S53" i="22"/>
  <c r="R50" i="16"/>
  <c r="R6" i="6" s="1"/>
  <c r="T54" i="22"/>
  <c r="S51" i="16"/>
  <c r="S7" i="6" s="1"/>
  <c r="R29" i="26"/>
  <c r="AN29" i="26"/>
  <c r="Q109" i="16"/>
  <c r="Q6" i="7" s="1"/>
  <c r="T11" i="16"/>
  <c r="T6" i="4" s="1"/>
  <c r="X52" i="22"/>
  <c r="W49" i="16"/>
  <c r="W5" i="6" s="1"/>
  <c r="AG8" i="26" l="1"/>
  <c r="AG88" i="16" s="1"/>
  <c r="AG5" i="5" s="1"/>
  <c r="AF88" i="16"/>
  <c r="AF5" i="5" s="1"/>
  <c r="R89" i="16"/>
  <c r="R6" i="5" s="1"/>
  <c r="T31" i="16"/>
  <c r="T7" i="9" s="1"/>
  <c r="U11" i="16"/>
  <c r="U6" i="4" s="1"/>
  <c r="U54" i="22"/>
  <c r="T51" i="16"/>
  <c r="T7" i="6" s="1"/>
  <c r="T53" i="22"/>
  <c r="S50" i="16"/>
  <c r="S6" i="6" s="1"/>
  <c r="Y52" i="22"/>
  <c r="X49" i="16"/>
  <c r="X5" i="6" s="1"/>
  <c r="S75" i="22"/>
  <c r="R69" i="16"/>
  <c r="R6" i="10" s="1"/>
  <c r="T76" i="22"/>
  <c r="S70" i="16"/>
  <c r="S7" i="10" s="1"/>
  <c r="R90" i="16"/>
  <c r="R7" i="5" s="1"/>
  <c r="T12" i="16"/>
  <c r="T7" i="4" s="1"/>
  <c r="S29" i="26"/>
  <c r="R109" i="16"/>
  <c r="R6" i="7" s="1"/>
  <c r="S30" i="26"/>
  <c r="R110" i="16"/>
  <c r="R7" i="7" s="1"/>
  <c r="R30" i="16"/>
  <c r="R6" i="9" s="1"/>
  <c r="T30" i="26" l="1"/>
  <c r="S110" i="16"/>
  <c r="S7" i="7" s="1"/>
  <c r="Z52" i="22"/>
  <c r="Y49" i="16"/>
  <c r="Y5" i="6" s="1"/>
  <c r="T29" i="26"/>
  <c r="S109" i="16"/>
  <c r="S6" i="7" s="1"/>
  <c r="S90" i="16"/>
  <c r="S7" i="5" s="1"/>
  <c r="V11" i="16"/>
  <c r="V6" i="4" s="1"/>
  <c r="U31" i="16"/>
  <c r="U7" i="9" s="1"/>
  <c r="U53" i="22"/>
  <c r="T50" i="16"/>
  <c r="T6" i="6" s="1"/>
  <c r="U12" i="16"/>
  <c r="U7" i="4" s="1"/>
  <c r="V54" i="22"/>
  <c r="U51" i="16"/>
  <c r="U7" i="6" s="1"/>
  <c r="U76" i="22"/>
  <c r="T70" i="16"/>
  <c r="T7" i="10" s="1"/>
  <c r="S30" i="16"/>
  <c r="S6" i="9" s="1"/>
  <c r="T75" i="22"/>
  <c r="S69" i="16"/>
  <c r="S6" i="10" s="1"/>
  <c r="S89" i="16"/>
  <c r="S6" i="5" s="1"/>
  <c r="V31" i="16" l="1"/>
  <c r="V7" i="9" s="1"/>
  <c r="W11" i="16"/>
  <c r="W6" i="4" s="1"/>
  <c r="T90" i="16"/>
  <c r="T7" i="5" s="1"/>
  <c r="AA52" i="22"/>
  <c r="Z49" i="16"/>
  <c r="Z5" i="6" s="1"/>
  <c r="U75" i="22"/>
  <c r="T69" i="16"/>
  <c r="T6" i="10" s="1"/>
  <c r="T30" i="16"/>
  <c r="T6" i="9" s="1"/>
  <c r="V76" i="22"/>
  <c r="U70" i="16"/>
  <c r="U7" i="10" s="1"/>
  <c r="W54" i="22"/>
  <c r="V51" i="16"/>
  <c r="V7" i="6" s="1"/>
  <c r="U29" i="26"/>
  <c r="T109" i="16"/>
  <c r="T6" i="7" s="1"/>
  <c r="V12" i="16"/>
  <c r="V7" i="4" s="1"/>
  <c r="T89" i="16"/>
  <c r="T6" i="5" s="1"/>
  <c r="V53" i="22"/>
  <c r="U50" i="16"/>
  <c r="U6" i="6" s="1"/>
  <c r="U30" i="26"/>
  <c r="T110" i="16"/>
  <c r="T7" i="7" s="1"/>
  <c r="U30" i="16" l="1"/>
  <c r="U6" i="9" s="1"/>
  <c r="U89" i="16"/>
  <c r="U6" i="5" s="1"/>
  <c r="W12" i="16"/>
  <c r="W7" i="4" s="1"/>
  <c r="U90" i="16"/>
  <c r="U7" i="5" s="1"/>
  <c r="X11" i="16"/>
  <c r="X6" i="4" s="1"/>
  <c r="W53" i="22"/>
  <c r="V50" i="16"/>
  <c r="V6" i="6" s="1"/>
  <c r="V75" i="22"/>
  <c r="U69" i="16"/>
  <c r="U6" i="10" s="1"/>
  <c r="AB52" i="22"/>
  <c r="AA49" i="16"/>
  <c r="AA5" i="6" s="1"/>
  <c r="V29" i="26"/>
  <c r="U109" i="16"/>
  <c r="U6" i="7" s="1"/>
  <c r="X54" i="22"/>
  <c r="W51" i="16"/>
  <c r="W7" i="6" s="1"/>
  <c r="V30" i="26"/>
  <c r="U110" i="16"/>
  <c r="U7" i="7" s="1"/>
  <c r="W76" i="22"/>
  <c r="V70" i="16"/>
  <c r="V7" i="10" s="1"/>
  <c r="W31" i="16"/>
  <c r="W7" i="9" s="1"/>
  <c r="X53" i="22" l="1"/>
  <c r="W50" i="16"/>
  <c r="W6" i="6" s="1"/>
  <c r="W30" i="26"/>
  <c r="V110" i="16"/>
  <c r="V7" i="7" s="1"/>
  <c r="V90" i="16"/>
  <c r="V7" i="5" s="1"/>
  <c r="W29" i="26"/>
  <c r="V109" i="16"/>
  <c r="V6" i="7" s="1"/>
  <c r="V89" i="16"/>
  <c r="V6" i="5" s="1"/>
  <c r="X76" i="22"/>
  <c r="W70" i="16"/>
  <c r="W7" i="10" s="1"/>
  <c r="Y11" i="16"/>
  <c r="Y6" i="4" s="1"/>
  <c r="Y54" i="22"/>
  <c r="X51" i="16"/>
  <c r="X7" i="6" s="1"/>
  <c r="X12" i="16"/>
  <c r="X7" i="4" s="1"/>
  <c r="AC52" i="22"/>
  <c r="AB49" i="16"/>
  <c r="AB5" i="6" s="1"/>
  <c r="X31" i="16"/>
  <c r="X7" i="9" s="1"/>
  <c r="W75" i="22"/>
  <c r="V69" i="16"/>
  <c r="V6" i="10" s="1"/>
  <c r="V30" i="16"/>
  <c r="V6" i="9" s="1"/>
  <c r="Y76" i="22" l="1"/>
  <c r="X70" i="16"/>
  <c r="X7" i="10" s="1"/>
  <c r="Y31" i="16"/>
  <c r="Y7" i="9" s="1"/>
  <c r="AD52" i="22"/>
  <c r="AC49" i="16"/>
  <c r="AC5" i="6" s="1"/>
  <c r="Y12" i="16"/>
  <c r="Y7" i="4" s="1"/>
  <c r="Z54" i="22"/>
  <c r="Y51" i="16"/>
  <c r="Y7" i="6" s="1"/>
  <c r="X75" i="22"/>
  <c r="W69" i="16"/>
  <c r="W6" i="10" s="1"/>
  <c r="W89" i="16"/>
  <c r="W6" i="5" s="1"/>
  <c r="X29" i="26"/>
  <c r="W109" i="16"/>
  <c r="W6" i="7" s="1"/>
  <c r="W90" i="16"/>
  <c r="W7" i="5" s="1"/>
  <c r="X30" i="26"/>
  <c r="W110" i="16"/>
  <c r="W7" i="7" s="1"/>
  <c r="W30" i="16"/>
  <c r="W6" i="9" s="1"/>
  <c r="Z11" i="16"/>
  <c r="Z6" i="4" s="1"/>
  <c r="Y53" i="22"/>
  <c r="X50" i="16"/>
  <c r="X6" i="6" s="1"/>
  <c r="Y75" i="22" l="1"/>
  <c r="X69" i="16"/>
  <c r="X6" i="10" s="1"/>
  <c r="X30" i="16"/>
  <c r="X6" i="9" s="1"/>
  <c r="Z12" i="16"/>
  <c r="Z7" i="4" s="1"/>
  <c r="AE52" i="22"/>
  <c r="AD49" i="16"/>
  <c r="AD5" i="6" s="1"/>
  <c r="AA11" i="16"/>
  <c r="AA6" i="4" s="1"/>
  <c r="AA54" i="22"/>
  <c r="Z51" i="16"/>
  <c r="Z7" i="6" s="1"/>
  <c r="Y30" i="26"/>
  <c r="X110" i="16"/>
  <c r="X7" i="7" s="1"/>
  <c r="X90" i="16"/>
  <c r="X7" i="5" s="1"/>
  <c r="Y29" i="26"/>
  <c r="X109" i="16"/>
  <c r="X6" i="7" s="1"/>
  <c r="Z31" i="16"/>
  <c r="Z7" i="9" s="1"/>
  <c r="Z53" i="22"/>
  <c r="Y50" i="16"/>
  <c r="Y6" i="6" s="1"/>
  <c r="X89" i="16"/>
  <c r="X6" i="5" s="1"/>
  <c r="Z76" i="22"/>
  <c r="Y70" i="16"/>
  <c r="Y7" i="10" s="1"/>
  <c r="Y89" i="16" l="1"/>
  <c r="Y6" i="5" s="1"/>
  <c r="AA53" i="22"/>
  <c r="Z50" i="16"/>
  <c r="Z6" i="6" s="1"/>
  <c r="AA31" i="16"/>
  <c r="AA7" i="9" s="1"/>
  <c r="Z29" i="26"/>
  <c r="Y109" i="16"/>
  <c r="Y6" i="7" s="1"/>
  <c r="Y30" i="16"/>
  <c r="Y6" i="9" s="1"/>
  <c r="AB54" i="22"/>
  <c r="AA51" i="16"/>
  <c r="AA7" i="6" s="1"/>
  <c r="AB11" i="16"/>
  <c r="AB6" i="4" s="1"/>
  <c r="AF52" i="22"/>
  <c r="AE49" i="16"/>
  <c r="AE5" i="6" s="1"/>
  <c r="AA12" i="16"/>
  <c r="AA7" i="4" s="1"/>
  <c r="Y90" i="16"/>
  <c r="Y7" i="5" s="1"/>
  <c r="AA76" i="22"/>
  <c r="Z70" i="16"/>
  <c r="Z7" i="10" s="1"/>
  <c r="Z30" i="26"/>
  <c r="Y110" i="16"/>
  <c r="Y7" i="7" s="1"/>
  <c r="Z75" i="22"/>
  <c r="Y69" i="16"/>
  <c r="Y6" i="10" s="1"/>
  <c r="AC54" i="22" l="1"/>
  <c r="AB51" i="16"/>
  <c r="AB7" i="6" s="1"/>
  <c r="AB76" i="22"/>
  <c r="AA70" i="16"/>
  <c r="AA7" i="10" s="1"/>
  <c r="Z90" i="16"/>
  <c r="Z7" i="5" s="1"/>
  <c r="AB12" i="16"/>
  <c r="AB7" i="4" s="1"/>
  <c r="AB53" i="22"/>
  <c r="AA50" i="16"/>
  <c r="AA6" i="6" s="1"/>
  <c r="AA30" i="26"/>
  <c r="Z110" i="16"/>
  <c r="Z7" i="7" s="1"/>
  <c r="Z30" i="16"/>
  <c r="Z6" i="9" s="1"/>
  <c r="AA29" i="26"/>
  <c r="Z109" i="16"/>
  <c r="Z6" i="7" s="1"/>
  <c r="AB31" i="16"/>
  <c r="AB7" i="9" s="1"/>
  <c r="AG52" i="22"/>
  <c r="AG49" i="16" s="1"/>
  <c r="AG5" i="6" s="1"/>
  <c r="AF49" i="16"/>
  <c r="AF5" i="6" s="1"/>
  <c r="AA75" i="22"/>
  <c r="Z69" i="16"/>
  <c r="Z6" i="10" s="1"/>
  <c r="AC11" i="16"/>
  <c r="AC6" i="4" s="1"/>
  <c r="Z89" i="16"/>
  <c r="Z6" i="5" s="1"/>
  <c r="AB30" i="26" l="1"/>
  <c r="AA110" i="16"/>
  <c r="AA7" i="7" s="1"/>
  <c r="AC53" i="22"/>
  <c r="AB50" i="16"/>
  <c r="AB6" i="6" s="1"/>
  <c r="AC12" i="16"/>
  <c r="AC7" i="4" s="1"/>
  <c r="AA90" i="16"/>
  <c r="AA7" i="5" s="1"/>
  <c r="AC76" i="22"/>
  <c r="AB70" i="16"/>
  <c r="AB7" i="10" s="1"/>
  <c r="AD11" i="16"/>
  <c r="AD6" i="4" s="1"/>
  <c r="AB75" i="22"/>
  <c r="AA69" i="16"/>
  <c r="AA6" i="10" s="1"/>
  <c r="AC31" i="16"/>
  <c r="AC7" i="9" s="1"/>
  <c r="AB29" i="26"/>
  <c r="AA109" i="16"/>
  <c r="AA6" i="7" s="1"/>
  <c r="AA89" i="16"/>
  <c r="AA6" i="5" s="1"/>
  <c r="AA30" i="16"/>
  <c r="AA6" i="9" s="1"/>
  <c r="AD54" i="22"/>
  <c r="AC51" i="16"/>
  <c r="AC7" i="6" s="1"/>
  <c r="AE54" i="22" l="1"/>
  <c r="AD51" i="16"/>
  <c r="AD7" i="6" s="1"/>
  <c r="AB30" i="16"/>
  <c r="AB6" i="9" s="1"/>
  <c r="AB89" i="16"/>
  <c r="AB6" i="5" s="1"/>
  <c r="AD12" i="16"/>
  <c r="AD7" i="4" s="1"/>
  <c r="AE11" i="16"/>
  <c r="AE6" i="4" s="1"/>
  <c r="AD76" i="22"/>
  <c r="AC70" i="16"/>
  <c r="AC7" i="10" s="1"/>
  <c r="AB90" i="16"/>
  <c r="AB7" i="5" s="1"/>
  <c r="AC29" i="26"/>
  <c r="AB109" i="16"/>
  <c r="AB6" i="7" s="1"/>
  <c r="AD31" i="16"/>
  <c r="AD7" i="9" s="1"/>
  <c r="AD53" i="22"/>
  <c r="AC50" i="16"/>
  <c r="AC6" i="6" s="1"/>
  <c r="AC75" i="22"/>
  <c r="AB69" i="16"/>
  <c r="AB6" i="10" s="1"/>
  <c r="AC30" i="26"/>
  <c r="AB110" i="16"/>
  <c r="AB7" i="7" s="1"/>
  <c r="AE76" i="22" l="1"/>
  <c r="AD70" i="16"/>
  <c r="AD7" i="10" s="1"/>
  <c r="AG11" i="16"/>
  <c r="AG6" i="4" s="1"/>
  <c r="AF11" i="16"/>
  <c r="AF6" i="4" s="1"/>
  <c r="AE12" i="16"/>
  <c r="AE7" i="4" s="1"/>
  <c r="AE31" i="16"/>
  <c r="AE7" i="9" s="1"/>
  <c r="AD30" i="26"/>
  <c r="AC110" i="16"/>
  <c r="AC7" i="7" s="1"/>
  <c r="AD75" i="22"/>
  <c r="AC69" i="16"/>
  <c r="AC6" i="10" s="1"/>
  <c r="AE53" i="22"/>
  <c r="AD50" i="16"/>
  <c r="AD6" i="6" s="1"/>
  <c r="AC89" i="16"/>
  <c r="AC6" i="5" s="1"/>
  <c r="AD29" i="26"/>
  <c r="AC109" i="16"/>
  <c r="AC6" i="7" s="1"/>
  <c r="AC30" i="16"/>
  <c r="AC6" i="9" s="1"/>
  <c r="AC90" i="16"/>
  <c r="AC7" i="5" s="1"/>
  <c r="AF54" i="22"/>
  <c r="AE51" i="16"/>
  <c r="AE7" i="6" s="1"/>
  <c r="AG54" i="22" l="1"/>
  <c r="AG51" i="16" s="1"/>
  <c r="AG7" i="6" s="1"/>
  <c r="AF51" i="16"/>
  <c r="AF7" i="6" s="1"/>
  <c r="AE75" i="22"/>
  <c r="AD69" i="16"/>
  <c r="AD6" i="10" s="1"/>
  <c r="AD90" i="16"/>
  <c r="AD7" i="5" s="1"/>
  <c r="AG31" i="16"/>
  <c r="AG7" i="9" s="1"/>
  <c r="AF31" i="16"/>
  <c r="AF7" i="9" s="1"/>
  <c r="AG12" i="16"/>
  <c r="AG7" i="4" s="1"/>
  <c r="AF12" i="16"/>
  <c r="AF7" i="4" s="1"/>
  <c r="AD89" i="16"/>
  <c r="AD6" i="5" s="1"/>
  <c r="AE30" i="26"/>
  <c r="AD110" i="16"/>
  <c r="AD7" i="7" s="1"/>
  <c r="AD30" i="16"/>
  <c r="AD6" i="9" s="1"/>
  <c r="AE29" i="26"/>
  <c r="AD109" i="16"/>
  <c r="AD6" i="7" s="1"/>
  <c r="AF53" i="22"/>
  <c r="AE50" i="16"/>
  <c r="AE6" i="6" s="1"/>
  <c r="AF76" i="22"/>
  <c r="AE70" i="16"/>
  <c r="AE7" i="10" s="1"/>
  <c r="AE89" i="16" l="1"/>
  <c r="AE6" i="5" s="1"/>
  <c r="AG53" i="22"/>
  <c r="AG50" i="16" s="1"/>
  <c r="AG6" i="6" s="1"/>
  <c r="AF50" i="16"/>
  <c r="AF6" i="6" s="1"/>
  <c r="AF29" i="26"/>
  <c r="AE109" i="16"/>
  <c r="AE6" i="7" s="1"/>
  <c r="AE30" i="16"/>
  <c r="AE6" i="9" s="1"/>
  <c r="AF75" i="22"/>
  <c r="AE69" i="16"/>
  <c r="AE6" i="10" s="1"/>
  <c r="AG76" i="22"/>
  <c r="AG70" i="16" s="1"/>
  <c r="AG7" i="10" s="1"/>
  <c r="AF70" i="16"/>
  <c r="AF7" i="10" s="1"/>
  <c r="AE90" i="16"/>
  <c r="AE7" i="5" s="1"/>
  <c r="AF30" i="26"/>
  <c r="AE110" i="16"/>
  <c r="AE7" i="7" s="1"/>
  <c r="AG75" i="22" l="1"/>
  <c r="AG69" i="16" s="1"/>
  <c r="AG6" i="10" s="1"/>
  <c r="AF69" i="16"/>
  <c r="AF6" i="10" s="1"/>
  <c r="AG30" i="16"/>
  <c r="AG6" i="9" s="1"/>
  <c r="AF30" i="16"/>
  <c r="AF6" i="9" s="1"/>
  <c r="AG29" i="26"/>
  <c r="AG109" i="16" s="1"/>
  <c r="AG6" i="7" s="1"/>
  <c r="AF109" i="16"/>
  <c r="AF6" i="7" s="1"/>
  <c r="AG30" i="26"/>
  <c r="AG110" i="16" s="1"/>
  <c r="AG7" i="7" s="1"/>
  <c r="AF110" i="16"/>
  <c r="AF7" i="7" s="1"/>
  <c r="AG90" i="16"/>
  <c r="AG7" i="5" s="1"/>
  <c r="AF90" i="16"/>
  <c r="AF7" i="5" s="1"/>
  <c r="AG89" i="16"/>
  <c r="AG6" i="5" s="1"/>
  <c r="AF89" i="16"/>
  <c r="AF6" i="5" s="1"/>
</calcChain>
</file>

<file path=xl/sharedStrings.xml><?xml version="1.0" encoding="utf-8"?>
<sst xmlns="http://schemas.openxmlformats.org/spreadsheetml/2006/main" count="2576" uniqueCount="290">
  <si>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</si>
  <si>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</si>
  <si>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</si>
  <si>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</si>
  <si>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</si>
  <si>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</si>
  <si>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</si>
  <si>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</si>
  <si>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</si>
  <si>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</si>
  <si>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BDEQ BAU Electricity Output from Distributed Sources</t>
  </si>
  <si>
    <t>BDEQ BAU Distributed Electricity Source Capacity</t>
  </si>
  <si>
    <t>Sources: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</si>
  <si>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</si>
  <si>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</si>
  <si>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</si>
  <si>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</si>
  <si>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</si>
  <si>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</si>
  <si>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</si>
  <si>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MW</t>
  </si>
  <si>
    <t>MW*hour</t>
  </si>
  <si>
    <t>BDEQ-BEOfDS-rural-residential</t>
  </si>
  <si>
    <t>BDEQ-BDESC-urban-residential</t>
  </si>
  <si>
    <t>BDEQ-BDESC-rural-residential</t>
  </si>
  <si>
    <t>Table 21</t>
  </si>
  <si>
    <t>Total</t>
  </si>
  <si>
    <t>KNREC</t>
    <phoneticPr fontId="25" type="noConversion"/>
  </si>
  <si>
    <t>4. 원별 세부자료</t>
    <phoneticPr fontId="27" type="noConversion"/>
  </si>
  <si>
    <t xml:space="preserve">  4.1 태양에너지 - 태양열</t>
    <phoneticPr fontId="27" type="noConversion"/>
  </si>
  <si>
    <t>구 분</t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</si>
  <si>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</si>
  <si>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</si>
  <si>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</si>
  <si>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</si>
  <si>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</si>
  <si>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</si>
  <si>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</si>
  <si>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</si>
  <si>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</si>
  <si>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</si>
  <si>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</si>
  <si>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</si>
  <si>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</si>
  <si>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</si>
  <si>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</si>
  <si>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</si>
  <si>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</si>
  <si>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</si>
  <si>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</si>
  <si>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</si>
  <si>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</si>
  <si>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</si>
  <si>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</si>
  <si>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</si>
  <si>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</si>
  <si>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</si>
  <si>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</si>
  <si>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</si>
  <si>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</si>
  <si>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</si>
  <si>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</si>
  <si>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</si>
  <si>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</si>
  <si>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</si>
  <si>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</si>
  <si>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2019년 에너지생산량(toe)</t>
    <phoneticPr fontId="27" type="noConversion"/>
  </si>
  <si>
    <t>2019년 누적 보급용량(㎡)</t>
    <phoneticPr fontId="27" type="noConversion"/>
  </si>
  <si>
    <t>최근 3년간 신규 보급용량(㎡)</t>
  </si>
  <si>
    <t>'19</t>
    <phoneticPr fontId="27" type="noConversion"/>
  </si>
  <si>
    <t>'18</t>
  </si>
  <si>
    <t>'17</t>
  </si>
  <si>
    <t>2019년 용도별 누적 보급용량(㎡)</t>
    <phoneticPr fontId="27" type="noConversion"/>
  </si>
  <si>
    <t>가정용</t>
  </si>
  <si>
    <t>공공시설</t>
  </si>
  <si>
    <t>교육시설</t>
  </si>
  <si>
    <t>사회복지시설</t>
  </si>
  <si>
    <t>산업시설</t>
  </si>
  <si>
    <t>상업시설</t>
  </si>
  <si>
    <t>기타</t>
  </si>
  <si>
    <t>2019년 용량별 누적 보급용량(㎡)</t>
    <phoneticPr fontId="27" type="noConversion"/>
  </si>
  <si>
    <t>20㎡ 이하</t>
  </si>
  <si>
    <t>20~100㎡ 이하</t>
  </si>
  <si>
    <t>100~500㎡ 이하</t>
  </si>
  <si>
    <t>500~1,000㎡ 이하</t>
  </si>
  <si>
    <t>1,000~1,500㎡ 이하</t>
  </si>
  <si>
    <t>1,500~5,000㎡ 이하</t>
  </si>
  <si>
    <t>5,000~10,000㎡ 이하</t>
  </si>
  <si>
    <t>10,000㎡ 초과</t>
  </si>
  <si>
    <t>주) 누적 보급용량은 각 연도별 보급용량의 단순합계임</t>
    <phoneticPr fontId="27" type="noConversion"/>
  </si>
  <si>
    <t xml:space="preserve">  4.2 태양에너지 - 태양광</t>
    <phoneticPr fontId="27" type="noConversion"/>
  </si>
  <si>
    <t>2019년 발전량(MWh)</t>
    <phoneticPr fontId="27" type="noConversion"/>
  </si>
  <si>
    <t>2019년 누적 보급용량(kW)</t>
    <phoneticPr fontId="27" type="noConversion"/>
  </si>
  <si>
    <t>최근 3년간 신규 보급용량(kW)</t>
  </si>
  <si>
    <t>2019년 용도별 누적 보급용량(kW)</t>
    <phoneticPr fontId="27" type="noConversion"/>
  </si>
  <si>
    <t>발전사업용</t>
  </si>
  <si>
    <t>2019년 용량별 누적 보급용량(kW)</t>
    <phoneticPr fontId="27" type="noConversion"/>
  </si>
  <si>
    <t>1kW 이하</t>
  </si>
  <si>
    <t>1~3kW 이하</t>
  </si>
  <si>
    <t>3~10kW 이하</t>
  </si>
  <si>
    <t>10~50kW 이하</t>
  </si>
  <si>
    <t>50~100kW 이하</t>
  </si>
  <si>
    <t>100~500kW 이하</t>
  </si>
  <si>
    <t>500~1,000kW 이하</t>
  </si>
  <si>
    <t>1,000~5,000kW 이하</t>
  </si>
  <si>
    <t>5,000~10,000kW 이하</t>
  </si>
  <si>
    <t>10,000~20,000kW 이하</t>
  </si>
  <si>
    <t>20,000kW 초과</t>
  </si>
  <si>
    <t>주) 누적 보급용량 사업용은 각 연도별 신설, 증·감설, 해지를 반영한 용량이며, 자가용은 각 연도별 설치용량의 단순합계임</t>
    <phoneticPr fontId="27" type="noConversion"/>
  </si>
  <si>
    <t xml:space="preserve">  4.3 풍력</t>
    <phoneticPr fontId="27" type="noConversion"/>
  </si>
  <si>
    <t>주) 누적 보급용량 사업용은 각 연도별 신설, 증·감설, 해지를 반영한 용량이며, 자가용은 각 연도별 설치용량의 단순합계임</t>
  </si>
  <si>
    <t xml:space="preserve">  4.4 수력</t>
    <phoneticPr fontId="27" type="noConversion"/>
  </si>
  <si>
    <t xml:space="preserve">  4.5 해양</t>
    <phoneticPr fontId="27" type="noConversion"/>
  </si>
  <si>
    <t>'17</t>
    <phoneticPr fontId="27" type="noConversion"/>
  </si>
  <si>
    <t>'16</t>
  </si>
  <si>
    <t>주) 누적 보급용량 사업용은 각 연도별 신설, 증·감설, 해지를 반영한 용량임</t>
  </si>
  <si>
    <t xml:space="preserve">  4.6 지열</t>
    <phoneticPr fontId="27" type="noConversion"/>
  </si>
  <si>
    <t>2019년 누적 보급용량 - 열(kW)</t>
    <phoneticPr fontId="27" type="noConversion"/>
  </si>
  <si>
    <t>17.5kW 이하</t>
  </si>
  <si>
    <t>17.5~100kW 이하</t>
  </si>
  <si>
    <t>100~200kW 이하</t>
  </si>
  <si>
    <t>200~500kW 이하</t>
  </si>
  <si>
    <t>1,000~3,000kW 이하</t>
  </si>
  <si>
    <t>3,000kW 초과</t>
  </si>
  <si>
    <t>주1) 누적 보급용량은 각 연도별 보급용량의 단순합계임</t>
  </si>
  <si>
    <t>주2) 통계의 1RT는 3.5kW로 계산함</t>
  </si>
  <si>
    <t xml:space="preserve">  4.7 수열</t>
    <phoneticPr fontId="27" type="noConversion"/>
  </si>
  <si>
    <t xml:space="preserve">  4.8 바이오에너지 - 바이오가스</t>
    <phoneticPr fontId="27" type="noConversion"/>
  </si>
  <si>
    <t>2019년 누적 보급용량</t>
    <phoneticPr fontId="27" type="noConversion"/>
  </si>
  <si>
    <t>전기(kW)</t>
  </si>
  <si>
    <t>열(증기톤/시간)</t>
  </si>
  <si>
    <t>최근 3년간 신규 보급용량</t>
  </si>
  <si>
    <t>'19</t>
  </si>
  <si>
    <t>주1) 누적 보급용량은 2019년 기준 가동설비 누적용량임</t>
    <phoneticPr fontId="27" type="noConversion"/>
  </si>
  <si>
    <t>주2) 최근 3년간 신규 보급용량은 각 연도별로 설치된 가동설비 용량임</t>
  </si>
  <si>
    <t xml:space="preserve">  4.9 바이오에너지 - 매립지가스</t>
    <phoneticPr fontId="27" type="noConversion"/>
  </si>
  <si>
    <t xml:space="preserve">  4.10 바이오에너지 - 바이오디젤</t>
    <phoneticPr fontId="27" type="noConversion"/>
  </si>
  <si>
    <t>2019년 보급용량(㎘/년)</t>
    <phoneticPr fontId="27" type="noConversion"/>
  </si>
  <si>
    <t>주1) 바이오디젤 보급용량은 2019년 기준 생산능력임</t>
    <phoneticPr fontId="27" type="noConversion"/>
  </si>
  <si>
    <t>주2) 전국 경유 자동차수(자동차등록현황보고, 경유자동차 현황_국토교통부, 2019년 기준)를 지역별로 비례배분하여 그 비율로 바이오디젤 에너지생산량 및 보급용량을 재배분함</t>
    <phoneticPr fontId="27" type="noConversion"/>
  </si>
  <si>
    <t xml:space="preserve">  4.11 바이오에너지 - 우드칩</t>
    <phoneticPr fontId="27" type="noConversion"/>
  </si>
  <si>
    <t>(단위 : toe)</t>
  </si>
  <si>
    <t>주3) '14년부터 우드칩, 목재펠릿 중 일부는 Bio-SRF로 대체 분류</t>
  </si>
  <si>
    <t xml:space="preserve">  4.12 바이오에너지 - 성형탄</t>
    <phoneticPr fontId="27" type="noConversion"/>
  </si>
  <si>
    <t>2019년 에너지생산량(toe)</t>
  </si>
  <si>
    <t>2019년 보급용량(톤/년)</t>
    <phoneticPr fontId="27" type="noConversion"/>
  </si>
  <si>
    <t>2019년 보급용량
(톤/년)</t>
  </si>
  <si>
    <t>주1) 성형탄 보급용량은 2019년 기준 생산량(판매량)임</t>
    <phoneticPr fontId="27" type="noConversion"/>
  </si>
  <si>
    <t>주2) 전국 인구수(주민등록인구통계_행정자치부, 2019년 기준), 음식점수(전국사업체조사 한식 육류요리 전문점 현황_통계청, 2018년 기준)를 지역별 비례배분하여 그 비율로 성형탄 에너지생산량 및 보급용량을 재배분함</t>
    <phoneticPr fontId="27" type="noConversion"/>
  </si>
  <si>
    <t xml:space="preserve">  4.13 바이오에너지 - 임산연료</t>
    <phoneticPr fontId="27" type="noConversion"/>
  </si>
  <si>
    <t>2019년 에너지생산량
(toe)</t>
    <phoneticPr fontId="27" type="noConversion"/>
  </si>
  <si>
    <t>2019년 에너지생산량
(toe)</t>
  </si>
  <si>
    <t>주1) 임산 보급용량은 2019년 기준 연료 생산량(판매량)임</t>
    <phoneticPr fontId="27" type="noConversion"/>
  </si>
  <si>
    <t>주2) '17년부터 임산연료는 행정자료 제공 기관(산림청 : 임산통계연보)의 통계수집 방법 변경</t>
    <phoneticPr fontId="27" type="noConversion"/>
  </si>
  <si>
    <t xml:space="preserve">  4.14 바이오에너지 - 목재펠릿</t>
    <phoneticPr fontId="27" type="noConversion"/>
  </si>
  <si>
    <t xml:space="preserve">  4.15 바이오에너지 - 폐목재</t>
    <phoneticPr fontId="27" type="noConversion"/>
  </si>
  <si>
    <t xml:space="preserve">  4.16 바이오에너지 - 흑액</t>
    <phoneticPr fontId="27" type="noConversion"/>
  </si>
  <si>
    <t xml:space="preserve">  4.17 바이오에너지 - 하수슬러지고형연료</t>
    <phoneticPr fontId="27" type="noConversion"/>
  </si>
  <si>
    <t xml:space="preserve">  4.18 바이오에너지 - Bio SRF</t>
    <phoneticPr fontId="27" type="noConversion"/>
  </si>
  <si>
    <t xml:space="preserve">  4.19 바이오에너지 - 바이오중유</t>
    <phoneticPr fontId="27" type="noConversion"/>
  </si>
  <si>
    <r>
      <t xml:space="preserve">  4.20 폐기물에너지 - 폐가스</t>
    </r>
    <r>
      <rPr>
        <b/>
        <sz val="14"/>
        <color rgb="FF0033CC"/>
        <rFont val="맑은 고딕"/>
        <family val="3"/>
        <charset val="129"/>
        <scheme val="minor"/>
      </rPr>
      <t xml:space="preserve"> </t>
    </r>
    <r>
      <rPr>
        <b/>
        <sz val="14"/>
        <color rgb="FF0000FF"/>
        <rFont val="맑은 고딕"/>
        <family val="3"/>
        <charset val="129"/>
        <scheme val="minor"/>
      </rPr>
      <t>(비재생폐기물 4/4분기 제외)</t>
    </r>
    <phoneticPr fontId="27" type="noConversion"/>
  </si>
  <si>
    <t>주3) 신에너지 및 재생에너지 개발∙이용∙보급 촉진법 개정('19.10.01 시행)에 따라 폐기물에너지 중 비재생폐기물은 제외</t>
    <phoneticPr fontId="27" type="noConversion"/>
  </si>
  <si>
    <r>
      <t xml:space="preserve">  4.21 폐기물에너지 - 산업폐기물</t>
    </r>
    <r>
      <rPr>
        <b/>
        <sz val="14"/>
        <color rgb="FF0033CC"/>
        <rFont val="맑은 고딕"/>
        <family val="3"/>
        <charset val="129"/>
        <scheme val="minor"/>
      </rPr>
      <t xml:space="preserve"> </t>
    </r>
    <r>
      <rPr>
        <b/>
        <sz val="14"/>
        <color rgb="FF0000FF"/>
        <rFont val="맑은 고딕"/>
        <family val="3"/>
        <charset val="129"/>
        <scheme val="minor"/>
      </rPr>
      <t>(비재생폐기물 4/4분기 제외)</t>
    </r>
    <phoneticPr fontId="27" type="noConversion"/>
  </si>
  <si>
    <r>
      <t xml:space="preserve">  4.22 폐기물에너지 - 생활폐기물</t>
    </r>
    <r>
      <rPr>
        <b/>
        <sz val="14"/>
        <color rgb="FF0000FF"/>
        <rFont val="맑은 고딕"/>
        <family val="3"/>
        <charset val="129"/>
        <scheme val="minor"/>
      </rPr>
      <t xml:space="preserve"> (비재생폐기물 4/4분기 제외)</t>
    </r>
    <phoneticPr fontId="27" type="noConversion"/>
  </si>
  <si>
    <t>주3) '15년부터 대형도시쓰레기는 생활폐기물로 포함</t>
    <phoneticPr fontId="27" type="noConversion"/>
  </si>
  <si>
    <t>주4) 신에너지 및 재생에너지 개발∙이용∙보급 촉진법 개정('19.10.01 시행)에 따라 폐기물에너지 중 비재생폐기물은 제외</t>
    <phoneticPr fontId="27" type="noConversion"/>
  </si>
  <si>
    <r>
      <t xml:space="preserve">  4.23 폐기물에너지 - 시멘트킬른보조연료</t>
    </r>
    <r>
      <rPr>
        <b/>
        <sz val="14"/>
        <color rgb="FF0033CC"/>
        <rFont val="맑은 고딕"/>
        <family val="3"/>
        <charset val="129"/>
        <scheme val="minor"/>
      </rPr>
      <t xml:space="preserve"> </t>
    </r>
    <r>
      <rPr>
        <b/>
        <sz val="14"/>
        <color rgb="FF0000FF"/>
        <rFont val="맑은 고딕"/>
        <family val="3"/>
        <charset val="129"/>
        <scheme val="minor"/>
      </rPr>
      <t>(비재생폐기물 4/4분기 제외)</t>
    </r>
    <phoneticPr fontId="27" type="noConversion"/>
  </si>
  <si>
    <t>2019년 보급용량(톤/년)</t>
  </si>
  <si>
    <r>
      <t xml:space="preserve">  4.24 폐기물에너지 - SRF</t>
    </r>
    <r>
      <rPr>
        <b/>
        <sz val="14"/>
        <color rgb="FF0000FF"/>
        <rFont val="맑은 고딕"/>
        <family val="3"/>
        <charset val="129"/>
        <scheme val="minor"/>
      </rPr>
      <t xml:space="preserve"> (비재생폐기물 4/4분기 제외)</t>
    </r>
    <phoneticPr fontId="27" type="noConversion"/>
  </si>
  <si>
    <r>
      <t xml:space="preserve">  4.25 폐기물에너지 - 정제연료유</t>
    </r>
    <r>
      <rPr>
        <b/>
        <sz val="14"/>
        <color rgb="FF0033CC"/>
        <rFont val="맑은 고딕"/>
        <family val="3"/>
        <charset val="129"/>
        <scheme val="minor"/>
      </rPr>
      <t xml:space="preserve"> </t>
    </r>
    <r>
      <rPr>
        <b/>
        <sz val="14"/>
        <color rgb="FF0000FF"/>
        <rFont val="맑은 고딕"/>
        <family val="3"/>
        <charset val="129"/>
        <scheme val="minor"/>
      </rPr>
      <t>(비재생폐기물 4/4분기 제외)</t>
    </r>
    <phoneticPr fontId="27" type="noConversion"/>
  </si>
  <si>
    <t xml:space="preserve">  4.26 연료전지</t>
    <phoneticPr fontId="27" type="noConversion"/>
  </si>
  <si>
    <t xml:space="preserve">  4.27 IGCC</t>
    <phoneticPr fontId="27" type="noConversion"/>
  </si>
  <si>
    <t>* urban-residential zone : Seoul, Busan, Daegu, Incheon, Gwangju, Daejeon, Ulsan</t>
    <phoneticPr fontId="25" type="noConversion"/>
  </si>
  <si>
    <t>** rural-residential zone : Sejong, Gyeonggi, Gangwon, Chungbuk, Chungnam, Jeonbuk, Jeonnam, Gyeongbuk, Gyeongnam, Jeju</t>
    <phoneticPr fontId="25" type="noConversion"/>
  </si>
  <si>
    <t>MW*hour</t>
    <phoneticPr fontId="25" type="noConversion"/>
  </si>
  <si>
    <t>MOTIE</t>
    <phoneticPr fontId="25" type="noConversion"/>
  </si>
  <si>
    <t>Urban/Rural Proportion</t>
    <phoneticPr fontId="25" type="noConversion"/>
  </si>
  <si>
    <t># 제9차 전력수급기본계획</t>
    <phoneticPr fontId="25" type="noConversion"/>
  </si>
  <si>
    <t>https://www.etrans.or.kr/lib/gen_download.php?file_name=%EC%A0%9C9%EC%B0%A8%EC%A0%84%EB%A0%A5%EC%88%98%EA%B8%89%EA%B8%B0%EB%B3%B8%EA%B3%84%ED%9A%8D.pdf</t>
    <phoneticPr fontId="25" type="noConversion"/>
  </si>
  <si>
    <t>Electricity Output/Capacity</t>
    <phoneticPr fontId="25" type="noConversion"/>
  </si>
  <si>
    <t>BDEQ-BDESC-commercial</t>
  </si>
  <si>
    <t>BDEQ-BEOfDS-commercial</t>
  </si>
  <si>
    <t>** BDESC : BAU Distributed Electricity Source Capacity</t>
    <phoneticPr fontId="25" type="noConversion"/>
  </si>
  <si>
    <t>최근 3년간 신규 보급용량(㎡)</t>
    <phoneticPr fontId="25" type="noConversion"/>
  </si>
  <si>
    <t>BDEQ-BEOfDS-urban-residential</t>
    <phoneticPr fontId="25" type="noConversion"/>
  </si>
  <si>
    <t>* BEOfDS : Electricity Output from Distributed Sources</t>
    <phoneticPr fontId="25" type="noConversion"/>
  </si>
  <si>
    <t>https://www.knrec.or.kr/pds/statistics_read.aspx?no=99&amp;searchfield=&amp;searchword=&amp;page=1</t>
  </si>
  <si>
    <t>urban region</t>
    <phoneticPr fontId="25" type="noConversion"/>
  </si>
  <si>
    <t>rural region</t>
    <phoneticPr fontId="25" type="noConversion"/>
  </si>
  <si>
    <t>kW</t>
    <phoneticPr fontId="25" type="noConversion"/>
  </si>
  <si>
    <t>residential</t>
    <phoneticPr fontId="25" type="noConversion"/>
  </si>
  <si>
    <t>commercial</t>
    <phoneticPr fontId="25" type="noConversion"/>
  </si>
  <si>
    <t>kWh</t>
    <phoneticPr fontId="25" type="noConversion"/>
  </si>
  <si>
    <t>In korea, there are no data deal with electricity that "purchsed" or "generated on-site".</t>
    <phoneticPr fontId="25" type="noConversion"/>
  </si>
  <si>
    <t>of generation in this variable are additional.</t>
    <phoneticPr fontId="25" type="noConversion"/>
  </si>
  <si>
    <t>(i.e. that which buildings get from the grid, not generate on-site), so the quantities</t>
  </si>
  <si>
    <t>The variable "BCEU BAU Components Energy Use" includes only "purchased electricity"</t>
  </si>
  <si>
    <t>Energy Output</t>
    <phoneticPr fontId="25" type="noConversion"/>
  </si>
  <si>
    <t>MW</t>
    <phoneticPr fontId="25" type="noConversion"/>
  </si>
  <si>
    <t>Urban population rate (2019)</t>
    <phoneticPr fontId="25" type="noConversion"/>
  </si>
  <si>
    <t>urban residential</t>
    <phoneticPr fontId="25" type="noConversion"/>
  </si>
  <si>
    <t>rural residential</t>
    <phoneticPr fontId="25" type="noConversion"/>
  </si>
  <si>
    <t>Net Generation</t>
    <phoneticPr fontId="25" type="noConversion"/>
  </si>
  <si>
    <t>Generating Capacity</t>
    <phoneticPr fontId="25" type="noConversion"/>
  </si>
  <si>
    <t>Generation Capacity</t>
    <phoneticPr fontId="25" type="noConversion"/>
  </si>
  <si>
    <t>urban</t>
    <phoneticPr fontId="25" type="noConversion"/>
  </si>
  <si>
    <t>rural</t>
    <phoneticPr fontId="25" type="noConversion"/>
  </si>
  <si>
    <t>Solar PV</t>
    <phoneticPr fontId="27" type="noConversion"/>
  </si>
  <si>
    <t>unit</t>
    <phoneticPr fontId="25" type="noConversion"/>
  </si>
  <si>
    <t>Wind</t>
    <phoneticPr fontId="27" type="noConversion"/>
  </si>
  <si>
    <t>Hydro</t>
    <phoneticPr fontId="27" type="noConversion"/>
  </si>
  <si>
    <t>MWh</t>
    <phoneticPr fontId="25" type="noConversion"/>
  </si>
  <si>
    <t>1toe to kWh</t>
    <phoneticPr fontId="25" type="noConversion"/>
  </si>
  <si>
    <t>* Assumed '풍력'(in korean) has only onshore wind power</t>
    <phoneticPr fontId="25" type="noConversion"/>
  </si>
  <si>
    <t>Generation Capacity (MW)</t>
    <phoneticPr fontId="25" type="noConversion"/>
  </si>
  <si>
    <t>Energy output (MWh)</t>
    <phoneticPr fontId="25" type="noConversion"/>
  </si>
  <si>
    <t>commercial region</t>
    <phoneticPr fontId="25" type="noConversion"/>
  </si>
  <si>
    <r>
      <t xml:space="preserve">* We assumed </t>
    </r>
    <r>
      <rPr>
        <b/>
        <sz val="11"/>
        <rFont val="맑은 고딕"/>
        <family val="3"/>
        <charset val="129"/>
        <scheme val="minor"/>
      </rPr>
      <t>red one is connected to grid</t>
    </r>
    <r>
      <rPr>
        <sz val="11"/>
        <rFont val="맑은 고딕"/>
        <family val="3"/>
        <charset val="129"/>
        <scheme val="minor"/>
      </rPr>
      <t>, so it equals zero in BDEQ.                  ** BCEU deals with electricity conneted to grid</t>
    </r>
    <phoneticPr fontId="25" type="noConversion"/>
  </si>
  <si>
    <t># KNREC</t>
    <phoneticPr fontId="27" type="noConversion"/>
  </si>
  <si>
    <t>and used utilization factor to calculate the amount of the on-site generation.</t>
    <phoneticPr fontId="25" type="noConversion"/>
  </si>
  <si>
    <t>Data to FORECAST</t>
    <phoneticPr fontId="25" type="noConversion"/>
  </si>
  <si>
    <t>So we assumed Solar PV, Hydro, and Wind turbine are the only sources that generate on-site,</t>
    <phoneticPr fontId="25" type="noConversion"/>
  </si>
  <si>
    <t>* Assumed biomass, fuel cell, and others are not for residential or commercial use.</t>
    <phoneticPr fontId="25" type="noConversion"/>
  </si>
  <si>
    <t xml:space="preserve">  (Should be updated later)</t>
    <phoneticPr fontId="25" type="noConversion"/>
  </si>
  <si>
    <t>** Geothermal and solar thermal are excluded because they are used only as heat sources.</t>
    <phoneticPr fontId="25" type="noConversion"/>
  </si>
  <si>
    <t>Capacity factor(%)</t>
    <phoneticPr fontId="25" type="noConversion"/>
  </si>
  <si>
    <t>가. 연도별 신재생에너지 보급전망(2020~2034)</t>
    <phoneticPr fontId="25" type="noConversion"/>
  </si>
  <si>
    <t>연도</t>
    <phoneticPr fontId="25" type="noConversion"/>
  </si>
  <si>
    <t>Increasing rate</t>
    <phoneticPr fontId="25" type="noConversion"/>
  </si>
  <si>
    <t>Start Year Capacity (sum)</t>
    <phoneticPr fontId="25" type="noConversion"/>
  </si>
  <si>
    <t xml:space="preserve"> ← Increasing rate from 2019 to 2020 : used data from 'StartYear_Cal' sheet</t>
    <phoneticPr fontId="25" type="noConversion"/>
  </si>
  <si>
    <t>* Assumed hydro is constant.</t>
    <phoneticPr fontId="25" type="noConversion"/>
  </si>
  <si>
    <t>*** Assumed hydro is constant.</t>
    <phoneticPr fontId="25" type="noConversion"/>
  </si>
  <si>
    <t>자가용 (MW)</t>
    <phoneticPr fontId="25" type="noConversion"/>
  </si>
  <si>
    <t>증가율</t>
    <phoneticPr fontId="25" type="noConversion"/>
  </si>
  <si>
    <t>[Start Year urban/rural/commercial Capacity rate]</t>
    <phoneticPr fontId="25" type="noConversion"/>
  </si>
  <si>
    <t>[2020~2034 Increasing rate of Distributed capacity]</t>
    <phoneticPr fontId="25" type="noConversion"/>
  </si>
  <si>
    <t>year</t>
    <phoneticPr fontId="25" type="noConversion"/>
  </si>
  <si>
    <t>* 2020~2034년까지 각 해의 증가율을 Start Year 값에 곱해서 추정함</t>
    <phoneticPr fontId="25" type="noConversion"/>
  </si>
  <si>
    <t>** 2035~2050년은 평균 증가율을 적용해서 추정함</t>
    <phoneticPr fontId="25" type="noConversion"/>
  </si>
  <si>
    <t>Average of Increasing rate</t>
    <phoneticPr fontId="25" type="noConversion"/>
  </si>
  <si>
    <t>* From 2020 to 2050 : Forecasted based on Increasing rate of renewable capacity on each year</t>
    <phoneticPr fontId="25" type="noConversion"/>
  </si>
  <si>
    <t>https://kosis.kr/statHtml/statHtml.do?orgId=315&amp;tblId=TX_315_2009_H1001&amp;conn_path=I2</t>
  </si>
  <si>
    <t>KOSIS</t>
    <phoneticPr fontId="25" type="noConversion"/>
  </si>
  <si>
    <t>소재지(시군구)별(1)</t>
  </si>
  <si>
    <t>2019</t>
  </si>
  <si>
    <t>전체인구(A) (명)</t>
  </si>
  <si>
    <t>용도지역기준 (명)</t>
  </si>
  <si>
    <t>행정구역기준 (명)</t>
  </si>
  <si>
    <t>도시지역 인구비율 (%)</t>
  </si>
  <si>
    <t>소계</t>
  </si>
  <si>
    <t>도시인구(B)</t>
  </si>
  <si>
    <t>비도시인구(C=A-B)</t>
  </si>
  <si>
    <t>도시인구(D)</t>
  </si>
  <si>
    <t>농촌인구(E=A-D)</t>
  </si>
  <si>
    <t>용도지역 인구기준(B/A*100)</t>
  </si>
  <si>
    <t>행정구역 인구기준(D/A*100)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</si>
  <si>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</si>
  <si>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</si>
  <si>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</si>
  <si>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</si>
  <si>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</si>
  <si>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</si>
  <si>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</si>
  <si>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</si>
  <si>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</si>
  <si>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</si>
  <si>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</si>
  <si>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</si>
  <si>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</si>
  <si>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</si>
  <si>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</si>
  <si>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</si>
  <si>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</si>
  <si>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# 도시지역 인구현황</t>
    <phoneticPr fontId="25" type="noConversion"/>
  </si>
  <si>
    <t>* Assumed urban rate of Wind turbine 0</t>
    <phoneticPr fontId="25" type="noConversion"/>
  </si>
  <si>
    <t>* Assumed urban rate of Hydro energy 0</t>
    <phoneticPr fontId="25" type="noConversion"/>
  </si>
  <si>
    <t>urban rate</t>
    <phoneticPr fontId="25" type="noConversion"/>
  </si>
  <si>
    <t>rural rate</t>
    <phoneticPr fontId="25" type="noConversion"/>
  </si>
  <si>
    <t>generation capacity</t>
    <phoneticPr fontId="25" type="noConversion"/>
  </si>
  <si>
    <t>* calculation formula : "Energy Output" = "Generating Capacity" * (365days) * (24hours) * Capacity factor(%)/100</t>
    <phoneticPr fontId="25" type="noConversion"/>
  </si>
  <si>
    <t>** calculation formula : "Energy Output" = "Generating Capacity" * (365days) * (24hours) * Capacity factor(%)/100</t>
    <phoneticPr fontId="25" type="noConversion"/>
  </si>
  <si>
    <t>나. 연도별 신재생에너지 보급전망(2020~2034)</t>
    <phoneticPr fontId="25" type="noConversion"/>
  </si>
  <si>
    <t>자가용 (GWh)</t>
    <phoneticPr fontId="25" type="noConversion"/>
  </si>
  <si>
    <t>Start Year Net Generation (sum)</t>
    <phoneticPr fontId="25" type="noConversion"/>
  </si>
  <si>
    <t>[Start Year urban/rural/commercial Net Generation rate]</t>
    <phoneticPr fontId="25" type="noConversion"/>
  </si>
  <si>
    <t>[2020~2034 Increasing rate of Distributed generation]</t>
    <phoneticPr fontId="25" type="noConversion"/>
  </si>
  <si>
    <t>2019 Renewable energy statistics</t>
    <phoneticPr fontId="25" type="noConversion"/>
  </si>
  <si>
    <t>9th electricity supply basic plan</t>
    <phoneticPr fontId="25" type="noConversion"/>
  </si>
  <si>
    <t>Urban population trend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</si>
</sst>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76" formatCode="_(* #,##0_);_(* \(#,##0\);_(* &quot;-&quot;??_);_(@_)"/>
    <numFmt numFmtId="177" formatCode="0.00_ "/>
    <numFmt numFmtId="178" formatCode="#,##0;\-#,##0;\-"/>
    <numFmt numFmtId="179" formatCode="#,##0.00_ "/>
    <numFmt numFmtId="180" formatCode="0_ "/>
    <numFmt numFmtId="181" formatCode="#,##0_ "/>
    <numFmt numFmtId="182" formatCode="0.00_);[Red]\(0.00\)"/>
  </numFmts>
  <fonts count="50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4"/>
      <color rgb="FF0033CC"/>
      <name val="맑은 고딕"/>
      <family val="3"/>
      <charset val="129"/>
      <scheme val="minor"/>
    </font>
    <font>
      <b/>
      <sz val="14"/>
      <color rgb="FF0000FF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color indexed="8"/>
      <name val="Calibri"/>
      <family val="2"/>
    </font>
    <font>
      <sz val="13"/>
      <color indexed="0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4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81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indexed="64"/>
      </right>
      <top style="medium">
        <color theme="1" tint="0.34998626667073579"/>
      </top>
      <bottom/>
      <diagonal/>
    </border>
    <border>
      <left style="hair">
        <color indexed="64"/>
      </left>
      <right style="hair">
        <color indexed="64"/>
      </right>
      <top style="medium">
        <color theme="1" tint="0.34998626667073579"/>
      </top>
      <bottom/>
      <diagonal/>
    </border>
    <border>
      <left/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indexed="64"/>
      </right>
      <top/>
      <bottom style="thin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thin">
        <color theme="1" tint="0.34998626667073579"/>
      </bottom>
      <diagonal/>
    </border>
    <border>
      <left/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indexed="64"/>
      </right>
      <top style="thin">
        <color theme="1" tint="0.34998626667073579"/>
      </top>
      <bottom/>
      <diagonal/>
    </border>
    <border>
      <left style="hair">
        <color indexed="64"/>
      </left>
      <right style="hair">
        <color theme="1" tint="0.34998626667073579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theme="1" tint="0.34998626667073579"/>
      </left>
      <right style="hair">
        <color indexed="64"/>
      </right>
      <top/>
      <bottom style="medium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medium">
        <color theme="1" tint="0.34998626667073579"/>
      </bottom>
      <diagonal/>
    </border>
    <border>
      <left/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theme="1" tint="0.34998626667073579"/>
      </bottom>
      <diagonal/>
    </border>
    <border>
      <left/>
      <right style="hair">
        <color indexed="64"/>
      </right>
      <top/>
      <bottom style="medium">
        <color theme="1" tint="0.34998626667073579"/>
      </bottom>
      <diagonal/>
    </border>
    <border>
      <left style="hair">
        <color indexed="64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hair">
        <color indexed="64"/>
      </right>
      <top style="medium">
        <color theme="1" tint="0.34998626667073579"/>
      </top>
      <bottom/>
      <diagonal/>
    </border>
    <border>
      <left/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indexed="64"/>
      </left>
      <right style="hair">
        <color indexed="64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hair">
        <color indexed="64"/>
      </left>
      <right/>
      <top/>
      <bottom style="medium">
        <color theme="1" tint="0.34998626667073579"/>
      </bottom>
      <diagonal/>
    </border>
    <border>
      <left/>
      <right style="thin">
        <color indexed="64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indexed="64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/>
      <top/>
      <bottom style="medium">
        <color theme="1" tint="0.34998626667073579"/>
      </bottom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hair">
        <color theme="1" tint="0.34998626667073579"/>
      </left>
      <right/>
      <top style="medium">
        <color theme="1" tint="0.34998626667073579"/>
      </top>
      <bottom/>
      <diagonal/>
    </border>
    <border>
      <left style="hair">
        <color theme="1" tint="0.34998626667073579"/>
      </left>
      <right/>
      <top/>
      <bottom style="thin">
        <color theme="1" tint="0.34998626667073579"/>
      </bottom>
      <diagonal/>
    </border>
    <border>
      <left style="hair">
        <color theme="1" tint="0.34998626667073579"/>
      </left>
      <right/>
      <top/>
      <bottom/>
      <diagonal/>
    </border>
    <border>
      <left/>
      <right style="thin">
        <color indexed="64"/>
      </right>
      <top style="medium">
        <color theme="1" tint="0.34998626667073579"/>
      </top>
      <bottom/>
      <diagonal/>
    </border>
    <border>
      <left/>
      <right style="thin">
        <color indexed="64"/>
      </right>
      <top/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6" fillId="0" borderId="6" applyNumberFormat="0" applyProtection="0">
      <alignment horizontal="left" wrapText="1"/>
    </xf>
    <xf numFmtId="0" fontId="8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6" borderId="9" applyNumberFormat="0" applyAlignment="0" applyProtection="0"/>
    <xf numFmtId="0" fontId="15" fillId="7" borderId="10" applyNumberFormat="0" applyAlignment="0" applyProtection="0"/>
    <xf numFmtId="0" fontId="16" fillId="7" borderId="9" applyNumberFormat="0" applyAlignment="0" applyProtection="0"/>
    <xf numFmtId="0" fontId="17" fillId="0" borderId="11" applyNumberFormat="0" applyFill="0" applyAlignment="0" applyProtection="0"/>
    <xf numFmtId="0" fontId="18" fillId="8" borderId="12" applyNumberFormat="0" applyAlignment="0" applyProtection="0"/>
    <xf numFmtId="0" fontId="19" fillId="0" borderId="0" applyNumberFormat="0" applyFill="0" applyBorder="0" applyAlignment="0" applyProtection="0"/>
    <xf numFmtId="0" fontId="5" fillId="9" borderId="1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  <xf numFmtId="0" fontId="24" fillId="0" borderId="0" applyNumberForma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44" fillId="0" borderId="0"/>
    <xf numFmtId="0" fontId="45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40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1" fillId="2" borderId="0" xfId="0" applyFont="1" applyFill="1"/>
    <xf numFmtId="176" fontId="0" fillId="0" borderId="0" xfId="0" applyNumberFormat="1"/>
    <xf numFmtId="0" fontId="23" fillId="0" borderId="0" xfId="0" applyFont="1"/>
    <xf numFmtId="0" fontId="0" fillId="0" borderId="0" xfId="0" applyAlignment="1"/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right" vertical="center"/>
    </xf>
    <xf numFmtId="0" fontId="30" fillId="35" borderId="17" xfId="0" applyFont="1" applyFill="1" applyBorder="1" applyAlignment="1">
      <alignment horizontal="center" vertical="center" wrapText="1"/>
    </xf>
    <xf numFmtId="0" fontId="30" fillId="35" borderId="18" xfId="0" applyFont="1" applyFill="1" applyBorder="1" applyAlignment="1">
      <alignment horizontal="center" vertical="center" wrapText="1"/>
    </xf>
    <xf numFmtId="0" fontId="30" fillId="35" borderId="19" xfId="0" applyFont="1" applyFill="1" applyBorder="1" applyAlignment="1">
      <alignment horizontal="center" vertical="center" wrapText="1"/>
    </xf>
    <xf numFmtId="0" fontId="31" fillId="35" borderId="22" xfId="0" applyFont="1" applyFill="1" applyBorder="1" applyAlignment="1">
      <alignment horizontal="center" vertical="center" wrapText="1"/>
    </xf>
    <xf numFmtId="0" fontId="31" fillId="35" borderId="23" xfId="0" applyFont="1" applyFill="1" applyBorder="1" applyAlignment="1">
      <alignment horizontal="center" vertical="center" wrapText="1"/>
    </xf>
    <xf numFmtId="0" fontId="31" fillId="35" borderId="24" xfId="0" applyFont="1" applyFill="1" applyBorder="1" applyAlignment="1">
      <alignment horizontal="center" vertical="center" wrapText="1"/>
    </xf>
    <xf numFmtId="0" fontId="32" fillId="36" borderId="0" xfId="0" applyFont="1" applyFill="1" applyAlignment="1">
      <alignment horizontal="left" vertical="center"/>
    </xf>
    <xf numFmtId="0" fontId="32" fillId="36" borderId="0" xfId="0" applyFont="1" applyFill="1" applyAlignment="1">
      <alignment vertical="center"/>
    </xf>
    <xf numFmtId="41" fontId="32" fillId="36" borderId="26" xfId="0" applyNumberFormat="1" applyFont="1" applyFill="1" applyBorder="1" applyAlignment="1">
      <alignment horizontal="right" vertical="center"/>
    </xf>
    <xf numFmtId="41" fontId="32" fillId="36" borderId="27" xfId="0" applyNumberFormat="1" applyFont="1" applyFill="1" applyBorder="1" applyAlignment="1">
      <alignment horizontal="right" vertical="center"/>
    </xf>
    <xf numFmtId="41" fontId="32" fillId="36" borderId="27" xfId="0" applyNumberFormat="1" applyFont="1" applyFill="1" applyBorder="1" applyAlignment="1">
      <alignment vertical="center"/>
    </xf>
    <xf numFmtId="41" fontId="32" fillId="36" borderId="28" xfId="0" applyNumberFormat="1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41" fontId="33" fillId="0" borderId="26" xfId="0" applyNumberFormat="1" applyFont="1" applyBorder="1" applyAlignment="1">
      <alignment horizontal="right" vertical="center"/>
    </xf>
    <xf numFmtId="41" fontId="33" fillId="0" borderId="27" xfId="0" applyNumberFormat="1" applyFont="1" applyBorder="1" applyAlignment="1">
      <alignment horizontal="right" vertical="center"/>
    </xf>
    <xf numFmtId="41" fontId="33" fillId="0" borderId="27" xfId="0" applyNumberFormat="1" applyFont="1" applyBorder="1" applyAlignment="1">
      <alignment vertical="center"/>
    </xf>
    <xf numFmtId="41" fontId="33" fillId="0" borderId="28" xfId="0" applyNumberFormat="1" applyFont="1" applyBorder="1" applyAlignment="1">
      <alignment vertical="center"/>
    </xf>
    <xf numFmtId="0" fontId="31" fillId="36" borderId="0" xfId="0" applyFont="1" applyFill="1" applyAlignment="1">
      <alignment horizontal="left" vertical="center"/>
    </xf>
    <xf numFmtId="41" fontId="0" fillId="36" borderId="26" xfId="0" applyNumberFormat="1" applyFill="1" applyBorder="1" applyAlignment="1">
      <alignment horizontal="right" vertical="center"/>
    </xf>
    <xf numFmtId="41" fontId="0" fillId="36" borderId="27" xfId="0" applyNumberFormat="1" applyFill="1" applyBorder="1" applyAlignment="1">
      <alignment vertical="center"/>
    </xf>
    <xf numFmtId="41" fontId="0" fillId="36" borderId="27" xfId="0" applyNumberFormat="1" applyFill="1" applyBorder="1" applyAlignment="1">
      <alignment horizontal="right" vertical="center"/>
    </xf>
    <xf numFmtId="41" fontId="0" fillId="36" borderId="28" xfId="0" applyNumberFormat="1" applyFill="1" applyBorder="1" applyAlignment="1">
      <alignment horizontal="right" vertical="center"/>
    </xf>
    <xf numFmtId="0" fontId="32" fillId="0" borderId="0" xfId="0" applyFont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41" fontId="32" fillId="0" borderId="26" xfId="0" applyNumberFormat="1" applyFont="1" applyBorder="1" applyAlignment="1">
      <alignment horizontal="right" vertical="center"/>
    </xf>
    <xf numFmtId="41" fontId="32" fillId="0" borderId="27" xfId="0" applyNumberFormat="1" applyFont="1" applyBorder="1" applyAlignment="1">
      <alignment horizontal="right" vertical="center"/>
    </xf>
    <xf numFmtId="41" fontId="32" fillId="0" borderId="0" xfId="51" applyFont="1" applyFill="1" applyBorder="1">
      <alignment vertical="center"/>
    </xf>
    <xf numFmtId="41" fontId="32" fillId="0" borderId="27" xfId="51" applyFont="1" applyFill="1" applyBorder="1" applyAlignment="1">
      <alignment horizontal="right" vertical="center"/>
    </xf>
    <xf numFmtId="41" fontId="32" fillId="0" borderId="27" xfId="0" applyNumberFormat="1" applyFont="1" applyBorder="1" applyAlignment="1">
      <alignment vertical="center"/>
    </xf>
    <xf numFmtId="41" fontId="32" fillId="0" borderId="28" xfId="0" applyNumberFormat="1" applyFont="1" applyBorder="1" applyAlignment="1">
      <alignment vertical="center"/>
    </xf>
    <xf numFmtId="0" fontId="31" fillId="0" borderId="0" xfId="0" quotePrefix="1" applyFont="1" applyAlignment="1">
      <alignment horizontal="left" vertical="center"/>
    </xf>
    <xf numFmtId="41" fontId="0" fillId="0" borderId="26" xfId="0" applyNumberFormat="1" applyBorder="1" applyAlignment="1">
      <alignment horizontal="right" vertical="center"/>
    </xf>
    <xf numFmtId="41" fontId="0" fillId="0" borderId="27" xfId="0" applyNumberFormat="1" applyBorder="1" applyAlignment="1">
      <alignment horizontal="right" vertical="center"/>
    </xf>
    <xf numFmtId="41" fontId="0" fillId="0" borderId="0" xfId="51" applyFont="1" applyFill="1" applyBorder="1">
      <alignment vertical="center"/>
    </xf>
    <xf numFmtId="41" fontId="0" fillId="0" borderId="27" xfId="51" applyFont="1" applyFill="1" applyBorder="1" applyAlignment="1">
      <alignment horizontal="right" vertical="center"/>
    </xf>
    <xf numFmtId="41" fontId="0" fillId="0" borderId="27" xfId="0" applyNumberFormat="1" applyBorder="1" applyAlignment="1">
      <alignment vertical="center"/>
    </xf>
    <xf numFmtId="41" fontId="0" fillId="0" borderId="28" xfId="0" applyNumberFormat="1" applyBorder="1" applyAlignment="1">
      <alignment vertical="center"/>
    </xf>
    <xf numFmtId="0" fontId="32" fillId="0" borderId="0" xfId="0" applyFont="1" applyAlignment="1">
      <alignment horizontal="justify" vertical="center"/>
    </xf>
    <xf numFmtId="41" fontId="32" fillId="0" borderId="27" xfId="51" applyFont="1" applyBorder="1" applyAlignment="1">
      <alignment horizontal="right" vertical="center"/>
    </xf>
    <xf numFmtId="0" fontId="32" fillId="0" borderId="15" xfId="0" applyFont="1" applyBorder="1" applyAlignment="1">
      <alignment horizontal="left" vertical="center"/>
    </xf>
    <xf numFmtId="41" fontId="32" fillId="0" borderId="29" xfId="0" applyNumberFormat="1" applyFont="1" applyBorder="1" applyAlignment="1">
      <alignment horizontal="right" vertical="center"/>
    </xf>
    <xf numFmtId="41" fontId="32" fillId="0" borderId="30" xfId="0" applyNumberFormat="1" applyFont="1" applyBorder="1" applyAlignment="1">
      <alignment horizontal="right" vertical="center"/>
    </xf>
    <xf numFmtId="41" fontId="32" fillId="0" borderId="30" xfId="0" applyNumberFormat="1" applyFont="1" applyBorder="1" applyAlignment="1">
      <alignment vertical="center"/>
    </xf>
    <xf numFmtId="41" fontId="32" fillId="0" borderId="31" xfId="0" applyNumberFormat="1" applyFont="1" applyBorder="1" applyAlignment="1">
      <alignment vertical="center"/>
    </xf>
    <xf numFmtId="41" fontId="31" fillId="0" borderId="0" xfId="0" applyNumberFormat="1" applyFont="1" applyAlignment="1">
      <alignment horizontal="right" vertical="center"/>
    </xf>
    <xf numFmtId="41" fontId="0" fillId="0" borderId="0" xfId="0" applyNumberFormat="1" applyAlignment="1">
      <alignment vertical="center"/>
    </xf>
    <xf numFmtId="0" fontId="35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0" fillId="35" borderId="32" xfId="0" applyFont="1" applyFill="1" applyBorder="1" applyAlignment="1">
      <alignment horizontal="center" vertical="center" wrapText="1"/>
    </xf>
    <xf numFmtId="0" fontId="30" fillId="35" borderId="33" xfId="0" applyFont="1" applyFill="1" applyBorder="1" applyAlignment="1">
      <alignment horizontal="center" vertical="center" wrapText="1"/>
    </xf>
    <xf numFmtId="0" fontId="30" fillId="35" borderId="34" xfId="0" applyFont="1" applyFill="1" applyBorder="1" applyAlignment="1">
      <alignment horizontal="center" vertical="center" wrapText="1"/>
    </xf>
    <xf numFmtId="0" fontId="31" fillId="35" borderId="35" xfId="0" applyFont="1" applyFill="1" applyBorder="1" applyAlignment="1">
      <alignment horizontal="center" vertical="center" wrapText="1"/>
    </xf>
    <xf numFmtId="0" fontId="31" fillId="35" borderId="36" xfId="0" applyFont="1" applyFill="1" applyBorder="1" applyAlignment="1">
      <alignment horizontal="center" vertical="center" wrapText="1"/>
    </xf>
    <xf numFmtId="0" fontId="31" fillId="35" borderId="37" xfId="0" applyFont="1" applyFill="1" applyBorder="1" applyAlignment="1">
      <alignment horizontal="center" vertical="center" wrapText="1"/>
    </xf>
    <xf numFmtId="41" fontId="32" fillId="36" borderId="38" xfId="0" applyNumberFormat="1" applyFont="1" applyFill="1" applyBorder="1" applyAlignment="1">
      <alignment horizontal="right" vertical="center"/>
    </xf>
    <xf numFmtId="41" fontId="32" fillId="36" borderId="39" xfId="0" applyNumberFormat="1" applyFont="1" applyFill="1" applyBorder="1" applyAlignment="1">
      <alignment horizontal="right" vertical="center"/>
    </xf>
    <xf numFmtId="41" fontId="32" fillId="36" borderId="40" xfId="0" applyNumberFormat="1" applyFont="1" applyFill="1" applyBorder="1" applyAlignment="1">
      <alignment horizontal="right" vertical="center"/>
    </xf>
    <xf numFmtId="41" fontId="32" fillId="36" borderId="41" xfId="0" applyNumberFormat="1" applyFont="1" applyFill="1" applyBorder="1" applyAlignment="1">
      <alignment vertical="center"/>
    </xf>
    <xf numFmtId="41" fontId="32" fillId="36" borderId="40" xfId="0" applyNumberFormat="1" applyFont="1" applyFill="1" applyBorder="1" applyAlignment="1">
      <alignment vertical="center"/>
    </xf>
    <xf numFmtId="41" fontId="32" fillId="36" borderId="42" xfId="0" applyNumberFormat="1" applyFont="1" applyFill="1" applyBorder="1" applyAlignment="1">
      <alignment horizontal="right" vertical="center"/>
    </xf>
    <xf numFmtId="41" fontId="32" fillId="36" borderId="38" xfId="0" applyNumberFormat="1" applyFont="1" applyFill="1" applyBorder="1" applyAlignment="1">
      <alignment vertical="center"/>
    </xf>
    <xf numFmtId="41" fontId="32" fillId="36" borderId="39" xfId="0" applyNumberFormat="1" applyFont="1" applyFill="1" applyBorder="1" applyAlignment="1">
      <alignment vertical="center"/>
    </xf>
    <xf numFmtId="41" fontId="32" fillId="36" borderId="43" xfId="0" applyNumberFormat="1" applyFont="1" applyFill="1" applyBorder="1" applyAlignment="1">
      <alignment vertical="center"/>
    </xf>
    <xf numFmtId="41" fontId="32" fillId="36" borderId="44" xfId="0" applyNumberFormat="1" applyFont="1" applyFill="1" applyBorder="1" applyAlignment="1">
      <alignment vertical="center"/>
    </xf>
    <xf numFmtId="41" fontId="32" fillId="36" borderId="38" xfId="51" applyFont="1" applyFill="1" applyBorder="1">
      <alignment vertical="center"/>
    </xf>
    <xf numFmtId="41" fontId="32" fillId="36" borderId="39" xfId="51" applyFont="1" applyFill="1" applyBorder="1">
      <alignment vertical="center"/>
    </xf>
    <xf numFmtId="41" fontId="32" fillId="36" borderId="43" xfId="51" applyFont="1" applyFill="1" applyBorder="1" applyAlignment="1">
      <alignment horizontal="right" vertical="center"/>
    </xf>
    <xf numFmtId="41" fontId="32" fillId="36" borderId="39" xfId="51" applyFont="1" applyFill="1" applyBorder="1" applyAlignment="1">
      <alignment horizontal="right" vertical="center"/>
    </xf>
    <xf numFmtId="41" fontId="32" fillId="36" borderId="44" xfId="51" applyFont="1" applyFill="1" applyBorder="1" applyAlignment="1">
      <alignment horizontal="right" vertical="center"/>
    </xf>
    <xf numFmtId="41" fontId="0" fillId="0" borderId="38" xfId="51" applyFont="1" applyFill="1" applyBorder="1">
      <alignment vertical="center"/>
    </xf>
    <xf numFmtId="41" fontId="0" fillId="0" borderId="39" xfId="51" applyFont="1" applyFill="1" applyBorder="1">
      <alignment vertical="center"/>
    </xf>
    <xf numFmtId="41" fontId="0" fillId="0" borderId="43" xfId="51" applyFont="1" applyFill="1" applyBorder="1" applyAlignment="1">
      <alignment horizontal="right" vertical="center"/>
    </xf>
    <xf numFmtId="41" fontId="0" fillId="0" borderId="39" xfId="51" applyFont="1" applyFill="1" applyBorder="1" applyAlignment="1">
      <alignment horizontal="right" vertical="center"/>
    </xf>
    <xf numFmtId="41" fontId="0" fillId="0" borderId="44" xfId="51" applyFont="1" applyFill="1" applyBorder="1" applyAlignment="1">
      <alignment horizontal="right" vertical="center"/>
    </xf>
    <xf numFmtId="41" fontId="0" fillId="36" borderId="26" xfId="51" applyFont="1" applyFill="1" applyBorder="1" applyAlignment="1">
      <alignment horizontal="right" vertical="center"/>
    </xf>
    <xf numFmtId="0" fontId="0" fillId="36" borderId="38" xfId="0" applyFill="1" applyBorder="1" applyAlignment="1">
      <alignment vertical="center"/>
    </xf>
    <xf numFmtId="0" fontId="0" fillId="36" borderId="39" xfId="0" applyFill="1" applyBorder="1" applyAlignment="1">
      <alignment vertical="center"/>
    </xf>
    <xf numFmtId="0" fontId="0" fillId="36" borderId="43" xfId="0" applyFill="1" applyBorder="1" applyAlignment="1">
      <alignment vertical="center"/>
    </xf>
    <xf numFmtId="0" fontId="0" fillId="36" borderId="44" xfId="0" applyFill="1" applyBorder="1" applyAlignment="1">
      <alignment vertical="center"/>
    </xf>
    <xf numFmtId="41" fontId="32" fillId="0" borderId="38" xfId="0" applyNumberFormat="1" applyFont="1" applyBorder="1" applyAlignment="1">
      <alignment horizontal="right" vertical="center"/>
    </xf>
    <xf numFmtId="41" fontId="32" fillId="0" borderId="39" xfId="0" applyNumberFormat="1" applyFont="1" applyBorder="1" applyAlignment="1">
      <alignment horizontal="right" vertical="center"/>
    </xf>
    <xf numFmtId="41" fontId="32" fillId="0" borderId="43" xfId="0" applyNumberFormat="1" applyFont="1" applyBorder="1" applyAlignment="1">
      <alignment horizontal="right" vertical="center"/>
    </xf>
    <xf numFmtId="41" fontId="32" fillId="0" borderId="43" xfId="0" applyNumberFormat="1" applyFont="1" applyBorder="1" applyAlignment="1">
      <alignment vertical="center"/>
    </xf>
    <xf numFmtId="41" fontId="32" fillId="0" borderId="39" xfId="0" applyNumberFormat="1" applyFont="1" applyBorder="1" applyAlignment="1">
      <alignment vertical="center"/>
    </xf>
    <xf numFmtId="41" fontId="32" fillId="0" borderId="44" xfId="0" applyNumberFormat="1" applyFont="1" applyBorder="1" applyAlignment="1">
      <alignment vertical="center"/>
    </xf>
    <xf numFmtId="41" fontId="0" fillId="0" borderId="38" xfId="0" applyNumberFormat="1" applyBorder="1" applyAlignment="1">
      <alignment horizontal="right" vertical="center"/>
    </xf>
    <xf numFmtId="41" fontId="0" fillId="0" borderId="39" xfId="0" applyNumberFormat="1" applyBorder="1" applyAlignment="1">
      <alignment horizontal="right" vertical="center"/>
    </xf>
    <xf numFmtId="41" fontId="0" fillId="0" borderId="43" xfId="0" applyNumberFormat="1" applyBorder="1" applyAlignment="1">
      <alignment horizontal="right" vertical="center"/>
    </xf>
    <xf numFmtId="41" fontId="0" fillId="0" borderId="43" xfId="0" applyNumberFormat="1" applyBorder="1" applyAlignment="1">
      <alignment vertical="center"/>
    </xf>
    <xf numFmtId="41" fontId="0" fillId="0" borderId="39" xfId="0" applyNumberFormat="1" applyBorder="1" applyAlignment="1">
      <alignment vertical="center"/>
    </xf>
    <xf numFmtId="41" fontId="0" fillId="0" borderId="44" xfId="0" applyNumberFormat="1" applyBorder="1" applyAlignment="1">
      <alignment vertical="center"/>
    </xf>
    <xf numFmtId="41" fontId="0" fillId="0" borderId="40" xfId="0" applyNumberFormat="1" applyBorder="1" applyAlignment="1">
      <alignment vertical="center"/>
    </xf>
    <xf numFmtId="41" fontId="0" fillId="0" borderId="38" xfId="0" applyNumberFormat="1" applyBorder="1" applyAlignment="1">
      <alignment vertical="center"/>
    </xf>
    <xf numFmtId="41" fontId="32" fillId="0" borderId="42" xfId="0" applyNumberFormat="1" applyFont="1" applyBorder="1" applyAlignment="1">
      <alignment horizontal="right" vertical="center"/>
    </xf>
    <xf numFmtId="41" fontId="32" fillId="0" borderId="40" xfId="0" applyNumberFormat="1" applyFont="1" applyBorder="1" applyAlignment="1">
      <alignment horizontal="right" vertical="center"/>
    </xf>
    <xf numFmtId="41" fontId="32" fillId="0" borderId="38" xfId="0" applyNumberFormat="1" applyFont="1" applyBorder="1" applyAlignment="1">
      <alignment vertical="center"/>
    </xf>
    <xf numFmtId="41" fontId="32" fillId="0" borderId="40" xfId="0" applyNumberFormat="1" applyFont="1" applyBorder="1" applyAlignment="1">
      <alignment vertical="center"/>
    </xf>
    <xf numFmtId="41" fontId="32" fillId="0" borderId="28" xfId="0" applyNumberFormat="1" applyFont="1" applyBorder="1" applyAlignment="1">
      <alignment horizontal="right" vertical="center"/>
    </xf>
    <xf numFmtId="41" fontId="33" fillId="0" borderId="38" xfId="0" applyNumberFormat="1" applyFont="1" applyBorder="1" applyAlignment="1">
      <alignment horizontal="right" vertical="center"/>
    </xf>
    <xf numFmtId="41" fontId="33" fillId="0" borderId="39" xfId="0" applyNumberFormat="1" applyFont="1" applyBorder="1" applyAlignment="1">
      <alignment horizontal="right" vertical="center"/>
    </xf>
    <xf numFmtId="41" fontId="33" fillId="0" borderId="42" xfId="0" applyNumberFormat="1" applyFont="1" applyBorder="1" applyAlignment="1">
      <alignment horizontal="right" vertical="center"/>
    </xf>
    <xf numFmtId="41" fontId="33" fillId="0" borderId="40" xfId="0" applyNumberFormat="1" applyFont="1" applyBorder="1" applyAlignment="1">
      <alignment horizontal="right" vertical="center"/>
    </xf>
    <xf numFmtId="41" fontId="32" fillId="36" borderId="45" xfId="0" applyNumberFormat="1" applyFont="1" applyFill="1" applyBorder="1" applyAlignment="1">
      <alignment horizontal="right" vertical="center"/>
    </xf>
    <xf numFmtId="0" fontId="36" fillId="0" borderId="15" xfId="0" applyFont="1" applyBorder="1" applyAlignment="1">
      <alignment horizontal="left" vertical="center"/>
    </xf>
    <xf numFmtId="41" fontId="32" fillId="0" borderId="46" xfId="0" applyNumberFormat="1" applyFont="1" applyBorder="1" applyAlignment="1">
      <alignment horizontal="right" vertical="center"/>
    </xf>
    <xf numFmtId="41" fontId="32" fillId="0" borderId="47" xfId="0" applyNumberFormat="1" applyFont="1" applyBorder="1" applyAlignment="1">
      <alignment horizontal="right" vertical="center"/>
    </xf>
    <xf numFmtId="41" fontId="32" fillId="0" borderId="48" xfId="0" applyNumberFormat="1" applyFont="1" applyBorder="1" applyAlignment="1">
      <alignment horizontal="right" vertical="center"/>
    </xf>
    <xf numFmtId="0" fontId="30" fillId="35" borderId="16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0" fillId="35" borderId="20" xfId="0" applyFont="1" applyFill="1" applyBorder="1" applyAlignment="1">
      <alignment horizontal="center" vertical="center"/>
    </xf>
    <xf numFmtId="0" fontId="30" fillId="35" borderId="25" xfId="0" applyFont="1" applyFill="1" applyBorder="1" applyAlignment="1">
      <alignment horizontal="center" vertical="center"/>
    </xf>
    <xf numFmtId="0" fontId="32" fillId="0" borderId="15" xfId="0" applyFont="1" applyBorder="1" applyAlignment="1">
      <alignment vertical="center"/>
    </xf>
    <xf numFmtId="41" fontId="32" fillId="0" borderId="0" xfId="51" applyFont="1">
      <alignment vertical="center"/>
    </xf>
    <xf numFmtId="41" fontId="32" fillId="0" borderId="49" xfId="0" applyNumberFormat="1" applyFont="1" applyBorder="1" applyAlignment="1">
      <alignment vertical="center"/>
    </xf>
    <xf numFmtId="41" fontId="32" fillId="0" borderId="49" xfId="0" applyNumberFormat="1" applyFont="1" applyBorder="1" applyAlignment="1">
      <alignment horizontal="right" vertical="center"/>
    </xf>
    <xf numFmtId="41" fontId="32" fillId="0" borderId="0" xfId="0" applyNumberFormat="1" applyFont="1" applyAlignment="1">
      <alignment horizontal="right" vertical="center"/>
    </xf>
    <xf numFmtId="0" fontId="37" fillId="0" borderId="0" xfId="0" applyFont="1" applyAlignment="1">
      <alignment vertical="center"/>
    </xf>
    <xf numFmtId="41" fontId="32" fillId="36" borderId="43" xfId="0" applyNumberFormat="1" applyFont="1" applyFill="1" applyBorder="1" applyAlignment="1">
      <alignment horizontal="right" vertical="center"/>
    </xf>
    <xf numFmtId="41" fontId="32" fillId="36" borderId="50" xfId="0" applyNumberFormat="1" applyFont="1" applyFill="1" applyBorder="1" applyAlignment="1">
      <alignment horizontal="right" vertical="center"/>
    </xf>
    <xf numFmtId="41" fontId="32" fillId="36" borderId="51" xfId="0" applyNumberFormat="1" applyFont="1" applyFill="1" applyBorder="1" applyAlignment="1">
      <alignment vertical="center"/>
    </xf>
    <xf numFmtId="41" fontId="32" fillId="36" borderId="52" xfId="0" applyNumberFormat="1" applyFont="1" applyFill="1" applyBorder="1" applyAlignment="1">
      <alignment vertical="center"/>
    </xf>
    <xf numFmtId="41" fontId="32" fillId="36" borderId="53" xfId="0" applyNumberFormat="1" applyFont="1" applyFill="1" applyBorder="1" applyAlignment="1">
      <alignment vertical="center"/>
    </xf>
    <xf numFmtId="41" fontId="32" fillId="0" borderId="45" xfId="0" applyNumberFormat="1" applyFont="1" applyBorder="1" applyAlignment="1">
      <alignment horizontal="right" vertical="center"/>
    </xf>
    <xf numFmtId="41" fontId="32" fillId="0" borderId="50" xfId="0" applyNumberFormat="1" applyFont="1" applyBorder="1" applyAlignment="1">
      <alignment horizontal="right" vertical="center"/>
    </xf>
    <xf numFmtId="41" fontId="32" fillId="0" borderId="51" xfId="0" applyNumberFormat="1" applyFont="1" applyBorder="1" applyAlignment="1">
      <alignment vertical="center"/>
    </xf>
    <xf numFmtId="41" fontId="32" fillId="0" borderId="52" xfId="0" applyNumberFormat="1" applyFont="1" applyBorder="1" applyAlignment="1">
      <alignment vertical="center"/>
    </xf>
    <xf numFmtId="41" fontId="0" fillId="36" borderId="45" xfId="0" applyNumberFormat="1" applyFill="1" applyBorder="1" applyAlignment="1">
      <alignment horizontal="right" vertical="center"/>
    </xf>
    <xf numFmtId="41" fontId="0" fillId="36" borderId="39" xfId="0" applyNumberFormat="1" applyFill="1" applyBorder="1" applyAlignment="1">
      <alignment vertical="center"/>
    </xf>
    <xf numFmtId="41" fontId="0" fillId="36" borderId="43" xfId="0" applyNumberFormat="1" applyFill="1" applyBorder="1" applyAlignment="1">
      <alignment horizontal="right" vertical="center"/>
    </xf>
    <xf numFmtId="41" fontId="0" fillId="36" borderId="39" xfId="0" applyNumberFormat="1" applyFill="1" applyBorder="1" applyAlignment="1">
      <alignment horizontal="right" vertical="center"/>
    </xf>
    <xf numFmtId="41" fontId="0" fillId="36" borderId="50" xfId="0" applyNumberFormat="1" applyFill="1" applyBorder="1" applyAlignment="1">
      <alignment horizontal="right" vertical="center"/>
    </xf>
    <xf numFmtId="41" fontId="0" fillId="36" borderId="51" xfId="0" applyNumberFormat="1" applyFill="1" applyBorder="1" applyAlignment="1">
      <alignment horizontal="right" vertical="center"/>
    </xf>
    <xf numFmtId="41" fontId="0" fillId="36" borderId="52" xfId="0" applyNumberFormat="1" applyFill="1" applyBorder="1" applyAlignment="1">
      <alignment horizontal="right" vertical="center"/>
    </xf>
    <xf numFmtId="41" fontId="32" fillId="0" borderId="54" xfId="0" applyNumberFormat="1" applyFont="1" applyBorder="1" applyAlignment="1">
      <alignment vertical="center"/>
    </xf>
    <xf numFmtId="41" fontId="32" fillId="36" borderId="54" xfId="0" applyNumberFormat="1" applyFont="1" applyFill="1" applyBorder="1" applyAlignment="1">
      <alignment vertical="center"/>
    </xf>
    <xf numFmtId="41" fontId="32" fillId="0" borderId="54" xfId="0" applyNumberFormat="1" applyFont="1" applyBorder="1" applyAlignment="1">
      <alignment horizontal="right" vertical="center"/>
    </xf>
    <xf numFmtId="41" fontId="32" fillId="0" borderId="55" xfId="0" applyNumberFormat="1" applyFont="1" applyBorder="1" applyAlignment="1">
      <alignment horizontal="right" vertical="center"/>
    </xf>
    <xf numFmtId="41" fontId="32" fillId="0" borderId="56" xfId="0" applyNumberFormat="1" applyFont="1" applyBorder="1" applyAlignment="1">
      <alignment horizontal="right" vertical="center"/>
    </xf>
    <xf numFmtId="41" fontId="32" fillId="0" borderId="47" xfId="0" applyNumberFormat="1" applyFont="1" applyBorder="1" applyAlignment="1">
      <alignment vertical="center"/>
    </xf>
    <xf numFmtId="41" fontId="32" fillId="0" borderId="57" xfId="0" applyNumberFormat="1" applyFont="1" applyBorder="1" applyAlignment="1">
      <alignment vertical="center"/>
    </xf>
    <xf numFmtId="0" fontId="31" fillId="0" borderId="15" xfId="0" applyFont="1" applyBorder="1" applyAlignment="1">
      <alignment horizontal="left" vertical="center"/>
    </xf>
    <xf numFmtId="41" fontId="32" fillId="36" borderId="58" xfId="0" applyNumberFormat="1" applyFont="1" applyFill="1" applyBorder="1" applyAlignment="1">
      <alignment horizontal="right" vertical="center"/>
    </xf>
    <xf numFmtId="41" fontId="32" fillId="36" borderId="59" xfId="0" applyNumberFormat="1" applyFont="1" applyFill="1" applyBorder="1" applyAlignment="1">
      <alignment horizontal="right" vertical="center"/>
    </xf>
    <xf numFmtId="41" fontId="32" fillId="0" borderId="28" xfId="51" applyFont="1" applyBorder="1" applyAlignment="1">
      <alignment horizontal="right" vertical="center"/>
    </xf>
    <xf numFmtId="41" fontId="32" fillId="0" borderId="29" xfId="51" applyFont="1" applyBorder="1" applyAlignment="1">
      <alignment horizontal="right" vertical="center"/>
    </xf>
    <xf numFmtId="41" fontId="32" fillId="0" borderId="30" xfId="51" applyFont="1" applyBorder="1" applyAlignment="1">
      <alignment horizontal="right" vertical="center"/>
    </xf>
    <xf numFmtId="41" fontId="32" fillId="0" borderId="31" xfId="51" applyFont="1" applyBorder="1" applyAlignment="1">
      <alignment horizontal="right" vertical="center"/>
    </xf>
    <xf numFmtId="0" fontId="32" fillId="36" borderId="60" xfId="0" applyFont="1" applyFill="1" applyBorder="1" applyAlignment="1">
      <alignment vertical="center"/>
    </xf>
    <xf numFmtId="41" fontId="32" fillId="36" borderId="28" xfId="0" applyNumberFormat="1" applyFont="1" applyFill="1" applyBorder="1" applyAlignment="1">
      <alignment horizontal="right" vertical="center"/>
    </xf>
    <xf numFmtId="41" fontId="31" fillId="0" borderId="0" xfId="51" applyFont="1" applyBorder="1" applyAlignment="1">
      <alignment horizontal="right" vertical="center"/>
    </xf>
    <xf numFmtId="41" fontId="34" fillId="0" borderId="0" xfId="51" applyFont="1" applyBorder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31" fillId="35" borderId="27" xfId="0" applyFont="1" applyFill="1" applyBorder="1" applyAlignment="1">
      <alignment horizontal="center" vertical="center" wrapText="1"/>
    </xf>
    <xf numFmtId="0" fontId="31" fillId="35" borderId="28" xfId="0" applyFont="1" applyFill="1" applyBorder="1" applyAlignment="1">
      <alignment horizontal="center" vertical="center" wrapText="1"/>
    </xf>
    <xf numFmtId="0" fontId="32" fillId="36" borderId="60" xfId="0" applyFont="1" applyFill="1" applyBorder="1" applyAlignment="1">
      <alignment horizontal="left" vertical="center"/>
    </xf>
    <xf numFmtId="41" fontId="32" fillId="36" borderId="61" xfId="0" applyNumberFormat="1" applyFont="1" applyFill="1" applyBorder="1" applyAlignment="1">
      <alignment horizontal="right" vertical="center"/>
    </xf>
    <xf numFmtId="41" fontId="32" fillId="36" borderId="62" xfId="0" applyNumberFormat="1" applyFont="1" applyFill="1" applyBorder="1" applyAlignment="1">
      <alignment horizontal="right" vertical="center"/>
    </xf>
    <xf numFmtId="41" fontId="32" fillId="36" borderId="62" xfId="0" applyNumberFormat="1" applyFont="1" applyFill="1" applyBorder="1" applyAlignment="1">
      <alignment vertical="center"/>
    </xf>
    <xf numFmtId="41" fontId="32" fillId="36" borderId="63" xfId="0" applyNumberFormat="1" applyFont="1" applyFill="1" applyBorder="1" applyAlignment="1">
      <alignment vertical="center"/>
    </xf>
    <xf numFmtId="0" fontId="32" fillId="34" borderId="0" xfId="0" applyFont="1" applyFill="1" applyAlignment="1">
      <alignment horizontal="left" vertical="center"/>
    </xf>
    <xf numFmtId="0" fontId="32" fillId="34" borderId="0" xfId="0" applyFont="1" applyFill="1" applyAlignment="1">
      <alignment vertical="center"/>
    </xf>
    <xf numFmtId="41" fontId="32" fillId="37" borderId="26" xfId="0" applyNumberFormat="1" applyFont="1" applyFill="1" applyBorder="1" applyAlignment="1">
      <alignment horizontal="right" vertical="center"/>
    </xf>
    <xf numFmtId="41" fontId="32" fillId="37" borderId="27" xfId="0" applyNumberFormat="1" applyFont="1" applyFill="1" applyBorder="1" applyAlignment="1">
      <alignment horizontal="right" vertical="center"/>
    </xf>
    <xf numFmtId="41" fontId="32" fillId="37" borderId="28" xfId="0" applyNumberFormat="1" applyFont="1" applyFill="1" applyBorder="1" applyAlignment="1">
      <alignment horizontal="right" vertical="center"/>
    </xf>
    <xf numFmtId="41" fontId="32" fillId="34" borderId="26" xfId="0" applyNumberFormat="1" applyFont="1" applyFill="1" applyBorder="1" applyAlignment="1">
      <alignment horizontal="right" vertical="center"/>
    </xf>
    <xf numFmtId="41" fontId="32" fillId="34" borderId="27" xfId="0" applyNumberFormat="1" applyFont="1" applyFill="1" applyBorder="1" applyAlignment="1">
      <alignment horizontal="right" vertical="center"/>
    </xf>
    <xf numFmtId="41" fontId="32" fillId="34" borderId="28" xfId="0" applyNumberFormat="1" applyFont="1" applyFill="1" applyBorder="1" applyAlignment="1">
      <alignment horizontal="right" vertical="center"/>
    </xf>
    <xf numFmtId="0" fontId="32" fillId="0" borderId="0" xfId="0" quotePrefix="1" applyFont="1" applyAlignment="1">
      <alignment horizontal="distributed" vertical="center"/>
    </xf>
    <xf numFmtId="0" fontId="32" fillId="36" borderId="0" xfId="0" quotePrefix="1" applyFont="1" applyFill="1" applyAlignment="1">
      <alignment horizontal="distributed" vertical="center"/>
    </xf>
    <xf numFmtId="41" fontId="0" fillId="36" borderId="28" xfId="0" applyNumberFormat="1" applyFill="1" applyBorder="1" applyAlignment="1">
      <alignment vertical="center"/>
    </xf>
    <xf numFmtId="0" fontId="32" fillId="0" borderId="0" xfId="0" quotePrefix="1" applyFont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15" xfId="0" applyFont="1" applyBorder="1" applyAlignment="1">
      <alignment horizontal="right" vertical="center"/>
    </xf>
    <xf numFmtId="0" fontId="30" fillId="35" borderId="64" xfId="0" applyFont="1" applyFill="1" applyBorder="1" applyAlignment="1">
      <alignment horizontal="center" vertical="center" wrapText="1"/>
    </xf>
    <xf numFmtId="0" fontId="30" fillId="35" borderId="16" xfId="0" applyFont="1" applyFill="1" applyBorder="1" applyAlignment="1">
      <alignment horizontal="center" vertical="center" wrapText="1"/>
    </xf>
    <xf numFmtId="0" fontId="30" fillId="35" borderId="65" xfId="0" applyFont="1" applyFill="1" applyBorder="1" applyAlignment="1">
      <alignment horizontal="center" vertical="center" wrapText="1"/>
    </xf>
    <xf numFmtId="0" fontId="31" fillId="35" borderId="66" xfId="0" applyFont="1" applyFill="1" applyBorder="1" applyAlignment="1">
      <alignment horizontal="center" vertical="center" wrapText="1"/>
    </xf>
    <xf numFmtId="0" fontId="31" fillId="35" borderId="21" xfId="0" applyFont="1" applyFill="1" applyBorder="1" applyAlignment="1">
      <alignment horizontal="center" vertical="center" wrapText="1"/>
    </xf>
    <xf numFmtId="0" fontId="31" fillId="35" borderId="67" xfId="0" applyFont="1" applyFill="1" applyBorder="1" applyAlignment="1">
      <alignment horizontal="center" vertical="center" wrapText="1"/>
    </xf>
    <xf numFmtId="41" fontId="33" fillId="36" borderId="45" xfId="0" applyNumberFormat="1" applyFont="1" applyFill="1" applyBorder="1" applyAlignment="1">
      <alignment horizontal="right" vertical="center"/>
    </xf>
    <xf numFmtId="41" fontId="33" fillId="36" borderId="39" xfId="0" applyNumberFormat="1" applyFont="1" applyFill="1" applyBorder="1" applyAlignment="1">
      <alignment horizontal="right" vertical="center"/>
    </xf>
    <xf numFmtId="41" fontId="33" fillId="36" borderId="50" xfId="0" applyNumberFormat="1" applyFont="1" applyFill="1" applyBorder="1" applyAlignment="1">
      <alignment horizontal="right" vertical="center"/>
    </xf>
    <xf numFmtId="41" fontId="33" fillId="36" borderId="39" xfId="0" applyNumberFormat="1" applyFont="1" applyFill="1" applyBorder="1" applyAlignment="1">
      <alignment vertical="center"/>
    </xf>
    <xf numFmtId="41" fontId="33" fillId="36" borderId="54" xfId="0" applyNumberFormat="1" applyFont="1" applyFill="1" applyBorder="1" applyAlignment="1">
      <alignment vertical="center"/>
    </xf>
    <xf numFmtId="41" fontId="32" fillId="34" borderId="45" xfId="0" applyNumberFormat="1" applyFont="1" applyFill="1" applyBorder="1" applyAlignment="1">
      <alignment horizontal="right" vertical="center"/>
    </xf>
    <xf numFmtId="41" fontId="32" fillId="34" borderId="39" xfId="0" applyNumberFormat="1" applyFont="1" applyFill="1" applyBorder="1" applyAlignment="1">
      <alignment horizontal="right" vertical="center"/>
    </xf>
    <xf numFmtId="41" fontId="32" fillId="34" borderId="50" xfId="0" applyNumberFormat="1" applyFont="1" applyFill="1" applyBorder="1" applyAlignment="1">
      <alignment horizontal="right" vertical="center"/>
    </xf>
    <xf numFmtId="41" fontId="32" fillId="34" borderId="54" xfId="0" applyNumberFormat="1" applyFont="1" applyFill="1" applyBorder="1" applyAlignment="1">
      <alignment horizontal="right" vertical="center"/>
    </xf>
    <xf numFmtId="41" fontId="32" fillId="34" borderId="39" xfId="0" applyNumberFormat="1" applyFont="1" applyFill="1" applyBorder="1" applyAlignment="1">
      <alignment vertical="center"/>
    </xf>
    <xf numFmtId="41" fontId="0" fillId="0" borderId="45" xfId="0" applyNumberFormat="1" applyBorder="1" applyAlignment="1">
      <alignment horizontal="right" vertical="center"/>
    </xf>
    <xf numFmtId="41" fontId="0" fillId="0" borderId="50" xfId="0" applyNumberFormat="1" applyBorder="1" applyAlignment="1">
      <alignment horizontal="right" vertical="center"/>
    </xf>
    <xf numFmtId="41" fontId="0" fillId="0" borderId="54" xfId="0" applyNumberFormat="1" applyBorder="1" applyAlignment="1">
      <alignment vertical="center"/>
    </xf>
    <xf numFmtId="41" fontId="0" fillId="36" borderId="54" xfId="0" applyNumberFormat="1" applyFill="1" applyBorder="1" applyAlignment="1">
      <alignment vertical="center"/>
    </xf>
    <xf numFmtId="0" fontId="33" fillId="0" borderId="15" xfId="0" applyFont="1" applyBorder="1" applyAlignment="1">
      <alignment horizontal="left" vertical="center"/>
    </xf>
    <xf numFmtId="0" fontId="32" fillId="0" borderId="15" xfId="0" applyFont="1" applyBorder="1" applyAlignment="1">
      <alignment horizontal="center" vertical="center"/>
    </xf>
    <xf numFmtId="41" fontId="0" fillId="0" borderId="55" xfId="0" applyNumberFormat="1" applyBorder="1" applyAlignment="1">
      <alignment horizontal="right" vertical="center"/>
    </xf>
    <xf numFmtId="41" fontId="0" fillId="0" borderId="47" xfId="0" applyNumberFormat="1" applyBorder="1" applyAlignment="1">
      <alignment horizontal="right" vertical="center"/>
    </xf>
    <xf numFmtId="41" fontId="0" fillId="0" borderId="68" xfId="0" applyNumberFormat="1" applyBorder="1" applyAlignment="1">
      <alignment horizontal="right" vertical="center"/>
    </xf>
    <xf numFmtId="41" fontId="0" fillId="0" borderId="47" xfId="0" applyNumberFormat="1" applyBorder="1" applyAlignment="1">
      <alignment vertical="center"/>
    </xf>
    <xf numFmtId="41" fontId="0" fillId="0" borderId="57" xfId="0" applyNumberFormat="1" applyBorder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1" fontId="32" fillId="34" borderId="27" xfId="0" applyNumberFormat="1" applyFont="1" applyFill="1" applyBorder="1" applyAlignment="1">
      <alignment vertical="center"/>
    </xf>
    <xf numFmtId="0" fontId="31" fillId="0" borderId="0" xfId="0" quotePrefix="1" applyFont="1" applyAlignment="1">
      <alignment horizontal="distributed" vertical="center"/>
    </xf>
    <xf numFmtId="0" fontId="31" fillId="36" borderId="0" xfId="0" quotePrefix="1" applyFont="1" applyFill="1" applyAlignment="1">
      <alignment horizontal="distributed" vertical="center"/>
    </xf>
    <xf numFmtId="41" fontId="0" fillId="0" borderId="29" xfId="0" applyNumberFormat="1" applyBorder="1" applyAlignment="1">
      <alignment horizontal="right" vertical="center"/>
    </xf>
    <xf numFmtId="41" fontId="0" fillId="0" borderId="30" xfId="0" applyNumberFormat="1" applyBorder="1" applyAlignment="1">
      <alignment horizontal="right" vertical="center"/>
    </xf>
    <xf numFmtId="41" fontId="0" fillId="0" borderId="30" xfId="0" applyNumberFormat="1" applyBorder="1" applyAlignment="1">
      <alignment vertical="center"/>
    </xf>
    <xf numFmtId="41" fontId="0" fillId="0" borderId="31" xfId="0" applyNumberFormat="1" applyBorder="1" applyAlignment="1">
      <alignment vertical="center"/>
    </xf>
    <xf numFmtId="0" fontId="0" fillId="36" borderId="0" xfId="0" applyFill="1" applyAlignment="1">
      <alignment vertical="center"/>
    </xf>
    <xf numFmtId="41" fontId="33" fillId="36" borderId="26" xfId="0" applyNumberFormat="1" applyFont="1" applyFill="1" applyBorder="1" applyAlignment="1">
      <alignment horizontal="right" vertical="center"/>
    </xf>
    <xf numFmtId="41" fontId="33" fillId="36" borderId="27" xfId="0" applyNumberFormat="1" applyFont="1" applyFill="1" applyBorder="1" applyAlignment="1">
      <alignment horizontal="right" vertical="center"/>
    </xf>
    <xf numFmtId="41" fontId="33" fillId="36" borderId="27" xfId="0" applyNumberFormat="1" applyFont="1" applyFill="1" applyBorder="1" applyAlignment="1">
      <alignment vertical="center"/>
    </xf>
    <xf numFmtId="41" fontId="33" fillId="36" borderId="28" xfId="0" applyNumberFormat="1" applyFont="1" applyFill="1" applyBorder="1" applyAlignment="1">
      <alignment vertical="center"/>
    </xf>
    <xf numFmtId="0" fontId="31" fillId="0" borderId="16" xfId="0" applyFont="1" applyBorder="1" applyAlignment="1">
      <alignment horizontal="left" vertical="center"/>
    </xf>
    <xf numFmtId="0" fontId="31" fillId="0" borderId="0" xfId="0" quotePrefix="1" applyFont="1" applyAlignment="1">
      <alignment horizontal="center" vertical="center"/>
    </xf>
    <xf numFmtId="41" fontId="0" fillId="0" borderId="28" xfId="0" applyNumberFormat="1" applyBorder="1" applyAlignment="1">
      <alignment horizontal="right" vertical="center"/>
    </xf>
    <xf numFmtId="41" fontId="0" fillId="0" borderId="31" xfId="0" applyNumberFormat="1" applyBorder="1" applyAlignment="1">
      <alignment horizontal="right" vertical="center"/>
    </xf>
    <xf numFmtId="0" fontId="0" fillId="35" borderId="22" xfId="0" applyFill="1" applyBorder="1" applyAlignment="1">
      <alignment horizontal="center" vertical="center" wrapText="1"/>
    </xf>
    <xf numFmtId="0" fontId="0" fillId="35" borderId="23" xfId="0" applyFill="1" applyBorder="1" applyAlignment="1">
      <alignment horizontal="center" vertical="center" wrapText="1"/>
    </xf>
    <xf numFmtId="0" fontId="0" fillId="35" borderId="24" xfId="0" applyFill="1" applyBorder="1" applyAlignment="1">
      <alignment horizontal="center" vertical="center" wrapText="1"/>
    </xf>
    <xf numFmtId="41" fontId="31" fillId="0" borderId="29" xfId="0" applyNumberFormat="1" applyFont="1" applyBorder="1" applyAlignment="1">
      <alignment horizontal="right" vertical="center"/>
    </xf>
    <xf numFmtId="41" fontId="31" fillId="0" borderId="27" xfId="0" applyNumberFormat="1" applyFont="1" applyBorder="1" applyAlignment="1">
      <alignment horizontal="right" vertical="center"/>
    </xf>
    <xf numFmtId="41" fontId="32" fillId="34" borderId="28" xfId="0" applyNumberFormat="1" applyFont="1" applyFill="1" applyBorder="1" applyAlignment="1">
      <alignment vertical="center"/>
    </xf>
    <xf numFmtId="0" fontId="32" fillId="38" borderId="0" xfId="0" applyFont="1" applyFill="1" applyAlignment="1">
      <alignment vertical="center"/>
    </xf>
    <xf numFmtId="41" fontId="32" fillId="38" borderId="26" xfId="0" applyNumberFormat="1" applyFont="1" applyFill="1" applyBorder="1" applyAlignment="1">
      <alignment horizontal="right" vertical="center"/>
    </xf>
    <xf numFmtId="41" fontId="32" fillId="38" borderId="27" xfId="0" applyNumberFormat="1" applyFont="1" applyFill="1" applyBorder="1" applyAlignment="1">
      <alignment horizontal="right" vertical="center"/>
    </xf>
    <xf numFmtId="41" fontId="32" fillId="38" borderId="27" xfId="0" applyNumberFormat="1" applyFont="1" applyFill="1" applyBorder="1" applyAlignment="1">
      <alignment vertical="center"/>
    </xf>
    <xf numFmtId="41" fontId="32" fillId="38" borderId="28" xfId="0" applyNumberFormat="1" applyFont="1" applyFill="1" applyBorder="1" applyAlignment="1">
      <alignment vertical="center"/>
    </xf>
    <xf numFmtId="49" fontId="31" fillId="0" borderId="16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1" fontId="38" fillId="0" borderId="0" xfId="0" applyNumberFormat="1" applyFont="1" applyAlignment="1">
      <alignment horizontal="right" vertical="center"/>
    </xf>
    <xf numFmtId="41" fontId="35" fillId="0" borderId="0" xfId="0" applyNumberFormat="1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41" fontId="34" fillId="0" borderId="15" xfId="51" applyFont="1" applyBorder="1">
      <alignment vertical="center"/>
    </xf>
    <xf numFmtId="41" fontId="33" fillId="0" borderId="15" xfId="51" applyFont="1" applyBorder="1">
      <alignment vertical="center"/>
    </xf>
    <xf numFmtId="41" fontId="34" fillId="0" borderId="0" xfId="51" applyFont="1">
      <alignment vertical="center"/>
    </xf>
    <xf numFmtId="0" fontId="32" fillId="0" borderId="0" xfId="0" applyFont="1" applyAlignment="1">
      <alignment horizontal="right" vertical="center"/>
    </xf>
    <xf numFmtId="41" fontId="32" fillId="36" borderId="26" xfId="0" applyNumberFormat="1" applyFont="1" applyFill="1" applyBorder="1" applyAlignment="1">
      <alignment vertical="center"/>
    </xf>
    <xf numFmtId="41" fontId="32" fillId="0" borderId="73" xfId="0" applyNumberFormat="1" applyFont="1" applyBorder="1" applyAlignment="1">
      <alignment horizontal="right" vertical="center"/>
    </xf>
    <xf numFmtId="41" fontId="32" fillId="0" borderId="58" xfId="0" applyNumberFormat="1" applyFont="1" applyBorder="1" applyAlignment="1">
      <alignment horizontal="right" vertical="center"/>
    </xf>
    <xf numFmtId="41" fontId="32" fillId="0" borderId="58" xfId="0" applyNumberFormat="1" applyFont="1" applyBorder="1" applyAlignment="1">
      <alignment vertical="center"/>
    </xf>
    <xf numFmtId="41" fontId="32" fillId="0" borderId="59" xfId="0" applyNumberFormat="1" applyFont="1" applyBorder="1" applyAlignment="1">
      <alignment vertical="center"/>
    </xf>
    <xf numFmtId="41" fontId="32" fillId="36" borderId="73" xfId="0" applyNumberFormat="1" applyFont="1" applyFill="1" applyBorder="1" applyAlignment="1">
      <alignment horizontal="right" vertical="center"/>
    </xf>
    <xf numFmtId="41" fontId="32" fillId="0" borderId="59" xfId="0" applyNumberFormat="1" applyFont="1" applyBorder="1" applyAlignment="1">
      <alignment horizontal="right" vertical="center"/>
    </xf>
    <xf numFmtId="0" fontId="30" fillId="35" borderId="74" xfId="0" applyFont="1" applyFill="1" applyBorder="1" applyAlignment="1">
      <alignment horizontal="center" vertical="center" wrapText="1"/>
    </xf>
    <xf numFmtId="0" fontId="31" fillId="35" borderId="75" xfId="0" applyFont="1" applyFill="1" applyBorder="1" applyAlignment="1">
      <alignment horizontal="center" vertical="center" wrapText="1"/>
    </xf>
    <xf numFmtId="41" fontId="32" fillId="36" borderId="76" xfId="0" applyNumberFormat="1" applyFont="1" applyFill="1" applyBorder="1" applyAlignment="1">
      <alignment horizontal="right" vertical="center"/>
    </xf>
    <xf numFmtId="41" fontId="32" fillId="0" borderId="76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36" borderId="0" xfId="0" applyFont="1" applyFill="1"/>
    <xf numFmtId="0" fontId="0" fillId="36" borderId="0" xfId="0" applyFill="1" applyAlignment="1">
      <alignment horizontal="right"/>
    </xf>
    <xf numFmtId="0" fontId="1" fillId="39" borderId="0" xfId="0" applyFont="1" applyFill="1"/>
    <xf numFmtId="0" fontId="0" fillId="39" borderId="0" xfId="0" applyFill="1" applyAlignment="1">
      <alignment horizontal="right"/>
    </xf>
    <xf numFmtId="0" fontId="34" fillId="0" borderId="0" xfId="0" applyFont="1" applyFill="1" applyAlignment="1">
      <alignment horizontal="left"/>
    </xf>
    <xf numFmtId="0" fontId="34" fillId="0" borderId="0" xfId="0" applyFont="1" applyAlignment="1">
      <alignment horizontal="left"/>
    </xf>
    <xf numFmtId="0" fontId="42" fillId="35" borderId="16" xfId="0" applyFont="1" applyFill="1" applyBorder="1" applyAlignment="1">
      <alignment horizontal="center" vertical="center"/>
    </xf>
    <xf numFmtId="0" fontId="42" fillId="35" borderId="20" xfId="0" applyFont="1" applyFill="1" applyBorder="1" applyAlignment="1">
      <alignment horizontal="center" vertical="center"/>
    </xf>
    <xf numFmtId="0" fontId="42" fillId="35" borderId="21" xfId="0" applyFont="1" applyFill="1" applyBorder="1" applyAlignment="1">
      <alignment horizontal="center" vertical="center"/>
    </xf>
    <xf numFmtId="0" fontId="42" fillId="35" borderId="25" xfId="0" applyFont="1" applyFill="1" applyBorder="1" applyAlignment="1">
      <alignment horizontal="center" vertical="center"/>
    </xf>
    <xf numFmtId="0" fontId="30" fillId="35" borderId="77" xfId="0" applyFont="1" applyFill="1" applyBorder="1" applyAlignment="1">
      <alignment horizontal="center" vertical="center"/>
    </xf>
    <xf numFmtId="0" fontId="30" fillId="35" borderId="78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/>
    <xf numFmtId="0" fontId="32" fillId="0" borderId="0" xfId="0" applyFont="1" applyBorder="1" applyAlignment="1">
      <alignment vertical="center"/>
    </xf>
    <xf numFmtId="0" fontId="24" fillId="0" borderId="0" xfId="50"/>
    <xf numFmtId="0" fontId="24" fillId="0" borderId="0" xfId="50" applyAlignment="1">
      <alignment horizontal="left"/>
    </xf>
    <xf numFmtId="0" fontId="29" fillId="0" borderId="0" xfId="0" applyFont="1" applyAlignment="1">
      <alignment horizontal="left"/>
    </xf>
    <xf numFmtId="41" fontId="0" fillId="0" borderId="0" xfId="0" applyNumberFormat="1"/>
    <xf numFmtId="11" fontId="0" fillId="0" borderId="0" xfId="0" applyNumberFormat="1"/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32" fillId="0" borderId="0" xfId="0" applyFont="1" applyAlignment="1">
      <alignment horizontal="left"/>
    </xf>
    <xf numFmtId="0" fontId="0" fillId="0" borderId="0" xfId="0" applyFill="1"/>
    <xf numFmtId="11" fontId="0" fillId="0" borderId="0" xfId="0" applyNumberFormat="1" applyFill="1"/>
    <xf numFmtId="0" fontId="7" fillId="0" borderId="0" xfId="0" applyFont="1"/>
    <xf numFmtId="0" fontId="0" fillId="36" borderId="0" xfId="0" applyFill="1" applyAlignment="1">
      <alignment horizontal="center"/>
    </xf>
    <xf numFmtId="0" fontId="0" fillId="41" borderId="0" xfId="0" applyFill="1"/>
    <xf numFmtId="0" fontId="0" fillId="42" borderId="0" xfId="0" applyFill="1"/>
    <xf numFmtId="0" fontId="0" fillId="40" borderId="0" xfId="0" applyFill="1"/>
    <xf numFmtId="0" fontId="29" fillId="36" borderId="0" xfId="0" applyFont="1" applyFill="1" applyAlignment="1">
      <alignment horizontal="center" wrapText="1"/>
    </xf>
    <xf numFmtId="0" fontId="29" fillId="0" borderId="0" xfId="0" applyFont="1" applyFill="1" applyAlignment="1">
      <alignment horizontal="center" wrapText="1"/>
    </xf>
    <xf numFmtId="0" fontId="29" fillId="0" borderId="0" xfId="0" applyFont="1"/>
    <xf numFmtId="178" fontId="0" fillId="0" borderId="0" xfId="0" applyNumberFormat="1"/>
    <xf numFmtId="178" fontId="0" fillId="0" borderId="0" xfId="0" applyNumberFormat="1" applyFill="1"/>
    <xf numFmtId="0" fontId="7" fillId="0" borderId="0" xfId="0" applyFont="1" applyAlignment="1">
      <alignment vertical="center"/>
    </xf>
    <xf numFmtId="178" fontId="0" fillId="0" borderId="0" xfId="0" applyNumberFormat="1" applyFill="1" applyAlignment="1">
      <alignment horizontal="center"/>
    </xf>
    <xf numFmtId="0" fontId="46" fillId="0" borderId="0" xfId="0" applyFont="1" applyAlignment="1">
      <alignment vertical="center"/>
    </xf>
    <xf numFmtId="178" fontId="1" fillId="2" borderId="0" xfId="0" applyNumberFormat="1" applyFont="1" applyFill="1"/>
    <xf numFmtId="178" fontId="0" fillId="40" borderId="0" xfId="0" applyNumberFormat="1" applyFill="1" applyAlignment="1">
      <alignment horizontal="center"/>
    </xf>
    <xf numFmtId="178" fontId="1" fillId="0" borderId="0" xfId="0" applyNumberFormat="1" applyFont="1"/>
    <xf numFmtId="178" fontId="0" fillId="0" borderId="0" xfId="0" applyNumberFormat="1" applyAlignment="1">
      <alignment horizontal="right"/>
    </xf>
    <xf numFmtId="178" fontId="0" fillId="0" borderId="0" xfId="0" applyNumberFormat="1" applyFill="1" applyAlignment="1">
      <alignment horizontal="right"/>
    </xf>
    <xf numFmtId="178" fontId="1" fillId="0" borderId="0" xfId="0" applyNumberFormat="1" applyFont="1" applyFill="1"/>
    <xf numFmtId="178" fontId="0" fillId="41" borderId="0" xfId="0" applyNumberFormat="1" applyFill="1" applyAlignment="1">
      <alignment horizontal="center"/>
    </xf>
    <xf numFmtId="178" fontId="0" fillId="42" borderId="0" xfId="0" applyNumberFormat="1" applyFill="1" applyAlignment="1">
      <alignment horizontal="center"/>
    </xf>
    <xf numFmtId="179" fontId="0" fillId="0" borderId="0" xfId="0" applyNumberFormat="1"/>
    <xf numFmtId="0" fontId="0" fillId="0" borderId="0" xfId="0" applyFill="1" applyAlignment="1">
      <alignment horizontal="center"/>
    </xf>
    <xf numFmtId="11" fontId="19" fillId="0" borderId="0" xfId="0" applyNumberFormat="1" applyFont="1"/>
    <xf numFmtId="0" fontId="4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47" fillId="0" borderId="0" xfId="54" applyFont="1" applyFill="1" applyBorder="1" applyAlignment="1">
      <alignment horizontal="center" vertical="center"/>
    </xf>
    <xf numFmtId="11" fontId="19" fillId="0" borderId="0" xfId="0" applyNumberFormat="1" applyFont="1" applyFill="1"/>
    <xf numFmtId="0" fontId="19" fillId="0" borderId="0" xfId="0" applyFont="1"/>
    <xf numFmtId="0" fontId="33" fillId="0" borderId="0" xfId="0" applyFont="1"/>
    <xf numFmtId="11" fontId="0" fillId="0" borderId="0" xfId="0" applyNumberFormat="1" applyAlignment="1">
      <alignment horizontal="right"/>
    </xf>
    <xf numFmtId="0" fontId="48" fillId="0" borderId="0" xfId="0" applyFont="1" applyFill="1" applyAlignment="1">
      <alignment vertical="center"/>
    </xf>
    <xf numFmtId="0" fontId="29" fillId="0" borderId="0" xfId="0" applyFont="1" applyFill="1"/>
    <xf numFmtId="0" fontId="7" fillId="0" borderId="0" xfId="0" applyFont="1" applyFill="1" applyAlignment="1">
      <alignment vertical="center"/>
    </xf>
    <xf numFmtId="3" fontId="0" fillId="0" borderId="0" xfId="0" applyNumberFormat="1" applyFill="1" applyBorder="1" applyAlignment="1">
      <alignment horizontal="right"/>
    </xf>
    <xf numFmtId="0" fontId="28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41" fontId="0" fillId="0" borderId="0" xfId="0" applyNumberFormat="1" applyFill="1" applyBorder="1" applyAlignment="1">
      <alignment horizontal="right" vertical="center"/>
    </xf>
    <xf numFmtId="0" fontId="32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178" fontId="0" fillId="0" borderId="0" xfId="0" applyNumberFormat="1" applyFill="1" applyBorder="1"/>
    <xf numFmtId="0" fontId="34" fillId="0" borderId="0" xfId="0" applyFont="1" applyFill="1" applyBorder="1" applyAlignment="1">
      <alignment vertical="center"/>
    </xf>
    <xf numFmtId="181" fontId="34" fillId="0" borderId="0" xfId="0" applyNumberFormat="1" applyFont="1" applyFill="1" applyBorder="1" applyAlignment="1">
      <alignment vertical="center"/>
    </xf>
    <xf numFmtId="0" fontId="34" fillId="0" borderId="0" xfId="0" applyFont="1" applyFill="1" applyBorder="1"/>
    <xf numFmtId="0" fontId="3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82" fontId="34" fillId="43" borderId="0" xfId="0" applyNumberFormat="1" applyFont="1" applyFill="1" applyBorder="1" applyAlignment="1">
      <alignment horizontal="right"/>
    </xf>
    <xf numFmtId="182" fontId="34" fillId="0" borderId="0" xfId="0" applyNumberFormat="1" applyFont="1" applyFill="1" applyBorder="1" applyAlignment="1">
      <alignment horizontal="right"/>
    </xf>
    <xf numFmtId="182" fontId="34" fillId="0" borderId="0" xfId="0" applyNumberFormat="1" applyFont="1" applyFill="1" applyBorder="1"/>
    <xf numFmtId="181" fontId="0" fillId="43" borderId="0" xfId="0" applyNumberFormat="1" applyFill="1" applyBorder="1" applyAlignment="1">
      <alignment horizontal="center" vertical="center" wrapText="1"/>
    </xf>
    <xf numFmtId="0" fontId="0" fillId="41" borderId="0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right"/>
    </xf>
    <xf numFmtId="0" fontId="29" fillId="0" borderId="0" xfId="0" applyFont="1" applyFill="1" applyBorder="1"/>
    <xf numFmtId="0" fontId="34" fillId="0" borderId="0" xfId="0" applyFont="1" applyFill="1" applyBorder="1" applyAlignment="1">
      <alignment horizontal="center" vertical="center" wrapText="1"/>
    </xf>
    <xf numFmtId="0" fontId="49" fillId="0" borderId="0" xfId="0" applyFont="1" applyFill="1" applyBorder="1"/>
    <xf numFmtId="182" fontId="34" fillId="0" borderId="0" xfId="0" applyNumberFormat="1" applyFont="1" applyFill="1" applyBorder="1" applyAlignment="1">
      <alignment horizontal="right" vertical="center"/>
    </xf>
    <xf numFmtId="178" fontId="34" fillId="0" borderId="0" xfId="0" applyNumberFormat="1" applyFont="1" applyFill="1" applyBorder="1"/>
    <xf numFmtId="178" fontId="34" fillId="0" borderId="0" xfId="0" applyNumberFormat="1" applyFont="1" applyFill="1" applyBorder="1" applyAlignment="1">
      <alignment horizontal="center" vertical="center"/>
    </xf>
    <xf numFmtId="182" fontId="0" fillId="0" borderId="0" xfId="0" applyNumberFormat="1" applyFill="1" applyBorder="1"/>
    <xf numFmtId="179" fontId="34" fillId="43" borderId="0" xfId="0" applyNumberFormat="1" applyFont="1" applyFill="1" applyBorder="1"/>
    <xf numFmtId="180" fontId="0" fillId="0" borderId="0" xfId="0" applyNumberFormat="1" applyAlignment="1">
      <alignment horizontal="right"/>
    </xf>
    <xf numFmtId="0" fontId="43" fillId="45" borderId="79" xfId="52" applyFill="1" applyBorder="1" applyAlignment="1"/>
    <xf numFmtId="3" fontId="43" fillId="0" borderId="79" xfId="52" applyNumberFormat="1" applyBorder="1" applyAlignment="1">
      <alignment horizontal="right"/>
    </xf>
    <xf numFmtId="4" fontId="43" fillId="0" borderId="79" xfId="52" applyNumberFormat="1" applyBorder="1" applyAlignment="1">
      <alignment horizontal="right"/>
    </xf>
    <xf numFmtId="0" fontId="43" fillId="46" borderId="80" xfId="52" applyFill="1" applyBorder="1" applyAlignment="1"/>
    <xf numFmtId="0" fontId="43" fillId="46" borderId="79" xfId="52" applyFill="1" applyBorder="1" applyAlignment="1"/>
    <xf numFmtId="0" fontId="26" fillId="0" borderId="0" xfId="0" applyFont="1" applyAlignment="1">
      <alignment horizontal="left" vertical="center"/>
    </xf>
    <xf numFmtId="0" fontId="43" fillId="46" borderId="0" xfId="52" applyFill="1" applyBorder="1" applyAlignment="1"/>
    <xf numFmtId="43" fontId="0" fillId="0" borderId="0" xfId="0" applyNumberFormat="1"/>
    <xf numFmtId="0" fontId="31" fillId="0" borderId="0" xfId="0" applyFont="1" applyFill="1" applyBorder="1" applyAlignment="1">
      <alignment horizontal="center" vertical="center" wrapText="1"/>
    </xf>
    <xf numFmtId="43" fontId="0" fillId="0" borderId="0" xfId="0" applyNumberFormat="1" applyFill="1" applyBorder="1"/>
    <xf numFmtId="11" fontId="19" fillId="0" borderId="0" xfId="0" applyNumberFormat="1" applyFont="1" applyFill="1" applyBorder="1"/>
    <xf numFmtId="11" fontId="0" fillId="0" borderId="0" xfId="0" applyNumberFormat="1"/>
    <xf numFmtId="178" fontId="1" fillId="0" borderId="0" xfId="0" applyNumberFormat="1" applyFont="1" applyFill="1" applyBorder="1"/>
    <xf numFmtId="178" fontId="0" fillId="0" borderId="0" xfId="0" applyNumberFormat="1" applyFill="1" applyBorder="1" applyAlignment="1">
      <alignment horizontal="right"/>
    </xf>
    <xf numFmtId="0" fontId="30" fillId="35" borderId="20" xfId="0" applyFont="1" applyFill="1" applyBorder="1" applyAlignment="1">
      <alignment horizontal="center" vertical="center"/>
    </xf>
    <xf numFmtId="0" fontId="30" fillId="35" borderId="16" xfId="0" applyFont="1" applyFill="1" applyBorder="1" applyAlignment="1">
      <alignment horizontal="center" vertical="center"/>
    </xf>
    <xf numFmtId="0" fontId="30" fillId="35" borderId="25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0" fillId="35" borderId="65" xfId="0" applyFont="1" applyFill="1" applyBorder="1" applyAlignment="1">
      <alignment horizontal="center" vertical="center"/>
    </xf>
    <xf numFmtId="0" fontId="30" fillId="35" borderId="67" xfId="0" applyFont="1" applyFill="1" applyBorder="1" applyAlignment="1">
      <alignment horizontal="center" vertical="center"/>
    </xf>
    <xf numFmtId="0" fontId="32" fillId="0" borderId="72" xfId="0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36" borderId="70" xfId="0" applyFont="1" applyFill="1" applyBorder="1" applyAlignment="1">
      <alignment horizontal="left" vertical="center"/>
    </xf>
    <xf numFmtId="0" fontId="32" fillId="36" borderId="60" xfId="0" applyFont="1" applyFill="1" applyBorder="1" applyAlignment="1">
      <alignment horizontal="left" vertical="center"/>
    </xf>
    <xf numFmtId="0" fontId="30" fillId="35" borderId="77" xfId="0" applyFont="1" applyFill="1" applyBorder="1" applyAlignment="1">
      <alignment horizontal="center" vertical="center"/>
    </xf>
    <xf numFmtId="0" fontId="30" fillId="35" borderId="78" xfId="0" applyFont="1" applyFill="1" applyBorder="1" applyAlignment="1">
      <alignment horizontal="center" vertical="center"/>
    </xf>
    <xf numFmtId="0" fontId="32" fillId="36" borderId="69" xfId="0" applyFont="1" applyFill="1" applyBorder="1" applyAlignment="1">
      <alignment horizontal="left" vertical="center"/>
    </xf>
    <xf numFmtId="0" fontId="32" fillId="0" borderId="71" xfId="0" applyFont="1" applyBorder="1" applyAlignment="1">
      <alignment horizontal="left" vertical="center" wrapText="1"/>
    </xf>
    <xf numFmtId="0" fontId="42" fillId="35" borderId="16" xfId="0" applyFont="1" applyFill="1" applyBorder="1" applyAlignment="1">
      <alignment horizontal="center" vertical="center"/>
    </xf>
    <xf numFmtId="0" fontId="42" fillId="35" borderId="77" xfId="0" applyFont="1" applyFill="1" applyBorder="1" applyAlignment="1">
      <alignment horizontal="center" vertical="center"/>
    </xf>
    <xf numFmtId="0" fontId="42" fillId="35" borderId="21" xfId="0" applyFont="1" applyFill="1" applyBorder="1" applyAlignment="1">
      <alignment horizontal="center" vertical="center"/>
    </xf>
    <xf numFmtId="0" fontId="42" fillId="35" borderId="78" xfId="0" applyFont="1" applyFill="1" applyBorder="1" applyAlignment="1">
      <alignment horizontal="center" vertical="center"/>
    </xf>
    <xf numFmtId="0" fontId="32" fillId="36" borderId="60" xfId="0" applyFont="1" applyFill="1" applyBorder="1" applyAlignment="1">
      <alignment horizontal="left" vertical="center" wrapText="1"/>
    </xf>
    <xf numFmtId="0" fontId="32" fillId="36" borderId="69" xfId="0" applyFont="1" applyFill="1" applyBorder="1" applyAlignment="1">
      <alignment horizontal="left" vertical="center" wrapText="1"/>
    </xf>
    <xf numFmtId="0" fontId="32" fillId="36" borderId="70" xfId="0" applyFont="1" applyFill="1" applyBorder="1" applyAlignment="1">
      <alignment horizontal="left" vertical="center" wrapText="1"/>
    </xf>
    <xf numFmtId="0" fontId="43" fillId="44" borderId="79" xfId="52" applyFill="1" applyBorder="1" applyAlignment="1">
      <alignment vertical="center"/>
    </xf>
    <xf numFmtId="0" fontId="43" fillId="45" borderId="79" xfId="52" applyFill="1" applyBorder="1" applyAlignment="1"/>
    <xf numFmtId="0" fontId="29" fillId="0" borderId="0" xfId="0" applyFont="1" applyFill="1" applyBorder="1" applyAlignment="1">
      <alignment horizontal="center" vertical="center"/>
    </xf>
    <xf numFmtId="178" fontId="34" fillId="0" borderId="0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177" fontId="0" fillId="34" borderId="0" xfId="0" applyNumberFormat="1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2" fillId="0" borderId="0" xfId="0" applyFont="1" applyAlignment="1">
      <alignment horizontal="left" vertical="center" wrapText="1"/>
    </xf>
  </cellXfs>
  <cellStyles count="56">
    <cellStyle name="20% - 강조색1" xfId="26" builtinId="30" customBuiltin="1"/>
    <cellStyle name="20% - 강조색2" xfId="29" builtinId="34" customBuiltin="1"/>
    <cellStyle name="20% - 강조색3" xfId="32" builtinId="38" customBuiltin="1"/>
    <cellStyle name="20% - 강조색4" xfId="35" builtinId="42" customBuiltin="1"/>
    <cellStyle name="20% - 강조색5" xfId="38" builtinId="46" customBuiltin="1"/>
    <cellStyle name="20% - 강조색6" xfId="41" builtinId="50" customBuiltin="1"/>
    <cellStyle name="40% - 강조색1" xfId="27" builtinId="31" customBuiltin="1"/>
    <cellStyle name="40% - 강조색2" xfId="30" builtinId="35" customBuiltin="1"/>
    <cellStyle name="40% - 강조색3" xfId="33" builtinId="39" customBuiltin="1"/>
    <cellStyle name="40% - 강조색4" xfId="36" builtinId="43" customBuiltin="1"/>
    <cellStyle name="40% - 강조색5" xfId="39" builtinId="47" customBuiltin="1"/>
    <cellStyle name="40% - 강조색6" xfId="42" builtinId="51" customBuiltin="1"/>
    <cellStyle name="60% - Accent1 2" xfId="44" xr:uid="{C2C72341-02A2-4A97-B448-8BF00C2F4FDA}"/>
    <cellStyle name="60% - Accent2 2" xfId="45" xr:uid="{0AD0C64B-D897-421D-BE7A-6998DB55E58E}"/>
    <cellStyle name="60% - Accent3 2" xfId="46" xr:uid="{52DD3F5A-D1FF-426A-8FAD-806E1C9D59E7}"/>
    <cellStyle name="60% - Accent4 2" xfId="47" xr:uid="{EB04BF8A-B91E-49B8-98A3-8C134AF77B8E}"/>
    <cellStyle name="60% - Accent5 2" xfId="48" xr:uid="{962591F8-F306-4AA9-A952-2AEFF1530B0E}"/>
    <cellStyle name="60% - Accent6 2" xfId="49" xr:uid="{34D9D440-2157-40A6-8DC8-D7F06B43F39F}"/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eader: top rows" xfId="8" xr:uid="{00000000-0005-0000-0000-000004000000}"/>
    <cellStyle name="Neutral 2" xfId="43" xr:uid="{09445B5B-F6BE-47A3-8B4B-90B358DD6365}"/>
    <cellStyle name="Normal 2" xfId="7" xr:uid="{00000000-0005-0000-0000-000006000000}"/>
    <cellStyle name="Parent row" xfId="4" xr:uid="{00000000-0005-0000-0000-000007000000}"/>
    <cellStyle name="Table title" xfId="3" xr:uid="{00000000-0005-0000-0000-000009000000}"/>
    <cellStyle name="강조색1" xfId="25" builtinId="29" customBuiltin="1"/>
    <cellStyle name="강조색2" xfId="28" builtinId="33" customBuiltin="1"/>
    <cellStyle name="강조색3" xfId="31" builtinId="37" customBuiltin="1"/>
    <cellStyle name="강조색4" xfId="34" builtinId="41" customBuiltin="1"/>
    <cellStyle name="강조색5" xfId="37" builtinId="45" customBuiltin="1"/>
    <cellStyle name="강조색6" xfId="40" builtinId="49" customBuiltin="1"/>
    <cellStyle name="경고문" xfId="21" builtinId="11" customBuiltin="1"/>
    <cellStyle name="계산" xfId="18" builtinId="22" customBuiltin="1"/>
    <cellStyle name="나쁨" xfId="15" builtinId="27" customBuiltin="1"/>
    <cellStyle name="메모" xfId="22" builtinId="10" customBuiltin="1"/>
    <cellStyle name="설명 텍스트" xfId="23" builtinId="53" customBuiltin="1"/>
    <cellStyle name="셀 확인" xfId="20" builtinId="23" customBuiltin="1"/>
    <cellStyle name="쉼표 [0]" xfId="51" builtinId="6"/>
    <cellStyle name="쉼표 [0] 2" xfId="55" xr:uid="{AD7DEF7F-A8F2-4383-9EE9-C39AD5937877}"/>
    <cellStyle name="연결된 셀" xfId="19" builtinId="24" customBuiltin="1"/>
    <cellStyle name="요약" xfId="24" builtinId="25" customBuiltin="1"/>
    <cellStyle name="입력" xfId="16" builtinId="20" customBuiltin="1"/>
    <cellStyle name="제목" xfId="9" builtinId="15" customBuiltin="1"/>
    <cellStyle name="제목 1" xfId="10" builtinId="16" customBuiltin="1"/>
    <cellStyle name="제목 2" xfId="11" builtinId="17" customBuiltin="1"/>
    <cellStyle name="제목 3" xfId="12" builtinId="18" customBuiltin="1"/>
    <cellStyle name="제목 4" xfId="13" builtinId="19" customBuiltin="1"/>
    <cellStyle name="좋음" xfId="14" builtinId="26" customBuiltin="1"/>
    <cellStyle name="출력" xfId="17" builtinId="21" customBuiltin="1"/>
    <cellStyle name="표준" xfId="0" builtinId="0"/>
    <cellStyle name="표준 2" xfId="52" xr:uid="{CC46B5C9-31DB-4761-9455-1A4C75BB3C57}"/>
    <cellStyle name="표준 3" xfId="53" xr:uid="{67DD8538-E74C-4CC8-A979-1459F8A73D68}"/>
    <cellStyle name="표준 4" xfId="54" xr:uid="{E202AB46-9702-4DB8-8D82-3B12DCB0576A}"/>
    <cellStyle name="하이퍼링크" xfId="50" builtinId="8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osis.kr/statHtml/statHtml.do?orgId=315&amp;tblId=TX_315_2009_H1001&amp;conn_path=I2" TargetMode="External"/><Relationship Id="rId1" Type="http://schemas.openxmlformats.org/officeDocument/2006/relationships/hyperlink" Target="https://www.etrans.or.kr/lib/gen_download.php?file_name=%EC%A0%9C9%EC%B0%A8%EC%A0%84%EB%A0%A5%EC%88%98%EA%B8%89%EA%B8%B0%EB%B3%B8%EA%B3%84%ED%9A%8D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workbookViewId="0">
      <selection activeCell="B18" sqref="B18"/>
    </sheetView>
  </sheetViews>
  <sheetFormatPr defaultRowHeight="17"/>
  <cols>
    <col min="1" max="1" width="17.08203125" customWidth="1"/>
    <col min="2" max="2" width="51" customWidth="1"/>
    <col min="4" max="4" width="14.33203125" bestFit="1" customWidth="1"/>
    <col min="5" max="5" width="10.83203125" bestFit="1" customWidth="1"/>
  </cols>
  <sheetData>
    <row r="1" spans="1:6">
      <c r="A1" s="1" t="s">
        <v>10</v>
      </c>
    </row>
    <row r="2" spans="1:6">
      <c r="A2" s="1" t="s">
        <v>11</v>
      </c>
    </row>
    <row r="4" spans="1:6">
      <c r="A4" s="1" t="s">
        <v>12</v>
      </c>
      <c r="B4" s="4" t="s">
        <v>179</v>
      </c>
      <c r="F4" s="283"/>
    </row>
    <row r="5" spans="1:6">
      <c r="B5" t="s">
        <v>27</v>
      </c>
    </row>
    <row r="6" spans="1:6">
      <c r="B6" s="2">
        <v>2020</v>
      </c>
    </row>
    <row r="7" spans="1:6">
      <c r="B7" t="s">
        <v>287</v>
      </c>
    </row>
    <row r="8" spans="1:6">
      <c r="B8" s="283" t="s">
        <v>186</v>
      </c>
    </row>
    <row r="10" spans="1:6">
      <c r="B10" t="s">
        <v>175</v>
      </c>
    </row>
    <row r="11" spans="1:6">
      <c r="B11" s="272">
        <v>2020</v>
      </c>
    </row>
    <row r="12" spans="1:6">
      <c r="B12" s="273" t="s">
        <v>288</v>
      </c>
    </row>
    <row r="13" spans="1:6">
      <c r="B13" s="284" t="s">
        <v>178</v>
      </c>
    </row>
    <row r="15" spans="1:6">
      <c r="B15" s="4" t="s">
        <v>176</v>
      </c>
    </row>
    <row r="16" spans="1:6">
      <c r="B16" s="2" t="s">
        <v>243</v>
      </c>
    </row>
    <row r="17" spans="1:2">
      <c r="B17" s="2" t="s">
        <v>289</v>
      </c>
    </row>
    <row r="18" spans="1:2">
      <c r="B18" s="283" t="s">
        <v>242</v>
      </c>
    </row>
    <row r="19" spans="1:2">
      <c r="B19" s="284"/>
    </row>
    <row r="20" spans="1:2">
      <c r="B20" s="2"/>
    </row>
    <row r="21" spans="1:2">
      <c r="A21" s="1" t="s">
        <v>9</v>
      </c>
    </row>
    <row r="22" spans="1:2">
      <c r="A22" t="s">
        <v>196</v>
      </c>
      <c r="B22" s="273"/>
    </row>
    <row r="23" spans="1:2">
      <c r="A23" t="s">
        <v>195</v>
      </c>
      <c r="B23" s="273"/>
    </row>
    <row r="24" spans="1:2">
      <c r="A24" t="s">
        <v>194</v>
      </c>
      <c r="B24" s="273"/>
    </row>
    <row r="25" spans="1:2">
      <c r="B25" s="273"/>
    </row>
    <row r="26" spans="1:2">
      <c r="A26" s="273" t="s">
        <v>193</v>
      </c>
      <c r="B26" s="273"/>
    </row>
    <row r="27" spans="1:2">
      <c r="A27" s="273" t="s">
        <v>221</v>
      </c>
      <c r="B27" s="273"/>
    </row>
    <row r="28" spans="1:2">
      <c r="A28" s="273" t="s">
        <v>219</v>
      </c>
      <c r="B28" s="273"/>
    </row>
    <row r="30" spans="1:2">
      <c r="A30" s="273" t="s">
        <v>222</v>
      </c>
    </row>
    <row r="31" spans="1:2">
      <c r="A31" s="273" t="s">
        <v>223</v>
      </c>
    </row>
    <row r="32" spans="1:2">
      <c r="A32" s="273" t="s">
        <v>224</v>
      </c>
    </row>
    <row r="33" spans="1:6">
      <c r="A33" s="3"/>
    </row>
    <row r="34" spans="1:6">
      <c r="A34" t="s">
        <v>212</v>
      </c>
      <c r="B34" s="2">
        <v>11630</v>
      </c>
    </row>
    <row r="35" spans="1:6">
      <c r="F35" s="5"/>
    </row>
    <row r="37" spans="1:6">
      <c r="A37" s="3"/>
    </row>
    <row r="38" spans="1:6">
      <c r="A38" s="3"/>
    </row>
    <row r="39" spans="1:6">
      <c r="A39" s="3"/>
    </row>
    <row r="77" spans="1:2">
      <c r="A77" s="273"/>
      <c r="B77" s="290"/>
    </row>
  </sheetData>
  <phoneticPr fontId="25" type="noConversion"/>
  <hyperlinks>
    <hyperlink ref="B13" r:id="rId1" xr:uid="{A06DA333-13FF-46C4-96C9-48885EF19FF3}"/>
    <hyperlink ref="B18" r:id="rId2" xr:uid="{D8110ECA-2ACB-4249-B296-34FC47F01F0B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17"/>
  <sheetViews>
    <sheetView topLeftCell="K1" workbookViewId="0">
      <selection activeCell="B2" sqref="B2:AG17"/>
    </sheetView>
  </sheetViews>
  <sheetFormatPr defaultRowHeight="17"/>
  <cols>
    <col min="1" max="1" width="23.33203125" customWidth="1"/>
    <col min="2" max="33" width="9.58203125" bestFit="1" customWidth="1"/>
  </cols>
  <sheetData>
    <row r="1" spans="1:33">
      <c r="A1" t="s">
        <v>21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14</v>
      </c>
      <c r="B2" s="325">
        <f>Calculations!B26</f>
        <v>0</v>
      </c>
      <c r="C2" s="325">
        <f>Calculations!C26</f>
        <v>0</v>
      </c>
      <c r="D2" s="325">
        <f>Calculations!D26</f>
        <v>0</v>
      </c>
      <c r="E2" s="325">
        <f>Calculations!E26</f>
        <v>0</v>
      </c>
      <c r="F2" s="325">
        <f>Calculations!F26</f>
        <v>0</v>
      </c>
      <c r="G2" s="325">
        <f>Calculations!G26</f>
        <v>0</v>
      </c>
      <c r="H2" s="325">
        <f>Calculations!H26</f>
        <v>0</v>
      </c>
      <c r="I2" s="325">
        <f>Calculations!I26</f>
        <v>0</v>
      </c>
      <c r="J2" s="325">
        <f>Calculations!J26</f>
        <v>0</v>
      </c>
      <c r="K2" s="325">
        <f>Calculations!K26</f>
        <v>0</v>
      </c>
      <c r="L2" s="325">
        <f>Calculations!L26</f>
        <v>0</v>
      </c>
      <c r="M2" s="325">
        <f>Calculations!M26</f>
        <v>0</v>
      </c>
      <c r="N2" s="325">
        <f>Calculations!N26</f>
        <v>0</v>
      </c>
      <c r="O2" s="325">
        <f>Calculations!O26</f>
        <v>0</v>
      </c>
      <c r="P2" s="325">
        <f>Calculations!P26</f>
        <v>0</v>
      </c>
      <c r="Q2" s="325">
        <f>Calculations!Q26</f>
        <v>0</v>
      </c>
      <c r="R2" s="325">
        <f>Calculations!R26</f>
        <v>0</v>
      </c>
      <c r="S2" s="325">
        <f>Calculations!S26</f>
        <v>0</v>
      </c>
      <c r="T2" s="325">
        <f>Calculations!T26</f>
        <v>0</v>
      </c>
      <c r="U2" s="325">
        <f>Calculations!U26</f>
        <v>0</v>
      </c>
      <c r="V2" s="325">
        <f>Calculations!V26</f>
        <v>0</v>
      </c>
      <c r="W2" s="325">
        <f>Calculations!W26</f>
        <v>0</v>
      </c>
      <c r="X2" s="325">
        <f>Calculations!X26</f>
        <v>0</v>
      </c>
      <c r="Y2" s="325">
        <f>Calculations!Y26</f>
        <v>0</v>
      </c>
      <c r="Z2" s="325">
        <f>Calculations!Z26</f>
        <v>0</v>
      </c>
      <c r="AA2" s="325">
        <f>Calculations!AA26</f>
        <v>0</v>
      </c>
      <c r="AB2" s="325">
        <f>Calculations!AB26</f>
        <v>0</v>
      </c>
      <c r="AC2" s="325">
        <f>Calculations!AC26</f>
        <v>0</v>
      </c>
      <c r="AD2" s="325">
        <f>Calculations!AD26</f>
        <v>0</v>
      </c>
      <c r="AE2" s="325">
        <f>Calculations!AE26</f>
        <v>0</v>
      </c>
      <c r="AF2" s="325">
        <f>Calculations!AF26</f>
        <v>0</v>
      </c>
      <c r="AG2" s="325">
        <f>Calculations!AG26</f>
        <v>0</v>
      </c>
    </row>
    <row r="3" spans="1:33">
      <c r="A3" t="s">
        <v>0</v>
      </c>
      <c r="B3" s="325">
        <f>Calculations!B27</f>
        <v>0</v>
      </c>
      <c r="C3" s="325">
        <f>Calculations!C27</f>
        <v>0</v>
      </c>
      <c r="D3" s="325">
        <f>Calculations!D27</f>
        <v>0</v>
      </c>
      <c r="E3" s="325">
        <f>Calculations!E27</f>
        <v>0</v>
      </c>
      <c r="F3" s="325">
        <f>Calculations!F27</f>
        <v>0</v>
      </c>
      <c r="G3" s="325">
        <f>Calculations!G27</f>
        <v>0</v>
      </c>
      <c r="H3" s="325">
        <f>Calculations!H27</f>
        <v>0</v>
      </c>
      <c r="I3" s="325">
        <f>Calculations!I27</f>
        <v>0</v>
      </c>
      <c r="J3" s="325">
        <f>Calculations!J27</f>
        <v>0</v>
      </c>
      <c r="K3" s="325">
        <f>Calculations!K27</f>
        <v>0</v>
      </c>
      <c r="L3" s="325">
        <f>Calculations!L27</f>
        <v>0</v>
      </c>
      <c r="M3" s="325">
        <f>Calculations!M27</f>
        <v>0</v>
      </c>
      <c r="N3" s="325">
        <f>Calculations!N27</f>
        <v>0</v>
      </c>
      <c r="O3" s="325">
        <f>Calculations!O27</f>
        <v>0</v>
      </c>
      <c r="P3" s="325">
        <f>Calculations!P27</f>
        <v>0</v>
      </c>
      <c r="Q3" s="325">
        <f>Calculations!Q27</f>
        <v>0</v>
      </c>
      <c r="R3" s="325">
        <f>Calculations!R27</f>
        <v>0</v>
      </c>
      <c r="S3" s="325">
        <f>Calculations!S27</f>
        <v>0</v>
      </c>
      <c r="T3" s="325">
        <f>Calculations!T27</f>
        <v>0</v>
      </c>
      <c r="U3" s="325">
        <f>Calculations!U27</f>
        <v>0</v>
      </c>
      <c r="V3" s="325">
        <f>Calculations!V27</f>
        <v>0</v>
      </c>
      <c r="W3" s="325">
        <f>Calculations!W27</f>
        <v>0</v>
      </c>
      <c r="X3" s="325">
        <f>Calculations!X27</f>
        <v>0</v>
      </c>
      <c r="Y3" s="325">
        <f>Calculations!Y27</f>
        <v>0</v>
      </c>
      <c r="Z3" s="325">
        <f>Calculations!Z27</f>
        <v>0</v>
      </c>
      <c r="AA3" s="325">
        <f>Calculations!AA27</f>
        <v>0</v>
      </c>
      <c r="AB3" s="325">
        <f>Calculations!AB27</f>
        <v>0</v>
      </c>
      <c r="AC3" s="325">
        <f>Calculations!AC27</f>
        <v>0</v>
      </c>
      <c r="AD3" s="325">
        <f>Calculations!AD27</f>
        <v>0</v>
      </c>
      <c r="AE3" s="325">
        <f>Calculations!AE27</f>
        <v>0</v>
      </c>
      <c r="AF3" s="325">
        <f>Calculations!AF27</f>
        <v>0</v>
      </c>
      <c r="AG3" s="325">
        <f>Calculations!AG27</f>
        <v>0</v>
      </c>
    </row>
    <row r="4" spans="1:33">
      <c r="A4" t="s">
        <v>1</v>
      </c>
      <c r="B4" s="325">
        <f>Calculations!B28</f>
        <v>0</v>
      </c>
      <c r="C4" s="325">
        <f>Calculations!C28</f>
        <v>0</v>
      </c>
      <c r="D4" s="325">
        <f>Calculations!D28</f>
        <v>0</v>
      </c>
      <c r="E4" s="325">
        <f>Calculations!E28</f>
        <v>0</v>
      </c>
      <c r="F4" s="325">
        <f>Calculations!F28</f>
        <v>0</v>
      </c>
      <c r="G4" s="325">
        <f>Calculations!G28</f>
        <v>0</v>
      </c>
      <c r="H4" s="325">
        <f>Calculations!H28</f>
        <v>0</v>
      </c>
      <c r="I4" s="325">
        <f>Calculations!I28</f>
        <v>0</v>
      </c>
      <c r="J4" s="325">
        <f>Calculations!J28</f>
        <v>0</v>
      </c>
      <c r="K4" s="325">
        <f>Calculations!K28</f>
        <v>0</v>
      </c>
      <c r="L4" s="325">
        <f>Calculations!L28</f>
        <v>0</v>
      </c>
      <c r="M4" s="325">
        <f>Calculations!M28</f>
        <v>0</v>
      </c>
      <c r="N4" s="325">
        <f>Calculations!N28</f>
        <v>0</v>
      </c>
      <c r="O4" s="325">
        <f>Calculations!O28</f>
        <v>0</v>
      </c>
      <c r="P4" s="325">
        <f>Calculations!P28</f>
        <v>0</v>
      </c>
      <c r="Q4" s="325">
        <f>Calculations!Q28</f>
        <v>0</v>
      </c>
      <c r="R4" s="325">
        <f>Calculations!R28</f>
        <v>0</v>
      </c>
      <c r="S4" s="325">
        <f>Calculations!S28</f>
        <v>0</v>
      </c>
      <c r="T4" s="325">
        <f>Calculations!T28</f>
        <v>0</v>
      </c>
      <c r="U4" s="325">
        <f>Calculations!U28</f>
        <v>0</v>
      </c>
      <c r="V4" s="325">
        <f>Calculations!V28</f>
        <v>0</v>
      </c>
      <c r="W4" s="325">
        <f>Calculations!W28</f>
        <v>0</v>
      </c>
      <c r="X4" s="325">
        <f>Calculations!X28</f>
        <v>0</v>
      </c>
      <c r="Y4" s="325">
        <f>Calculations!Y28</f>
        <v>0</v>
      </c>
      <c r="Z4" s="325">
        <f>Calculations!Z28</f>
        <v>0</v>
      </c>
      <c r="AA4" s="325">
        <f>Calculations!AA28</f>
        <v>0</v>
      </c>
      <c r="AB4" s="325">
        <f>Calculations!AB28</f>
        <v>0</v>
      </c>
      <c r="AC4" s="325">
        <f>Calculations!AC28</f>
        <v>0</v>
      </c>
      <c r="AD4" s="325">
        <f>Calculations!AD28</f>
        <v>0</v>
      </c>
      <c r="AE4" s="325">
        <f>Calculations!AE28</f>
        <v>0</v>
      </c>
      <c r="AF4" s="325">
        <f>Calculations!AF28</f>
        <v>0</v>
      </c>
      <c r="AG4" s="325">
        <f>Calculations!AG28</f>
        <v>0</v>
      </c>
    </row>
    <row r="5" spans="1:33">
      <c r="A5" t="s">
        <v>2</v>
      </c>
      <c r="B5" s="325">
        <f>Calculations!B29</f>
        <v>138.82209190626972</v>
      </c>
      <c r="C5" s="325">
        <f>Calculations!C29</f>
        <v>138.82209190626972</v>
      </c>
      <c r="D5" s="325">
        <f>Calculations!D29</f>
        <v>138.82209190626972</v>
      </c>
      <c r="E5" s="325">
        <f>Calculations!E29</f>
        <v>138.82209190626972</v>
      </c>
      <c r="F5" s="325">
        <f>Calculations!F29</f>
        <v>138.82209190626972</v>
      </c>
      <c r="G5" s="325">
        <f>Calculations!G29</f>
        <v>138.82209190626972</v>
      </c>
      <c r="H5" s="325">
        <f>Calculations!H29</f>
        <v>138.82209190626972</v>
      </c>
      <c r="I5" s="325">
        <f>Calculations!I29</f>
        <v>138.82209190626972</v>
      </c>
      <c r="J5" s="325">
        <f>Calculations!J29</f>
        <v>138.82209190626972</v>
      </c>
      <c r="K5" s="325">
        <f>Calculations!K29</f>
        <v>138.82209190626972</v>
      </c>
      <c r="L5" s="325">
        <f>Calculations!L29</f>
        <v>138.82209190626972</v>
      </c>
      <c r="M5" s="325">
        <f>Calculations!M29</f>
        <v>138.82209190626972</v>
      </c>
      <c r="N5" s="325">
        <f>Calculations!N29</f>
        <v>138.82209190626972</v>
      </c>
      <c r="O5" s="325">
        <f>Calculations!O29</f>
        <v>138.82209190626972</v>
      </c>
      <c r="P5" s="325">
        <f>Calculations!P29</f>
        <v>138.82209190626972</v>
      </c>
      <c r="Q5" s="325">
        <f>Calculations!Q29</f>
        <v>138.82209190626972</v>
      </c>
      <c r="R5" s="325">
        <f>Calculations!R29</f>
        <v>138.82209190626972</v>
      </c>
      <c r="S5" s="325">
        <f>Calculations!S29</f>
        <v>138.82209190626972</v>
      </c>
      <c r="T5" s="325">
        <f>Calculations!T29</f>
        <v>138.82209190626972</v>
      </c>
      <c r="U5" s="325">
        <f>Calculations!U29</f>
        <v>138.82209190626972</v>
      </c>
      <c r="V5" s="325">
        <f>Calculations!V29</f>
        <v>138.82209190626972</v>
      </c>
      <c r="W5" s="325">
        <f>Calculations!W29</f>
        <v>138.82209190626972</v>
      </c>
      <c r="X5" s="325">
        <f>Calculations!X29</f>
        <v>138.82209190626972</v>
      </c>
      <c r="Y5" s="325">
        <f>Calculations!Y29</f>
        <v>138.82209190626972</v>
      </c>
      <c r="Z5" s="325">
        <f>Calculations!Z29</f>
        <v>138.82209190626972</v>
      </c>
      <c r="AA5" s="325">
        <f>Calculations!AA29</f>
        <v>138.82209190626972</v>
      </c>
      <c r="AB5" s="325">
        <f>Calculations!AB29</f>
        <v>138.82209190626972</v>
      </c>
      <c r="AC5" s="325">
        <f>Calculations!AC29</f>
        <v>138.82209190626972</v>
      </c>
      <c r="AD5" s="325">
        <f>Calculations!AD29</f>
        <v>138.82209190626972</v>
      </c>
      <c r="AE5" s="325">
        <f>Calculations!AE29</f>
        <v>138.82209190626972</v>
      </c>
      <c r="AF5" s="325">
        <f>Calculations!AF29</f>
        <v>138.82209190626972</v>
      </c>
      <c r="AG5" s="325">
        <f>Calculations!AG29</f>
        <v>138.82209190626972</v>
      </c>
    </row>
    <row r="6" spans="1:33">
      <c r="A6" t="s">
        <v>15</v>
      </c>
      <c r="B6" s="325">
        <f>Calculations!B30</f>
        <v>15194.67025460357</v>
      </c>
      <c r="C6" s="325">
        <f>Calculations!C30</f>
        <v>22332.89077667128</v>
      </c>
      <c r="D6" s="325">
        <f>Calculations!D30</f>
        <v>25322.914169911564</v>
      </c>
      <c r="E6" s="325">
        <f>Calculations!E30</f>
        <v>28792.817860832391</v>
      </c>
      <c r="F6" s="325">
        <f>Calculations!F30</f>
        <v>32484.204766067312</v>
      </c>
      <c r="G6" s="325">
        <f>Calculations!G30</f>
        <v>36520.121115790826</v>
      </c>
      <c r="H6" s="325">
        <f>Calculations!H30</f>
        <v>40974.394648107635</v>
      </c>
      <c r="I6" s="325">
        <f>Calculations!I30</f>
        <v>44185.901255662022</v>
      </c>
      <c r="J6" s="325">
        <f>Calculations!J30</f>
        <v>45736.283755860692</v>
      </c>
      <c r="K6" s="325">
        <f>Calculations!K30</f>
        <v>46868.309073466073</v>
      </c>
      <c r="L6" s="325">
        <f>Calculations!L30</f>
        <v>48418.691573664742</v>
      </c>
      <c r="M6" s="325">
        <f>Calculations!M30</f>
        <v>50473.563617578853</v>
      </c>
      <c r="N6" s="325">
        <f>Calculations!N30</f>
        <v>54128.036653761425</v>
      </c>
      <c r="O6" s="325">
        <f>Calculations!O30</f>
        <v>60132.692686276903</v>
      </c>
      <c r="P6" s="325">
        <f>Calculations!P30</f>
        <v>68499.836338142733</v>
      </c>
      <c r="Q6" s="325">
        <f>Calculations!Q30</f>
        <v>76805.456874921321</v>
      </c>
      <c r="R6" s="325">
        <f>Calculations!R30</f>
        <v>85881.709161603561</v>
      </c>
      <c r="S6" s="325">
        <f>Calculations!S30</f>
        <v>96030.520077884983</v>
      </c>
      <c r="T6" s="325">
        <f>Calculations!T30</f>
        <v>107378.63599193515</v>
      </c>
      <c r="U6" s="325">
        <f>Calculations!U30</f>
        <v>120067.78114017329</v>
      </c>
      <c r="V6" s="325">
        <f>Calculations!V30</f>
        <v>134256.42759149324</v>
      </c>
      <c r="W6" s="325">
        <f>Calculations!W30</f>
        <v>150121.774371651</v>
      </c>
      <c r="X6" s="325">
        <f>Calculations!X30</f>
        <v>167861.96046468357</v>
      </c>
      <c r="Y6" s="325">
        <f>Calculations!Y30</f>
        <v>187698.53932906923</v>
      </c>
      <c r="Z6" s="325">
        <f>Calculations!Z30</f>
        <v>209879.24583234169</v>
      </c>
      <c r="AA6" s="325">
        <f>Calculations!AA30</f>
        <v>234681.09015982374</v>
      </c>
      <c r="AB6" s="325">
        <f>Calculations!AB30</f>
        <v>262413.81733665644</v>
      </c>
      <c r="AC6" s="325">
        <f>Calculations!AC30</f>
        <v>293423.77556836815</v>
      </c>
      <c r="AD6" s="325">
        <f>Calculations!AD30</f>
        <v>328098.24171087641</v>
      </c>
      <c r="AE6" s="325">
        <f>Calculations!AE30</f>
        <v>366870.25788980909</v>
      </c>
      <c r="AF6" s="325">
        <f>Calculations!AF30</f>
        <v>410224.03967266751</v>
      </c>
      <c r="AG6" s="325">
        <f>Calculations!AG30</f>
        <v>458701.02333535842</v>
      </c>
    </row>
    <row r="7" spans="1:33">
      <c r="A7" t="s">
        <v>3</v>
      </c>
      <c r="B7" s="325">
        <f>Calculations!B31</f>
        <v>94164.011447414523</v>
      </c>
      <c r="C7" s="325">
        <f>Calculations!C31</f>
        <v>138400.80419719504</v>
      </c>
      <c r="D7" s="325">
        <f>Calculations!D31</f>
        <v>156930.49864343106</v>
      </c>
      <c r="E7" s="325">
        <f>Calculations!E31</f>
        <v>178434.09466745803</v>
      </c>
      <c r="F7" s="325">
        <f>Calculations!F31</f>
        <v>201310.26065046547</v>
      </c>
      <c r="G7" s="325">
        <f>Calculations!G31</f>
        <v>226321.53545855361</v>
      </c>
      <c r="H7" s="325">
        <f>Calculations!H31</f>
        <v>253925.4424113826</v>
      </c>
      <c r="I7" s="325">
        <f>Calculations!I31</f>
        <v>273827.70681659906</v>
      </c>
      <c r="J7" s="325">
        <f>Calculations!J31</f>
        <v>283435.69652946224</v>
      </c>
      <c r="K7" s="325">
        <f>Calculations!K31</f>
        <v>290451.05409758451</v>
      </c>
      <c r="L7" s="325">
        <f>Calculations!L31</f>
        <v>300059.04381044768</v>
      </c>
      <c r="M7" s="325">
        <f>Calculations!M31</f>
        <v>312793.44287432183</v>
      </c>
      <c r="N7" s="325">
        <f>Calculations!N31</f>
        <v>335440.84719749918</v>
      </c>
      <c r="O7" s="325">
        <f>Calculations!O31</f>
        <v>372652.74386319128</v>
      </c>
      <c r="P7" s="325">
        <f>Calculations!P31</f>
        <v>424505.38675800816</v>
      </c>
      <c r="Q7" s="325">
        <f>Calculations!Q31</f>
        <v>475976.76021977497</v>
      </c>
      <c r="R7" s="325">
        <f>Calculations!R31</f>
        <v>532223.87252310582</v>
      </c>
      <c r="S7" s="325">
        <f>Calculations!S31</f>
        <v>595117.81699740805</v>
      </c>
      <c r="T7" s="325">
        <f>Calculations!T31</f>
        <v>665444.06290678901</v>
      </c>
      <c r="U7" s="325">
        <f>Calculations!U31</f>
        <v>744080.89996711211</v>
      </c>
      <c r="V7" s="325">
        <f>Calculations!V31</f>
        <v>832010.40712180804</v>
      </c>
      <c r="W7" s="325">
        <f>Calculations!W31</f>
        <v>930330.71751955105</v>
      </c>
      <c r="X7" s="325">
        <f>Calculations!X31</f>
        <v>1040269.7328685331</v>
      </c>
      <c r="Y7" s="325">
        <f>Calculations!Y31</f>
        <v>1163200.458443024</v>
      </c>
      <c r="Z7" s="325">
        <f>Calculations!Z31</f>
        <v>1300658.1502578952</v>
      </c>
      <c r="AA7" s="325">
        <f>Calculations!AA31</f>
        <v>1454359.4885585692</v>
      </c>
      <c r="AB7" s="325">
        <f>Calculations!AB31</f>
        <v>1626224.0170800819</v>
      </c>
      <c r="AC7" s="325">
        <f>Calculations!AC31</f>
        <v>1818398.1158256638</v>
      </c>
      <c r="AD7" s="325">
        <f>Calculations!AD31</f>
        <v>2033281.8067558373</v>
      </c>
      <c r="AE7" s="325">
        <f>Calculations!AE31</f>
        <v>2273558.7271586489</v>
      </c>
      <c r="AF7" s="325">
        <f>Calculations!AF31</f>
        <v>2542229.6450321674</v>
      </c>
      <c r="AG7" s="325">
        <f>Calculations!AG31</f>
        <v>2842649.9350458151</v>
      </c>
    </row>
    <row r="8" spans="1:33">
      <c r="A8" t="s">
        <v>4</v>
      </c>
      <c r="B8" s="325">
        <f>Calculations!B32</f>
        <v>0</v>
      </c>
      <c r="C8" s="325">
        <f>Calculations!C32</f>
        <v>0</v>
      </c>
      <c r="D8" s="325">
        <f>Calculations!D32</f>
        <v>0</v>
      </c>
      <c r="E8" s="325">
        <f>Calculations!E32</f>
        <v>0</v>
      </c>
      <c r="F8" s="325">
        <f>Calculations!F32</f>
        <v>0</v>
      </c>
      <c r="G8" s="325">
        <f>Calculations!G32</f>
        <v>0</v>
      </c>
      <c r="H8" s="325">
        <f>Calculations!H32</f>
        <v>0</v>
      </c>
      <c r="I8" s="325">
        <f>Calculations!I32</f>
        <v>0</v>
      </c>
      <c r="J8" s="325">
        <f>Calculations!J32</f>
        <v>0</v>
      </c>
      <c r="K8" s="325">
        <f>Calculations!K32</f>
        <v>0</v>
      </c>
      <c r="L8" s="325">
        <f>Calculations!L32</f>
        <v>0</v>
      </c>
      <c r="M8" s="325">
        <f>Calculations!M32</f>
        <v>0</v>
      </c>
      <c r="N8" s="325">
        <f>Calculations!N32</f>
        <v>0</v>
      </c>
      <c r="O8" s="325">
        <f>Calculations!O32</f>
        <v>0</v>
      </c>
      <c r="P8" s="325">
        <f>Calculations!P32</f>
        <v>0</v>
      </c>
      <c r="Q8" s="325">
        <f>Calculations!Q32</f>
        <v>0</v>
      </c>
      <c r="R8" s="325">
        <f>Calculations!R32</f>
        <v>0</v>
      </c>
      <c r="S8" s="325">
        <f>Calculations!S32</f>
        <v>0</v>
      </c>
      <c r="T8" s="325">
        <f>Calculations!T32</f>
        <v>0</v>
      </c>
      <c r="U8" s="325">
        <f>Calculations!U32</f>
        <v>0</v>
      </c>
      <c r="V8" s="325">
        <f>Calculations!V32</f>
        <v>0</v>
      </c>
      <c r="W8" s="325">
        <f>Calculations!W32</f>
        <v>0</v>
      </c>
      <c r="X8" s="325">
        <f>Calculations!X32</f>
        <v>0</v>
      </c>
      <c r="Y8" s="325">
        <f>Calculations!Y32</f>
        <v>0</v>
      </c>
      <c r="Z8" s="325">
        <f>Calculations!Z32</f>
        <v>0</v>
      </c>
      <c r="AA8" s="325">
        <f>Calculations!AA32</f>
        <v>0</v>
      </c>
      <c r="AB8" s="325">
        <f>Calculations!AB32</f>
        <v>0</v>
      </c>
      <c r="AC8" s="325">
        <f>Calculations!AC32</f>
        <v>0</v>
      </c>
      <c r="AD8" s="325">
        <f>Calculations!AD32</f>
        <v>0</v>
      </c>
      <c r="AE8" s="325">
        <f>Calculations!AE32</f>
        <v>0</v>
      </c>
      <c r="AF8" s="325">
        <f>Calculations!AF32</f>
        <v>0</v>
      </c>
      <c r="AG8" s="325">
        <f>Calculations!AG32</f>
        <v>0</v>
      </c>
    </row>
    <row r="9" spans="1:33">
      <c r="A9" t="s">
        <v>5</v>
      </c>
      <c r="B9" s="325">
        <f>Calculations!B33</f>
        <v>0</v>
      </c>
      <c r="C9" s="325">
        <f>Calculations!C33</f>
        <v>0</v>
      </c>
      <c r="D9" s="325">
        <f>Calculations!D33</f>
        <v>0</v>
      </c>
      <c r="E9" s="325">
        <f>Calculations!E33</f>
        <v>0</v>
      </c>
      <c r="F9" s="325">
        <f>Calculations!F33</f>
        <v>0</v>
      </c>
      <c r="G9" s="325">
        <f>Calculations!G33</f>
        <v>0</v>
      </c>
      <c r="H9" s="325">
        <f>Calculations!H33</f>
        <v>0</v>
      </c>
      <c r="I9" s="325">
        <f>Calculations!I33</f>
        <v>0</v>
      </c>
      <c r="J9" s="325">
        <f>Calculations!J33</f>
        <v>0</v>
      </c>
      <c r="K9" s="325">
        <f>Calculations!K33</f>
        <v>0</v>
      </c>
      <c r="L9" s="325">
        <f>Calculations!L33</f>
        <v>0</v>
      </c>
      <c r="M9" s="325">
        <f>Calculations!M33</f>
        <v>0</v>
      </c>
      <c r="N9" s="325">
        <f>Calculations!N33</f>
        <v>0</v>
      </c>
      <c r="O9" s="325">
        <f>Calculations!O33</f>
        <v>0</v>
      </c>
      <c r="P9" s="325">
        <f>Calculations!P33</f>
        <v>0</v>
      </c>
      <c r="Q9" s="325">
        <f>Calculations!Q33</f>
        <v>0</v>
      </c>
      <c r="R9" s="325">
        <f>Calculations!R33</f>
        <v>0</v>
      </c>
      <c r="S9" s="325">
        <f>Calculations!S33</f>
        <v>0</v>
      </c>
      <c r="T9" s="325">
        <f>Calculations!T33</f>
        <v>0</v>
      </c>
      <c r="U9" s="325">
        <f>Calculations!U33</f>
        <v>0</v>
      </c>
      <c r="V9" s="325">
        <f>Calculations!V33</f>
        <v>0</v>
      </c>
      <c r="W9" s="325">
        <f>Calculations!W33</f>
        <v>0</v>
      </c>
      <c r="X9" s="325">
        <f>Calculations!X33</f>
        <v>0</v>
      </c>
      <c r="Y9" s="325">
        <f>Calculations!Y33</f>
        <v>0</v>
      </c>
      <c r="Z9" s="325">
        <f>Calculations!Z33</f>
        <v>0</v>
      </c>
      <c r="AA9" s="325">
        <f>Calculations!AA33</f>
        <v>0</v>
      </c>
      <c r="AB9" s="325">
        <f>Calculations!AB33</f>
        <v>0</v>
      </c>
      <c r="AC9" s="325">
        <f>Calculations!AC33</f>
        <v>0</v>
      </c>
      <c r="AD9" s="325">
        <f>Calculations!AD33</f>
        <v>0</v>
      </c>
      <c r="AE9" s="325">
        <f>Calculations!AE33</f>
        <v>0</v>
      </c>
      <c r="AF9" s="325">
        <f>Calculations!AF33</f>
        <v>0</v>
      </c>
      <c r="AG9" s="325">
        <f>Calculations!AG33</f>
        <v>0</v>
      </c>
    </row>
    <row r="10" spans="1:33">
      <c r="A10" t="s">
        <v>6</v>
      </c>
      <c r="B10" s="325">
        <f>Calculations!B34</f>
        <v>0</v>
      </c>
      <c r="C10" s="325">
        <f>Calculations!C34</f>
        <v>0</v>
      </c>
      <c r="D10" s="325">
        <f>Calculations!D34</f>
        <v>0</v>
      </c>
      <c r="E10" s="325">
        <f>Calculations!E34</f>
        <v>0</v>
      </c>
      <c r="F10" s="325">
        <f>Calculations!F34</f>
        <v>0</v>
      </c>
      <c r="G10" s="325">
        <f>Calculations!G34</f>
        <v>0</v>
      </c>
      <c r="H10" s="325">
        <f>Calculations!H34</f>
        <v>0</v>
      </c>
      <c r="I10" s="325">
        <f>Calculations!I34</f>
        <v>0</v>
      </c>
      <c r="J10" s="325">
        <f>Calculations!J34</f>
        <v>0</v>
      </c>
      <c r="K10" s="325">
        <f>Calculations!K34</f>
        <v>0</v>
      </c>
      <c r="L10" s="325">
        <f>Calculations!L34</f>
        <v>0</v>
      </c>
      <c r="M10" s="325">
        <f>Calculations!M34</f>
        <v>0</v>
      </c>
      <c r="N10" s="325">
        <f>Calculations!N34</f>
        <v>0</v>
      </c>
      <c r="O10" s="325">
        <f>Calculations!O34</f>
        <v>0</v>
      </c>
      <c r="P10" s="325">
        <f>Calculations!P34</f>
        <v>0</v>
      </c>
      <c r="Q10" s="325">
        <f>Calculations!Q34</f>
        <v>0</v>
      </c>
      <c r="R10" s="325">
        <f>Calculations!R34</f>
        <v>0</v>
      </c>
      <c r="S10" s="325">
        <f>Calculations!S34</f>
        <v>0</v>
      </c>
      <c r="T10" s="325">
        <f>Calculations!T34</f>
        <v>0</v>
      </c>
      <c r="U10" s="325">
        <f>Calculations!U34</f>
        <v>0</v>
      </c>
      <c r="V10" s="325">
        <f>Calculations!V34</f>
        <v>0</v>
      </c>
      <c r="W10" s="325">
        <f>Calculations!W34</f>
        <v>0</v>
      </c>
      <c r="X10" s="325">
        <f>Calculations!X34</f>
        <v>0</v>
      </c>
      <c r="Y10" s="325">
        <f>Calculations!Y34</f>
        <v>0</v>
      </c>
      <c r="Z10" s="325">
        <f>Calculations!Z34</f>
        <v>0</v>
      </c>
      <c r="AA10" s="325">
        <f>Calculations!AA34</f>
        <v>0</v>
      </c>
      <c r="AB10" s="325">
        <f>Calculations!AB34</f>
        <v>0</v>
      </c>
      <c r="AC10" s="325">
        <f>Calculations!AC34</f>
        <v>0</v>
      </c>
      <c r="AD10" s="325">
        <f>Calculations!AD34</f>
        <v>0</v>
      </c>
      <c r="AE10" s="325">
        <f>Calculations!AE34</f>
        <v>0</v>
      </c>
      <c r="AF10" s="325">
        <f>Calculations!AF34</f>
        <v>0</v>
      </c>
      <c r="AG10" s="325">
        <f>Calculations!AG34</f>
        <v>0</v>
      </c>
    </row>
    <row r="11" spans="1:33">
      <c r="A11" t="s">
        <v>7</v>
      </c>
      <c r="B11" s="325">
        <f>Calculations!B35</f>
        <v>0</v>
      </c>
      <c r="C11" s="325">
        <f>Calculations!C35</f>
        <v>0</v>
      </c>
      <c r="D11" s="325">
        <f>Calculations!D35</f>
        <v>0</v>
      </c>
      <c r="E11" s="325">
        <f>Calculations!E35</f>
        <v>0</v>
      </c>
      <c r="F11" s="325">
        <f>Calculations!F35</f>
        <v>0</v>
      </c>
      <c r="G11" s="325">
        <f>Calculations!G35</f>
        <v>0</v>
      </c>
      <c r="H11" s="325">
        <f>Calculations!H35</f>
        <v>0</v>
      </c>
      <c r="I11" s="325">
        <f>Calculations!I35</f>
        <v>0</v>
      </c>
      <c r="J11" s="325">
        <f>Calculations!J35</f>
        <v>0</v>
      </c>
      <c r="K11" s="325">
        <f>Calculations!K35</f>
        <v>0</v>
      </c>
      <c r="L11" s="325">
        <f>Calculations!L35</f>
        <v>0</v>
      </c>
      <c r="M11" s="325">
        <f>Calculations!M35</f>
        <v>0</v>
      </c>
      <c r="N11" s="325">
        <f>Calculations!N35</f>
        <v>0</v>
      </c>
      <c r="O11" s="325">
        <f>Calculations!O35</f>
        <v>0</v>
      </c>
      <c r="P11" s="325">
        <f>Calculations!P35</f>
        <v>0</v>
      </c>
      <c r="Q11" s="325">
        <f>Calculations!Q35</f>
        <v>0</v>
      </c>
      <c r="R11" s="325">
        <f>Calculations!R35</f>
        <v>0</v>
      </c>
      <c r="S11" s="325">
        <f>Calculations!S35</f>
        <v>0</v>
      </c>
      <c r="T11" s="325">
        <f>Calculations!T35</f>
        <v>0</v>
      </c>
      <c r="U11" s="325">
        <f>Calculations!U35</f>
        <v>0</v>
      </c>
      <c r="V11" s="325">
        <f>Calculations!V35</f>
        <v>0</v>
      </c>
      <c r="W11" s="325">
        <f>Calculations!W35</f>
        <v>0</v>
      </c>
      <c r="X11" s="325">
        <f>Calculations!X35</f>
        <v>0</v>
      </c>
      <c r="Y11" s="325">
        <f>Calculations!Y35</f>
        <v>0</v>
      </c>
      <c r="Z11" s="325">
        <f>Calculations!Z35</f>
        <v>0</v>
      </c>
      <c r="AA11" s="325">
        <f>Calculations!AA35</f>
        <v>0</v>
      </c>
      <c r="AB11" s="325">
        <f>Calculations!AB35</f>
        <v>0</v>
      </c>
      <c r="AC11" s="325">
        <f>Calculations!AC35</f>
        <v>0</v>
      </c>
      <c r="AD11" s="325">
        <f>Calculations!AD35</f>
        <v>0</v>
      </c>
      <c r="AE11" s="325">
        <f>Calculations!AE35</f>
        <v>0</v>
      </c>
      <c r="AF11" s="325">
        <f>Calculations!AF35</f>
        <v>0</v>
      </c>
      <c r="AG11" s="325">
        <f>Calculations!AG35</f>
        <v>0</v>
      </c>
    </row>
    <row r="12" spans="1:33">
      <c r="A12" t="s">
        <v>8</v>
      </c>
      <c r="B12" s="325">
        <f>Calculations!B36</f>
        <v>0</v>
      </c>
      <c r="C12" s="325">
        <f>Calculations!C36</f>
        <v>0</v>
      </c>
      <c r="D12" s="325">
        <f>Calculations!D36</f>
        <v>0</v>
      </c>
      <c r="E12" s="325">
        <f>Calculations!E36</f>
        <v>0</v>
      </c>
      <c r="F12" s="325">
        <f>Calculations!F36</f>
        <v>0</v>
      </c>
      <c r="G12" s="325">
        <f>Calculations!G36</f>
        <v>0</v>
      </c>
      <c r="H12" s="325">
        <f>Calculations!H36</f>
        <v>0</v>
      </c>
      <c r="I12" s="325">
        <f>Calculations!I36</f>
        <v>0</v>
      </c>
      <c r="J12" s="325">
        <f>Calculations!J36</f>
        <v>0</v>
      </c>
      <c r="K12" s="325">
        <f>Calculations!K36</f>
        <v>0</v>
      </c>
      <c r="L12" s="325">
        <f>Calculations!L36</f>
        <v>0</v>
      </c>
      <c r="M12" s="325">
        <f>Calculations!M36</f>
        <v>0</v>
      </c>
      <c r="N12" s="325">
        <f>Calculations!N36</f>
        <v>0</v>
      </c>
      <c r="O12" s="325">
        <f>Calculations!O36</f>
        <v>0</v>
      </c>
      <c r="P12" s="325">
        <f>Calculations!P36</f>
        <v>0</v>
      </c>
      <c r="Q12" s="325">
        <f>Calculations!Q36</f>
        <v>0</v>
      </c>
      <c r="R12" s="325">
        <f>Calculations!R36</f>
        <v>0</v>
      </c>
      <c r="S12" s="325">
        <f>Calculations!S36</f>
        <v>0</v>
      </c>
      <c r="T12" s="325">
        <f>Calculations!T36</f>
        <v>0</v>
      </c>
      <c r="U12" s="325">
        <f>Calculations!U36</f>
        <v>0</v>
      </c>
      <c r="V12" s="325">
        <f>Calculations!V36</f>
        <v>0</v>
      </c>
      <c r="W12" s="325">
        <f>Calculations!W36</f>
        <v>0</v>
      </c>
      <c r="X12" s="325">
        <f>Calculations!X36</f>
        <v>0</v>
      </c>
      <c r="Y12" s="325">
        <f>Calculations!Y36</f>
        <v>0</v>
      </c>
      <c r="Z12" s="325">
        <f>Calculations!Z36</f>
        <v>0</v>
      </c>
      <c r="AA12" s="325">
        <f>Calculations!AA36</f>
        <v>0</v>
      </c>
      <c r="AB12" s="325">
        <f>Calculations!AB36</f>
        <v>0</v>
      </c>
      <c r="AC12" s="325">
        <f>Calculations!AC36</f>
        <v>0</v>
      </c>
      <c r="AD12" s="325">
        <f>Calculations!AD36</f>
        <v>0</v>
      </c>
      <c r="AE12" s="325">
        <f>Calculations!AE36</f>
        <v>0</v>
      </c>
      <c r="AF12" s="325">
        <f>Calculations!AF36</f>
        <v>0</v>
      </c>
      <c r="AG12" s="325">
        <f>Calculations!AG36</f>
        <v>0</v>
      </c>
    </row>
    <row r="13" spans="1:33">
      <c r="A13" t="s">
        <v>13</v>
      </c>
      <c r="B13" s="325">
        <f>Calculations!B37</f>
        <v>0</v>
      </c>
      <c r="C13" s="325">
        <f>Calculations!C37</f>
        <v>0</v>
      </c>
      <c r="D13" s="325">
        <f>Calculations!D37</f>
        <v>0</v>
      </c>
      <c r="E13" s="325">
        <f>Calculations!E37</f>
        <v>0</v>
      </c>
      <c r="F13" s="325">
        <f>Calculations!F37</f>
        <v>0</v>
      </c>
      <c r="G13" s="325">
        <f>Calculations!G37</f>
        <v>0</v>
      </c>
      <c r="H13" s="325">
        <f>Calculations!H37</f>
        <v>0</v>
      </c>
      <c r="I13" s="325">
        <f>Calculations!I37</f>
        <v>0</v>
      </c>
      <c r="J13" s="325">
        <f>Calculations!J37</f>
        <v>0</v>
      </c>
      <c r="K13" s="325">
        <f>Calculations!K37</f>
        <v>0</v>
      </c>
      <c r="L13" s="325">
        <f>Calculations!L37</f>
        <v>0</v>
      </c>
      <c r="M13" s="325">
        <f>Calculations!M37</f>
        <v>0</v>
      </c>
      <c r="N13" s="325">
        <f>Calculations!N37</f>
        <v>0</v>
      </c>
      <c r="O13" s="325">
        <f>Calculations!O37</f>
        <v>0</v>
      </c>
      <c r="P13" s="325">
        <f>Calculations!P37</f>
        <v>0</v>
      </c>
      <c r="Q13" s="325">
        <f>Calculations!Q37</f>
        <v>0</v>
      </c>
      <c r="R13" s="325">
        <f>Calculations!R37</f>
        <v>0</v>
      </c>
      <c r="S13" s="325">
        <f>Calculations!S37</f>
        <v>0</v>
      </c>
      <c r="T13" s="325">
        <f>Calculations!T37</f>
        <v>0</v>
      </c>
      <c r="U13" s="325">
        <f>Calculations!U37</f>
        <v>0</v>
      </c>
      <c r="V13" s="325">
        <f>Calculations!V37</f>
        <v>0</v>
      </c>
      <c r="W13" s="325">
        <f>Calculations!W37</f>
        <v>0</v>
      </c>
      <c r="X13" s="325">
        <f>Calculations!X37</f>
        <v>0</v>
      </c>
      <c r="Y13" s="325">
        <f>Calculations!Y37</f>
        <v>0</v>
      </c>
      <c r="Z13" s="325">
        <f>Calculations!Z37</f>
        <v>0</v>
      </c>
      <c r="AA13" s="325">
        <f>Calculations!AA37</f>
        <v>0</v>
      </c>
      <c r="AB13" s="325">
        <f>Calculations!AB37</f>
        <v>0</v>
      </c>
      <c r="AC13" s="325">
        <f>Calculations!AC37</f>
        <v>0</v>
      </c>
      <c r="AD13" s="325">
        <f>Calculations!AD37</f>
        <v>0</v>
      </c>
      <c r="AE13" s="325">
        <f>Calculations!AE37</f>
        <v>0</v>
      </c>
      <c r="AF13" s="325">
        <f>Calculations!AF37</f>
        <v>0</v>
      </c>
      <c r="AG13" s="325">
        <f>Calculations!AG37</f>
        <v>0</v>
      </c>
    </row>
    <row r="14" spans="1:33">
      <c r="A14" t="s">
        <v>16</v>
      </c>
      <c r="B14" s="325">
        <f>Calculations!B38</f>
        <v>0</v>
      </c>
      <c r="C14" s="325">
        <f>Calculations!C38</f>
        <v>0</v>
      </c>
      <c r="D14" s="325">
        <f>Calculations!D38</f>
        <v>0</v>
      </c>
      <c r="E14" s="325">
        <f>Calculations!E38</f>
        <v>0</v>
      </c>
      <c r="F14" s="325">
        <f>Calculations!F38</f>
        <v>0</v>
      </c>
      <c r="G14" s="325">
        <f>Calculations!G38</f>
        <v>0</v>
      </c>
      <c r="H14" s="325">
        <f>Calculations!H38</f>
        <v>0</v>
      </c>
      <c r="I14" s="325">
        <f>Calculations!I38</f>
        <v>0</v>
      </c>
      <c r="J14" s="325">
        <f>Calculations!J38</f>
        <v>0</v>
      </c>
      <c r="K14" s="325">
        <f>Calculations!K38</f>
        <v>0</v>
      </c>
      <c r="L14" s="325">
        <f>Calculations!L38</f>
        <v>0</v>
      </c>
      <c r="M14" s="325">
        <f>Calculations!M38</f>
        <v>0</v>
      </c>
      <c r="N14" s="325">
        <f>Calculations!N38</f>
        <v>0</v>
      </c>
      <c r="O14" s="325">
        <f>Calculations!O38</f>
        <v>0</v>
      </c>
      <c r="P14" s="325">
        <f>Calculations!P38</f>
        <v>0</v>
      </c>
      <c r="Q14" s="325">
        <f>Calculations!Q38</f>
        <v>0</v>
      </c>
      <c r="R14" s="325">
        <f>Calculations!R38</f>
        <v>0</v>
      </c>
      <c r="S14" s="325">
        <f>Calculations!S38</f>
        <v>0</v>
      </c>
      <c r="T14" s="325">
        <f>Calculations!T38</f>
        <v>0</v>
      </c>
      <c r="U14" s="325">
        <f>Calculations!U38</f>
        <v>0</v>
      </c>
      <c r="V14" s="325">
        <f>Calculations!V38</f>
        <v>0</v>
      </c>
      <c r="W14" s="325">
        <f>Calculations!W38</f>
        <v>0</v>
      </c>
      <c r="X14" s="325">
        <f>Calculations!X38</f>
        <v>0</v>
      </c>
      <c r="Y14" s="325">
        <f>Calculations!Y38</f>
        <v>0</v>
      </c>
      <c r="Z14" s="325">
        <f>Calculations!Z38</f>
        <v>0</v>
      </c>
      <c r="AA14" s="325">
        <f>Calculations!AA38</f>
        <v>0</v>
      </c>
      <c r="AB14" s="325">
        <f>Calculations!AB38</f>
        <v>0</v>
      </c>
      <c r="AC14" s="325">
        <f>Calculations!AC38</f>
        <v>0</v>
      </c>
      <c r="AD14" s="325">
        <f>Calculations!AD38</f>
        <v>0</v>
      </c>
      <c r="AE14" s="325">
        <f>Calculations!AE38</f>
        <v>0</v>
      </c>
      <c r="AF14" s="325">
        <f>Calculations!AF38</f>
        <v>0</v>
      </c>
      <c r="AG14" s="325">
        <f>Calculations!AG38</f>
        <v>0</v>
      </c>
    </row>
    <row r="15" spans="1:33">
      <c r="A15" t="s">
        <v>17</v>
      </c>
      <c r="B15" s="325">
        <f>Calculations!B39</f>
        <v>0</v>
      </c>
      <c r="C15" s="325">
        <f>Calculations!C39</f>
        <v>0</v>
      </c>
      <c r="D15" s="325">
        <f>Calculations!D39</f>
        <v>0</v>
      </c>
      <c r="E15" s="325">
        <f>Calculations!E39</f>
        <v>0</v>
      </c>
      <c r="F15" s="325">
        <f>Calculations!F39</f>
        <v>0</v>
      </c>
      <c r="G15" s="325">
        <f>Calculations!G39</f>
        <v>0</v>
      </c>
      <c r="H15" s="325">
        <f>Calculations!H39</f>
        <v>0</v>
      </c>
      <c r="I15" s="325">
        <f>Calculations!I39</f>
        <v>0</v>
      </c>
      <c r="J15" s="325">
        <f>Calculations!J39</f>
        <v>0</v>
      </c>
      <c r="K15" s="325">
        <f>Calculations!K39</f>
        <v>0</v>
      </c>
      <c r="L15" s="325">
        <f>Calculations!L39</f>
        <v>0</v>
      </c>
      <c r="M15" s="325">
        <f>Calculations!M39</f>
        <v>0</v>
      </c>
      <c r="N15" s="325">
        <f>Calculations!N39</f>
        <v>0</v>
      </c>
      <c r="O15" s="325">
        <f>Calculations!O39</f>
        <v>0</v>
      </c>
      <c r="P15" s="325">
        <f>Calculations!P39</f>
        <v>0</v>
      </c>
      <c r="Q15" s="325">
        <f>Calculations!Q39</f>
        <v>0</v>
      </c>
      <c r="R15" s="325">
        <f>Calculations!R39</f>
        <v>0</v>
      </c>
      <c r="S15" s="325">
        <f>Calculations!S39</f>
        <v>0</v>
      </c>
      <c r="T15" s="325">
        <f>Calculations!T39</f>
        <v>0</v>
      </c>
      <c r="U15" s="325">
        <f>Calculations!U39</f>
        <v>0</v>
      </c>
      <c r="V15" s="325">
        <f>Calculations!V39</f>
        <v>0</v>
      </c>
      <c r="W15" s="325">
        <f>Calculations!W39</f>
        <v>0</v>
      </c>
      <c r="X15" s="325">
        <f>Calculations!X39</f>
        <v>0</v>
      </c>
      <c r="Y15" s="325">
        <f>Calculations!Y39</f>
        <v>0</v>
      </c>
      <c r="Z15" s="325">
        <f>Calculations!Z39</f>
        <v>0</v>
      </c>
      <c r="AA15" s="325">
        <f>Calculations!AA39</f>
        <v>0</v>
      </c>
      <c r="AB15" s="325">
        <f>Calculations!AB39</f>
        <v>0</v>
      </c>
      <c r="AC15" s="325">
        <f>Calculations!AC39</f>
        <v>0</v>
      </c>
      <c r="AD15" s="325">
        <f>Calculations!AD39</f>
        <v>0</v>
      </c>
      <c r="AE15" s="325">
        <f>Calculations!AE39</f>
        <v>0</v>
      </c>
      <c r="AF15" s="325">
        <f>Calculations!AF39</f>
        <v>0</v>
      </c>
      <c r="AG15" s="325">
        <f>Calculations!AG39</f>
        <v>0</v>
      </c>
    </row>
    <row r="16" spans="1:33">
      <c r="A16" t="s">
        <v>18</v>
      </c>
      <c r="B16" s="325">
        <f>Calculations!B40</f>
        <v>0</v>
      </c>
      <c r="C16" s="325">
        <f>Calculations!C40</f>
        <v>0</v>
      </c>
      <c r="D16" s="325">
        <f>Calculations!D40</f>
        <v>0</v>
      </c>
      <c r="E16" s="325">
        <f>Calculations!E40</f>
        <v>0</v>
      </c>
      <c r="F16" s="325">
        <f>Calculations!F40</f>
        <v>0</v>
      </c>
      <c r="G16" s="325">
        <f>Calculations!G40</f>
        <v>0</v>
      </c>
      <c r="H16" s="325">
        <f>Calculations!H40</f>
        <v>0</v>
      </c>
      <c r="I16" s="325">
        <f>Calculations!I40</f>
        <v>0</v>
      </c>
      <c r="J16" s="325">
        <f>Calculations!J40</f>
        <v>0</v>
      </c>
      <c r="K16" s="325">
        <f>Calculations!K40</f>
        <v>0</v>
      </c>
      <c r="L16" s="325">
        <f>Calculations!L40</f>
        <v>0</v>
      </c>
      <c r="M16" s="325">
        <f>Calculations!M40</f>
        <v>0</v>
      </c>
      <c r="N16" s="325">
        <f>Calculations!N40</f>
        <v>0</v>
      </c>
      <c r="O16" s="325">
        <f>Calculations!O40</f>
        <v>0</v>
      </c>
      <c r="P16" s="325">
        <f>Calculations!P40</f>
        <v>0</v>
      </c>
      <c r="Q16" s="325">
        <f>Calculations!Q40</f>
        <v>0</v>
      </c>
      <c r="R16" s="325">
        <f>Calculations!R40</f>
        <v>0</v>
      </c>
      <c r="S16" s="325">
        <f>Calculations!S40</f>
        <v>0</v>
      </c>
      <c r="T16" s="325">
        <f>Calculations!T40</f>
        <v>0</v>
      </c>
      <c r="U16" s="325">
        <f>Calculations!U40</f>
        <v>0</v>
      </c>
      <c r="V16" s="325">
        <f>Calculations!V40</f>
        <v>0</v>
      </c>
      <c r="W16" s="325">
        <f>Calculations!W40</f>
        <v>0</v>
      </c>
      <c r="X16" s="325">
        <f>Calculations!X40</f>
        <v>0</v>
      </c>
      <c r="Y16" s="325">
        <f>Calculations!Y40</f>
        <v>0</v>
      </c>
      <c r="Z16" s="325">
        <f>Calculations!Z40</f>
        <v>0</v>
      </c>
      <c r="AA16" s="325">
        <f>Calculations!AA40</f>
        <v>0</v>
      </c>
      <c r="AB16" s="325">
        <f>Calculations!AB40</f>
        <v>0</v>
      </c>
      <c r="AC16" s="325">
        <f>Calculations!AC40</f>
        <v>0</v>
      </c>
      <c r="AD16" s="325">
        <f>Calculations!AD40</f>
        <v>0</v>
      </c>
      <c r="AE16" s="325">
        <f>Calculations!AE40</f>
        <v>0</v>
      </c>
      <c r="AF16" s="325">
        <f>Calculations!AF40</f>
        <v>0</v>
      </c>
      <c r="AG16" s="325">
        <f>Calculations!AG40</f>
        <v>0</v>
      </c>
    </row>
    <row r="17" spans="1:33">
      <c r="A17" t="s">
        <v>19</v>
      </c>
      <c r="B17" s="325">
        <f>Calculations!B41</f>
        <v>0</v>
      </c>
      <c r="C17" s="325">
        <f>Calculations!C41</f>
        <v>0</v>
      </c>
      <c r="D17" s="325">
        <f>Calculations!D41</f>
        <v>0</v>
      </c>
      <c r="E17" s="325">
        <f>Calculations!E41</f>
        <v>0</v>
      </c>
      <c r="F17" s="325">
        <f>Calculations!F41</f>
        <v>0</v>
      </c>
      <c r="G17" s="325">
        <f>Calculations!G41</f>
        <v>0</v>
      </c>
      <c r="H17" s="325">
        <f>Calculations!H41</f>
        <v>0</v>
      </c>
      <c r="I17" s="325">
        <f>Calculations!I41</f>
        <v>0</v>
      </c>
      <c r="J17" s="325">
        <f>Calculations!J41</f>
        <v>0</v>
      </c>
      <c r="K17" s="325">
        <f>Calculations!K41</f>
        <v>0</v>
      </c>
      <c r="L17" s="325">
        <f>Calculations!L41</f>
        <v>0</v>
      </c>
      <c r="M17" s="325">
        <f>Calculations!M41</f>
        <v>0</v>
      </c>
      <c r="N17" s="325">
        <f>Calculations!N41</f>
        <v>0</v>
      </c>
      <c r="O17" s="325">
        <f>Calculations!O41</f>
        <v>0</v>
      </c>
      <c r="P17" s="325">
        <f>Calculations!P41</f>
        <v>0</v>
      </c>
      <c r="Q17" s="325">
        <f>Calculations!Q41</f>
        <v>0</v>
      </c>
      <c r="R17" s="325">
        <f>Calculations!R41</f>
        <v>0</v>
      </c>
      <c r="S17" s="325">
        <f>Calculations!S41</f>
        <v>0</v>
      </c>
      <c r="T17" s="325">
        <f>Calculations!T41</f>
        <v>0</v>
      </c>
      <c r="U17" s="325">
        <f>Calculations!U41</f>
        <v>0</v>
      </c>
      <c r="V17" s="325">
        <f>Calculations!V41</f>
        <v>0</v>
      </c>
      <c r="W17" s="325">
        <f>Calculations!W41</f>
        <v>0</v>
      </c>
      <c r="X17" s="325">
        <f>Calculations!X41</f>
        <v>0</v>
      </c>
      <c r="Y17" s="325">
        <f>Calculations!Y41</f>
        <v>0</v>
      </c>
      <c r="Z17" s="325">
        <f>Calculations!Z41</f>
        <v>0</v>
      </c>
      <c r="AA17" s="325">
        <f>Calculations!AA41</f>
        <v>0</v>
      </c>
      <c r="AB17" s="325">
        <f>Calculations!AB41</f>
        <v>0</v>
      </c>
      <c r="AC17" s="325">
        <f>Calculations!AC41</f>
        <v>0</v>
      </c>
      <c r="AD17" s="325">
        <f>Calculations!AD41</f>
        <v>0</v>
      </c>
      <c r="AE17" s="325">
        <f>Calculations!AE41</f>
        <v>0</v>
      </c>
      <c r="AF17" s="325">
        <f>Calculations!AF41</f>
        <v>0</v>
      </c>
      <c r="AG17" s="325">
        <f>Calculations!AG41</f>
        <v>0</v>
      </c>
    </row>
  </sheetData>
  <phoneticPr fontId="2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G17"/>
  <sheetViews>
    <sheetView topLeftCell="K1" workbookViewId="0">
      <selection activeCell="B2" sqref="B2:AG17"/>
    </sheetView>
  </sheetViews>
  <sheetFormatPr defaultRowHeight="17"/>
  <cols>
    <col min="1" max="1" width="23.33203125" customWidth="1"/>
    <col min="2" max="33" width="9.58203125" bestFit="1" customWidth="1"/>
  </cols>
  <sheetData>
    <row r="1" spans="1:33">
      <c r="A1" t="s">
        <v>21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14</v>
      </c>
      <c r="B2" s="325">
        <f>Calculations!B85</f>
        <v>0</v>
      </c>
      <c r="C2" s="325">
        <f>Calculations!C85</f>
        <v>0</v>
      </c>
      <c r="D2" s="325">
        <f>Calculations!D85</f>
        <v>0</v>
      </c>
      <c r="E2" s="325">
        <f>Calculations!E85</f>
        <v>0</v>
      </c>
      <c r="F2" s="325">
        <f>Calculations!F85</f>
        <v>0</v>
      </c>
      <c r="G2" s="325">
        <f>Calculations!G85</f>
        <v>0</v>
      </c>
      <c r="H2" s="325">
        <f>Calculations!H85</f>
        <v>0</v>
      </c>
      <c r="I2" s="325">
        <f>Calculations!I85</f>
        <v>0</v>
      </c>
      <c r="J2" s="325">
        <f>Calculations!J85</f>
        <v>0</v>
      </c>
      <c r="K2" s="325">
        <f>Calculations!K85</f>
        <v>0</v>
      </c>
      <c r="L2" s="325">
        <f>Calculations!L85</f>
        <v>0</v>
      </c>
      <c r="M2" s="325">
        <f>Calculations!M85</f>
        <v>0</v>
      </c>
      <c r="N2" s="325">
        <f>Calculations!N85</f>
        <v>0</v>
      </c>
      <c r="O2" s="325">
        <f>Calculations!O85</f>
        <v>0</v>
      </c>
      <c r="P2" s="325">
        <f>Calculations!P85</f>
        <v>0</v>
      </c>
      <c r="Q2" s="325">
        <f>Calculations!Q85</f>
        <v>0</v>
      </c>
      <c r="R2" s="325">
        <f>Calculations!R85</f>
        <v>0</v>
      </c>
      <c r="S2" s="325">
        <f>Calculations!S85</f>
        <v>0</v>
      </c>
      <c r="T2" s="325">
        <f>Calculations!T85</f>
        <v>0</v>
      </c>
      <c r="U2" s="325">
        <f>Calculations!U85</f>
        <v>0</v>
      </c>
      <c r="V2" s="325">
        <f>Calculations!V85</f>
        <v>0</v>
      </c>
      <c r="W2" s="325">
        <f>Calculations!W85</f>
        <v>0</v>
      </c>
      <c r="X2" s="325">
        <f>Calculations!X85</f>
        <v>0</v>
      </c>
      <c r="Y2" s="325">
        <f>Calculations!Y85</f>
        <v>0</v>
      </c>
      <c r="Z2" s="325">
        <f>Calculations!Z85</f>
        <v>0</v>
      </c>
      <c r="AA2" s="325">
        <f>Calculations!AA85</f>
        <v>0</v>
      </c>
      <c r="AB2" s="325">
        <f>Calculations!AB85</f>
        <v>0</v>
      </c>
      <c r="AC2" s="325">
        <f>Calculations!AC85</f>
        <v>0</v>
      </c>
      <c r="AD2" s="325">
        <f>Calculations!AD85</f>
        <v>0</v>
      </c>
      <c r="AE2" s="325">
        <f>Calculations!AE85</f>
        <v>0</v>
      </c>
      <c r="AF2" s="325">
        <f>Calculations!AF85</f>
        <v>0</v>
      </c>
      <c r="AG2" s="325">
        <f>Calculations!AG85</f>
        <v>0</v>
      </c>
    </row>
    <row r="3" spans="1:33">
      <c r="A3" t="s">
        <v>0</v>
      </c>
      <c r="B3" s="325">
        <f>Calculations!B86</f>
        <v>0</v>
      </c>
      <c r="C3" s="325">
        <f>Calculations!C86</f>
        <v>0</v>
      </c>
      <c r="D3" s="325">
        <f>Calculations!D86</f>
        <v>0</v>
      </c>
      <c r="E3" s="325">
        <f>Calculations!E86</f>
        <v>0</v>
      </c>
      <c r="F3" s="325">
        <f>Calculations!F86</f>
        <v>0</v>
      </c>
      <c r="G3" s="325">
        <f>Calculations!G86</f>
        <v>0</v>
      </c>
      <c r="H3" s="325">
        <f>Calculations!H86</f>
        <v>0</v>
      </c>
      <c r="I3" s="325">
        <f>Calculations!I86</f>
        <v>0</v>
      </c>
      <c r="J3" s="325">
        <f>Calculations!J86</f>
        <v>0</v>
      </c>
      <c r="K3" s="325">
        <f>Calculations!K86</f>
        <v>0</v>
      </c>
      <c r="L3" s="325">
        <f>Calculations!L86</f>
        <v>0</v>
      </c>
      <c r="M3" s="325">
        <f>Calculations!M86</f>
        <v>0</v>
      </c>
      <c r="N3" s="325">
        <f>Calculations!N86</f>
        <v>0</v>
      </c>
      <c r="O3" s="325">
        <f>Calculations!O86</f>
        <v>0</v>
      </c>
      <c r="P3" s="325">
        <f>Calculations!P86</f>
        <v>0</v>
      </c>
      <c r="Q3" s="325">
        <f>Calculations!Q86</f>
        <v>0</v>
      </c>
      <c r="R3" s="325">
        <f>Calculations!R86</f>
        <v>0</v>
      </c>
      <c r="S3" s="325">
        <f>Calculations!S86</f>
        <v>0</v>
      </c>
      <c r="T3" s="325">
        <f>Calculations!T86</f>
        <v>0</v>
      </c>
      <c r="U3" s="325">
        <f>Calculations!U86</f>
        <v>0</v>
      </c>
      <c r="V3" s="325">
        <f>Calculations!V86</f>
        <v>0</v>
      </c>
      <c r="W3" s="325">
        <f>Calculations!W86</f>
        <v>0</v>
      </c>
      <c r="X3" s="325">
        <f>Calculations!X86</f>
        <v>0</v>
      </c>
      <c r="Y3" s="325">
        <f>Calculations!Y86</f>
        <v>0</v>
      </c>
      <c r="Z3" s="325">
        <f>Calculations!Z86</f>
        <v>0</v>
      </c>
      <c r="AA3" s="325">
        <f>Calculations!AA86</f>
        <v>0</v>
      </c>
      <c r="AB3" s="325">
        <f>Calculations!AB86</f>
        <v>0</v>
      </c>
      <c r="AC3" s="325">
        <f>Calculations!AC86</f>
        <v>0</v>
      </c>
      <c r="AD3" s="325">
        <f>Calculations!AD86</f>
        <v>0</v>
      </c>
      <c r="AE3" s="325">
        <f>Calculations!AE86</f>
        <v>0</v>
      </c>
      <c r="AF3" s="325">
        <f>Calculations!AF86</f>
        <v>0</v>
      </c>
      <c r="AG3" s="325">
        <f>Calculations!AG86</f>
        <v>0</v>
      </c>
    </row>
    <row r="4" spans="1:33">
      <c r="A4" t="s">
        <v>1</v>
      </c>
      <c r="B4" s="325">
        <f>Calculations!B87</f>
        <v>0</v>
      </c>
      <c r="C4" s="325">
        <f>Calculations!C87</f>
        <v>0</v>
      </c>
      <c r="D4" s="325">
        <f>Calculations!D87</f>
        <v>0</v>
      </c>
      <c r="E4" s="325">
        <f>Calculations!E87</f>
        <v>0</v>
      </c>
      <c r="F4" s="325">
        <f>Calculations!F87</f>
        <v>0</v>
      </c>
      <c r="G4" s="325">
        <f>Calculations!G87</f>
        <v>0</v>
      </c>
      <c r="H4" s="325">
        <f>Calculations!H87</f>
        <v>0</v>
      </c>
      <c r="I4" s="325">
        <f>Calculations!I87</f>
        <v>0</v>
      </c>
      <c r="J4" s="325">
        <f>Calculations!J87</f>
        <v>0</v>
      </c>
      <c r="K4" s="325">
        <f>Calculations!K87</f>
        <v>0</v>
      </c>
      <c r="L4" s="325">
        <f>Calculations!L87</f>
        <v>0</v>
      </c>
      <c r="M4" s="325">
        <f>Calculations!M87</f>
        <v>0</v>
      </c>
      <c r="N4" s="325">
        <f>Calculations!N87</f>
        <v>0</v>
      </c>
      <c r="O4" s="325">
        <f>Calculations!O87</f>
        <v>0</v>
      </c>
      <c r="P4" s="325">
        <f>Calculations!P87</f>
        <v>0</v>
      </c>
      <c r="Q4" s="325">
        <f>Calculations!Q87</f>
        <v>0</v>
      </c>
      <c r="R4" s="325">
        <f>Calculations!R87</f>
        <v>0</v>
      </c>
      <c r="S4" s="325">
        <f>Calculations!S87</f>
        <v>0</v>
      </c>
      <c r="T4" s="325">
        <f>Calculations!T87</f>
        <v>0</v>
      </c>
      <c r="U4" s="325">
        <f>Calculations!U87</f>
        <v>0</v>
      </c>
      <c r="V4" s="325">
        <f>Calculations!V87</f>
        <v>0</v>
      </c>
      <c r="W4" s="325">
        <f>Calculations!W87</f>
        <v>0</v>
      </c>
      <c r="X4" s="325">
        <f>Calculations!X87</f>
        <v>0</v>
      </c>
      <c r="Y4" s="325">
        <f>Calculations!Y87</f>
        <v>0</v>
      </c>
      <c r="Z4" s="325">
        <f>Calculations!Z87</f>
        <v>0</v>
      </c>
      <c r="AA4" s="325">
        <f>Calculations!AA87</f>
        <v>0</v>
      </c>
      <c r="AB4" s="325">
        <f>Calculations!AB87</f>
        <v>0</v>
      </c>
      <c r="AC4" s="325">
        <f>Calculations!AC87</f>
        <v>0</v>
      </c>
      <c r="AD4" s="325">
        <f>Calculations!AD87</f>
        <v>0</v>
      </c>
      <c r="AE4" s="325">
        <f>Calculations!AE87</f>
        <v>0</v>
      </c>
      <c r="AF4" s="325">
        <f>Calculations!AF87</f>
        <v>0</v>
      </c>
      <c r="AG4" s="325">
        <f>Calculations!AG87</f>
        <v>0</v>
      </c>
    </row>
    <row r="5" spans="1:33">
      <c r="A5" t="s">
        <v>2</v>
      </c>
      <c r="B5" s="325">
        <f>Calculations!B88</f>
        <v>2081.1745278281601</v>
      </c>
      <c r="C5" s="325">
        <f>Calculations!C88</f>
        <v>2081.1745278281601</v>
      </c>
      <c r="D5" s="325">
        <f>Calculations!D88</f>
        <v>2081.1745278281601</v>
      </c>
      <c r="E5" s="325">
        <f>Calculations!E88</f>
        <v>2081.1745278281601</v>
      </c>
      <c r="F5" s="325">
        <f>Calculations!F88</f>
        <v>2081.1745278281601</v>
      </c>
      <c r="G5" s="325">
        <f>Calculations!G88</f>
        <v>2081.1745278281601</v>
      </c>
      <c r="H5" s="325">
        <f>Calculations!H88</f>
        <v>2081.1745278281601</v>
      </c>
      <c r="I5" s="325">
        <f>Calculations!I88</f>
        <v>2081.1745278281601</v>
      </c>
      <c r="J5" s="325">
        <f>Calculations!J88</f>
        <v>2081.1745278281601</v>
      </c>
      <c r="K5" s="325">
        <f>Calculations!K88</f>
        <v>2081.1745278281601</v>
      </c>
      <c r="L5" s="325">
        <f>Calculations!L88</f>
        <v>2081.1745278281601</v>
      </c>
      <c r="M5" s="325">
        <f>Calculations!M88</f>
        <v>2081.1745278281601</v>
      </c>
      <c r="N5" s="325">
        <f>Calculations!N88</f>
        <v>2081.1745278281601</v>
      </c>
      <c r="O5" s="325">
        <f>Calculations!O88</f>
        <v>2081.1745278281601</v>
      </c>
      <c r="P5" s="325">
        <f>Calculations!P88</f>
        <v>2081.1745278281601</v>
      </c>
      <c r="Q5" s="325">
        <f>Calculations!Q88</f>
        <v>2081.1745278281601</v>
      </c>
      <c r="R5" s="325">
        <f>Calculations!R88</f>
        <v>2081.1745278281601</v>
      </c>
      <c r="S5" s="325">
        <f>Calculations!S88</f>
        <v>2081.1745278281601</v>
      </c>
      <c r="T5" s="325">
        <f>Calculations!T88</f>
        <v>2081.1745278281601</v>
      </c>
      <c r="U5" s="325">
        <f>Calculations!U88</f>
        <v>2081.1745278281601</v>
      </c>
      <c r="V5" s="325">
        <f>Calculations!V88</f>
        <v>2081.1745278281601</v>
      </c>
      <c r="W5" s="325">
        <f>Calculations!W88</f>
        <v>2081.1745278281601</v>
      </c>
      <c r="X5" s="325">
        <f>Calculations!X88</f>
        <v>2081.1745278281601</v>
      </c>
      <c r="Y5" s="325">
        <f>Calculations!Y88</f>
        <v>2081.1745278281601</v>
      </c>
      <c r="Z5" s="325">
        <f>Calculations!Z88</f>
        <v>2081.1745278281601</v>
      </c>
      <c r="AA5" s="325">
        <f>Calculations!AA88</f>
        <v>2081.1745278281601</v>
      </c>
      <c r="AB5" s="325">
        <f>Calculations!AB88</f>
        <v>2081.1745278281601</v>
      </c>
      <c r="AC5" s="325">
        <f>Calculations!AC88</f>
        <v>2081.1745278281601</v>
      </c>
      <c r="AD5" s="325">
        <f>Calculations!AD88</f>
        <v>2081.1745278281601</v>
      </c>
      <c r="AE5" s="325">
        <f>Calculations!AE88</f>
        <v>2081.1745278281601</v>
      </c>
      <c r="AF5" s="325">
        <f>Calculations!AF88</f>
        <v>2081.1745278281601</v>
      </c>
      <c r="AG5" s="325">
        <f>Calculations!AG88</f>
        <v>2081.1745278281601</v>
      </c>
    </row>
    <row r="6" spans="1:33">
      <c r="A6" t="s">
        <v>15</v>
      </c>
      <c r="B6" s="325">
        <f>Calculations!B89</f>
        <v>8595.002674017278</v>
      </c>
      <c r="C6" s="325">
        <f>Calculations!C89</f>
        <v>12632.801681620531</v>
      </c>
      <c r="D6" s="325">
        <f>Calculations!D89</f>
        <v>14324.135460482123</v>
      </c>
      <c r="E6" s="325">
        <f>Calculations!E89</f>
        <v>16286.917870519032</v>
      </c>
      <c r="F6" s="325">
        <f>Calculations!F89</f>
        <v>18374.984264175317</v>
      </c>
      <c r="G6" s="325">
        <f>Calculations!G89</f>
        <v>20657.936854572858</v>
      </c>
      <c r="H6" s="325">
        <f>Calculations!H89</f>
        <v>23177.536969584777</v>
      </c>
      <c r="I6" s="325">
        <f>Calculations!I89</f>
        <v>24994.154732065748</v>
      </c>
      <c r="J6" s="325">
        <f>Calculations!J89</f>
        <v>25871.14261740139</v>
      </c>
      <c r="K6" s="325">
        <f>Calculations!K89</f>
        <v>26511.482978122651</v>
      </c>
      <c r="L6" s="325">
        <f>Calculations!L89</f>
        <v>27388.470863458293</v>
      </c>
      <c r="M6" s="325">
        <f>Calculations!M89</f>
        <v>28550.827822593626</v>
      </c>
      <c r="N6" s="325">
        <f>Calculations!N89</f>
        <v>30618.013552313347</v>
      </c>
      <c r="O6" s="325">
        <f>Calculations!O89</f>
        <v>34014.601552660904</v>
      </c>
      <c r="P6" s="325">
        <f>Calculations!P89</f>
        <v>38747.552044948483</v>
      </c>
      <c r="Q6" s="325">
        <f>Calculations!Q89</f>
        <v>43445.70143067513</v>
      </c>
      <c r="R6" s="325">
        <f>Calculations!R89</f>
        <v>48579.765636540622</v>
      </c>
      <c r="S6" s="325">
        <f>Calculations!S89</f>
        <v>54320.532333146395</v>
      </c>
      <c r="T6" s="325">
        <f>Calculations!T89</f>
        <v>60739.696750141105</v>
      </c>
      <c r="U6" s="325">
        <f>Calculations!U89</f>
        <v>67917.426483832227</v>
      </c>
      <c r="V6" s="325">
        <f>Calculations!V89</f>
        <v>75943.362693460251</v>
      </c>
      <c r="W6" s="325">
        <f>Calculations!W89</f>
        <v>84917.739610810808</v>
      </c>
      <c r="X6" s="325">
        <f>Calculations!X89</f>
        <v>94952.636344485087</v>
      </c>
      <c r="Y6" s="325">
        <f>Calculations!Y89</f>
        <v>106173.37661234933</v>
      </c>
      <c r="Z6" s="325">
        <f>Calculations!Z89</f>
        <v>118720.09388312785</v>
      </c>
      <c r="AA6" s="325">
        <f>Calculations!AA89</f>
        <v>132749.48147386435</v>
      </c>
      <c r="AB6" s="325">
        <f>Calculations!AB89</f>
        <v>148436.74945985115</v>
      </c>
      <c r="AC6" s="325">
        <f>Calculations!AC89</f>
        <v>165977.81283646339</v>
      </c>
      <c r="AD6" s="325">
        <f>Calculations!AD89</f>
        <v>185591.73826039195</v>
      </c>
      <c r="AE6" s="325">
        <f>Calculations!AE89</f>
        <v>207523.47992711244</v>
      </c>
      <c r="AF6" s="325">
        <f>Calculations!AF89</f>
        <v>232046.93875238928</v>
      </c>
      <c r="AG6" s="325">
        <f>Calculations!AG89</f>
        <v>259468.38306329059</v>
      </c>
    </row>
    <row r="7" spans="1:33">
      <c r="A7" t="s">
        <v>3</v>
      </c>
      <c r="B7" s="325">
        <f>Calculations!B90</f>
        <v>533887.84685760876</v>
      </c>
      <c r="C7" s="325">
        <f>Calculations!C90</f>
        <v>784700.08042792219</v>
      </c>
      <c r="D7" s="325">
        <f>Calculations!D90</f>
        <v>889759.09946042078</v>
      </c>
      <c r="E7" s="325">
        <f>Calculations!E90</f>
        <v>1011679.4425351723</v>
      </c>
      <c r="F7" s="325">
        <f>Calculations!F90</f>
        <v>1141381.9351678868</v>
      </c>
      <c r="G7" s="325">
        <f>Calculations!G90</f>
        <v>1283189.9937796546</v>
      </c>
      <c r="H7" s="325">
        <f>Calculations!H90</f>
        <v>1439697.6682231301</v>
      </c>
      <c r="I7" s="325">
        <f>Calculations!I90</f>
        <v>1552538.8368135917</v>
      </c>
      <c r="J7" s="325">
        <f>Calculations!J90</f>
        <v>1607013.8837193318</v>
      </c>
      <c r="K7" s="325">
        <f>Calculations!K90</f>
        <v>1646789.3147933644</v>
      </c>
      <c r="L7" s="325">
        <f>Calculations!L90</f>
        <v>1701264.3616991045</v>
      </c>
      <c r="M7" s="325">
        <f>Calculations!M90</f>
        <v>1773465.4159313156</v>
      </c>
      <c r="N7" s="325">
        <f>Calculations!N90</f>
        <v>1901870.8836377028</v>
      </c>
      <c r="O7" s="325">
        <f>Calculations!O90</f>
        <v>2112853.6049869182</v>
      </c>
      <c r="P7" s="325">
        <f>Calculations!P90</f>
        <v>2406845.9216210707</v>
      </c>
      <c r="Q7" s="325">
        <f>Calculations!Q90</f>
        <v>2698676.5300446786</v>
      </c>
      <c r="R7" s="325">
        <f>Calculations!R90</f>
        <v>3017584.456947871</v>
      </c>
      <c r="S7" s="325">
        <f>Calculations!S90</f>
        <v>3374178.3624073775</v>
      </c>
      <c r="T7" s="325">
        <f>Calculations!T90</f>
        <v>3772911.6728197709</v>
      </c>
      <c r="U7" s="325">
        <f>Calculations!U90</f>
        <v>4218764.0847603334</v>
      </c>
      <c r="V7" s="325">
        <f>Calculations!V90</f>
        <v>4717303.755367795</v>
      </c>
      <c r="W7" s="325">
        <f>Calculations!W90</f>
        <v>5274756.8418894615</v>
      </c>
      <c r="X7" s="325">
        <f>Calculations!X90</f>
        <v>5898085.2588515151</v>
      </c>
      <c r="Y7" s="325">
        <f>Calculations!Y90</f>
        <v>6595073.6239474518</v>
      </c>
      <c r="Z7" s="325">
        <f>Calculations!Z90</f>
        <v>7374426.4784935974</v>
      </c>
      <c r="AA7" s="325">
        <f>Calculations!AA90</f>
        <v>8245876.9966175565</v>
      </c>
      <c r="AB7" s="325">
        <f>Calculations!AB90</f>
        <v>9220308.5408258177</v>
      </c>
      <c r="AC7" s="325">
        <f>Calculations!AC90</f>
        <v>10309890.582032468</v>
      </c>
      <c r="AD7" s="325">
        <f>Calculations!AD90</f>
        <v>11528230.681525715</v>
      </c>
      <c r="AE7" s="325">
        <f>Calculations!AE90</f>
        <v>12890544.432943072</v>
      </c>
      <c r="AF7" s="325">
        <f>Calculations!AF90</f>
        <v>14413845.486624857</v>
      </c>
      <c r="AG7" s="325">
        <f>Calculations!AG90</f>
        <v>16117158.029520232</v>
      </c>
    </row>
    <row r="8" spans="1:33">
      <c r="A8" t="s">
        <v>4</v>
      </c>
      <c r="B8" s="325">
        <f>Calculations!B91</f>
        <v>0</v>
      </c>
      <c r="C8" s="325">
        <f>Calculations!C91</f>
        <v>0</v>
      </c>
      <c r="D8" s="325">
        <f>Calculations!D91</f>
        <v>0</v>
      </c>
      <c r="E8" s="325">
        <f>Calculations!E91</f>
        <v>0</v>
      </c>
      <c r="F8" s="325">
        <f>Calculations!F91</f>
        <v>0</v>
      </c>
      <c r="G8" s="325">
        <f>Calculations!G91</f>
        <v>0</v>
      </c>
      <c r="H8" s="325">
        <f>Calculations!H91</f>
        <v>0</v>
      </c>
      <c r="I8" s="325">
        <f>Calculations!I91</f>
        <v>0</v>
      </c>
      <c r="J8" s="325">
        <f>Calculations!J91</f>
        <v>0</v>
      </c>
      <c r="K8" s="325">
        <f>Calculations!K91</f>
        <v>0</v>
      </c>
      <c r="L8" s="325">
        <f>Calculations!L91</f>
        <v>0</v>
      </c>
      <c r="M8" s="325">
        <f>Calculations!M91</f>
        <v>0</v>
      </c>
      <c r="N8" s="325">
        <f>Calculations!N91</f>
        <v>0</v>
      </c>
      <c r="O8" s="325">
        <f>Calculations!O91</f>
        <v>0</v>
      </c>
      <c r="P8" s="325">
        <f>Calculations!P91</f>
        <v>0</v>
      </c>
      <c r="Q8" s="325">
        <f>Calculations!Q91</f>
        <v>0</v>
      </c>
      <c r="R8" s="325">
        <f>Calculations!R91</f>
        <v>0</v>
      </c>
      <c r="S8" s="325">
        <f>Calculations!S91</f>
        <v>0</v>
      </c>
      <c r="T8" s="325">
        <f>Calculations!T91</f>
        <v>0</v>
      </c>
      <c r="U8" s="325">
        <f>Calculations!U91</f>
        <v>0</v>
      </c>
      <c r="V8" s="325">
        <f>Calculations!V91</f>
        <v>0</v>
      </c>
      <c r="W8" s="325">
        <f>Calculations!W91</f>
        <v>0</v>
      </c>
      <c r="X8" s="325">
        <f>Calculations!X91</f>
        <v>0</v>
      </c>
      <c r="Y8" s="325">
        <f>Calculations!Y91</f>
        <v>0</v>
      </c>
      <c r="Z8" s="325">
        <f>Calculations!Z91</f>
        <v>0</v>
      </c>
      <c r="AA8" s="325">
        <f>Calculations!AA91</f>
        <v>0</v>
      </c>
      <c r="AB8" s="325">
        <f>Calculations!AB91</f>
        <v>0</v>
      </c>
      <c r="AC8" s="325">
        <f>Calculations!AC91</f>
        <v>0</v>
      </c>
      <c r="AD8" s="325">
        <f>Calculations!AD91</f>
        <v>0</v>
      </c>
      <c r="AE8" s="325">
        <f>Calculations!AE91</f>
        <v>0</v>
      </c>
      <c r="AF8" s="325">
        <f>Calculations!AF91</f>
        <v>0</v>
      </c>
      <c r="AG8" s="325">
        <f>Calculations!AG91</f>
        <v>0</v>
      </c>
    </row>
    <row r="9" spans="1:33">
      <c r="A9" t="s">
        <v>5</v>
      </c>
      <c r="B9" s="325">
        <f>Calculations!B92</f>
        <v>0</v>
      </c>
      <c r="C9" s="325">
        <f>Calculations!C92</f>
        <v>0</v>
      </c>
      <c r="D9" s="325">
        <f>Calculations!D92</f>
        <v>0</v>
      </c>
      <c r="E9" s="325">
        <f>Calculations!E92</f>
        <v>0</v>
      </c>
      <c r="F9" s="325">
        <f>Calculations!F92</f>
        <v>0</v>
      </c>
      <c r="G9" s="325">
        <f>Calculations!G92</f>
        <v>0</v>
      </c>
      <c r="H9" s="325">
        <f>Calculations!H92</f>
        <v>0</v>
      </c>
      <c r="I9" s="325">
        <f>Calculations!I92</f>
        <v>0</v>
      </c>
      <c r="J9" s="325">
        <f>Calculations!J92</f>
        <v>0</v>
      </c>
      <c r="K9" s="325">
        <f>Calculations!K92</f>
        <v>0</v>
      </c>
      <c r="L9" s="325">
        <f>Calculations!L92</f>
        <v>0</v>
      </c>
      <c r="M9" s="325">
        <f>Calculations!M92</f>
        <v>0</v>
      </c>
      <c r="N9" s="325">
        <f>Calculations!N92</f>
        <v>0</v>
      </c>
      <c r="O9" s="325">
        <f>Calculations!O92</f>
        <v>0</v>
      </c>
      <c r="P9" s="325">
        <f>Calculations!P92</f>
        <v>0</v>
      </c>
      <c r="Q9" s="325">
        <f>Calculations!Q92</f>
        <v>0</v>
      </c>
      <c r="R9" s="325">
        <f>Calculations!R92</f>
        <v>0</v>
      </c>
      <c r="S9" s="325">
        <f>Calculations!S92</f>
        <v>0</v>
      </c>
      <c r="T9" s="325">
        <f>Calculations!T92</f>
        <v>0</v>
      </c>
      <c r="U9" s="325">
        <f>Calculations!U92</f>
        <v>0</v>
      </c>
      <c r="V9" s="325">
        <f>Calculations!V92</f>
        <v>0</v>
      </c>
      <c r="W9" s="325">
        <f>Calculations!W92</f>
        <v>0</v>
      </c>
      <c r="X9" s="325">
        <f>Calculations!X92</f>
        <v>0</v>
      </c>
      <c r="Y9" s="325">
        <f>Calculations!Y92</f>
        <v>0</v>
      </c>
      <c r="Z9" s="325">
        <f>Calculations!Z92</f>
        <v>0</v>
      </c>
      <c r="AA9" s="325">
        <f>Calculations!AA92</f>
        <v>0</v>
      </c>
      <c r="AB9" s="325">
        <f>Calculations!AB92</f>
        <v>0</v>
      </c>
      <c r="AC9" s="325">
        <f>Calculations!AC92</f>
        <v>0</v>
      </c>
      <c r="AD9" s="325">
        <f>Calculations!AD92</f>
        <v>0</v>
      </c>
      <c r="AE9" s="325">
        <f>Calculations!AE92</f>
        <v>0</v>
      </c>
      <c r="AF9" s="325">
        <f>Calculations!AF92</f>
        <v>0</v>
      </c>
      <c r="AG9" s="325">
        <f>Calculations!AG92</f>
        <v>0</v>
      </c>
    </row>
    <row r="10" spans="1:33">
      <c r="A10" t="s">
        <v>6</v>
      </c>
      <c r="B10" s="325">
        <f>Calculations!B93</f>
        <v>0</v>
      </c>
      <c r="C10" s="325">
        <f>Calculations!C93</f>
        <v>0</v>
      </c>
      <c r="D10" s="325">
        <f>Calculations!D93</f>
        <v>0</v>
      </c>
      <c r="E10" s="325">
        <f>Calculations!E93</f>
        <v>0</v>
      </c>
      <c r="F10" s="325">
        <f>Calculations!F93</f>
        <v>0</v>
      </c>
      <c r="G10" s="325">
        <f>Calculations!G93</f>
        <v>0</v>
      </c>
      <c r="H10" s="325">
        <f>Calculations!H93</f>
        <v>0</v>
      </c>
      <c r="I10" s="325">
        <f>Calculations!I93</f>
        <v>0</v>
      </c>
      <c r="J10" s="325">
        <f>Calculations!J93</f>
        <v>0</v>
      </c>
      <c r="K10" s="325">
        <f>Calculations!K93</f>
        <v>0</v>
      </c>
      <c r="L10" s="325">
        <f>Calculations!L93</f>
        <v>0</v>
      </c>
      <c r="M10" s="325">
        <f>Calculations!M93</f>
        <v>0</v>
      </c>
      <c r="N10" s="325">
        <f>Calculations!N93</f>
        <v>0</v>
      </c>
      <c r="O10" s="325">
        <f>Calculations!O93</f>
        <v>0</v>
      </c>
      <c r="P10" s="325">
        <f>Calculations!P93</f>
        <v>0</v>
      </c>
      <c r="Q10" s="325">
        <f>Calculations!Q93</f>
        <v>0</v>
      </c>
      <c r="R10" s="325">
        <f>Calculations!R93</f>
        <v>0</v>
      </c>
      <c r="S10" s="325">
        <f>Calculations!S93</f>
        <v>0</v>
      </c>
      <c r="T10" s="325">
        <f>Calculations!T93</f>
        <v>0</v>
      </c>
      <c r="U10" s="325">
        <f>Calculations!U93</f>
        <v>0</v>
      </c>
      <c r="V10" s="325">
        <f>Calculations!V93</f>
        <v>0</v>
      </c>
      <c r="W10" s="325">
        <f>Calculations!W93</f>
        <v>0</v>
      </c>
      <c r="X10" s="325">
        <f>Calculations!X93</f>
        <v>0</v>
      </c>
      <c r="Y10" s="325">
        <f>Calculations!Y93</f>
        <v>0</v>
      </c>
      <c r="Z10" s="325">
        <f>Calculations!Z93</f>
        <v>0</v>
      </c>
      <c r="AA10" s="325">
        <f>Calculations!AA93</f>
        <v>0</v>
      </c>
      <c r="AB10" s="325">
        <f>Calculations!AB93</f>
        <v>0</v>
      </c>
      <c r="AC10" s="325">
        <f>Calculations!AC93</f>
        <v>0</v>
      </c>
      <c r="AD10" s="325">
        <f>Calculations!AD93</f>
        <v>0</v>
      </c>
      <c r="AE10" s="325">
        <f>Calculations!AE93</f>
        <v>0</v>
      </c>
      <c r="AF10" s="325">
        <f>Calculations!AF93</f>
        <v>0</v>
      </c>
      <c r="AG10" s="325">
        <f>Calculations!AG93</f>
        <v>0</v>
      </c>
    </row>
    <row r="11" spans="1:33">
      <c r="A11" t="s">
        <v>7</v>
      </c>
      <c r="B11" s="325">
        <f>Calculations!B94</f>
        <v>0</v>
      </c>
      <c r="C11" s="325">
        <f>Calculations!C94</f>
        <v>0</v>
      </c>
      <c r="D11" s="325">
        <f>Calculations!D94</f>
        <v>0</v>
      </c>
      <c r="E11" s="325">
        <f>Calculations!E94</f>
        <v>0</v>
      </c>
      <c r="F11" s="325">
        <f>Calculations!F94</f>
        <v>0</v>
      </c>
      <c r="G11" s="325">
        <f>Calculations!G94</f>
        <v>0</v>
      </c>
      <c r="H11" s="325">
        <f>Calculations!H94</f>
        <v>0</v>
      </c>
      <c r="I11" s="325">
        <f>Calculations!I94</f>
        <v>0</v>
      </c>
      <c r="J11" s="325">
        <f>Calculations!J94</f>
        <v>0</v>
      </c>
      <c r="K11" s="325">
        <f>Calculations!K94</f>
        <v>0</v>
      </c>
      <c r="L11" s="325">
        <f>Calculations!L94</f>
        <v>0</v>
      </c>
      <c r="M11" s="325">
        <f>Calculations!M94</f>
        <v>0</v>
      </c>
      <c r="N11" s="325">
        <f>Calculations!N94</f>
        <v>0</v>
      </c>
      <c r="O11" s="325">
        <f>Calculations!O94</f>
        <v>0</v>
      </c>
      <c r="P11" s="325">
        <f>Calculations!P94</f>
        <v>0</v>
      </c>
      <c r="Q11" s="325">
        <f>Calculations!Q94</f>
        <v>0</v>
      </c>
      <c r="R11" s="325">
        <f>Calculations!R94</f>
        <v>0</v>
      </c>
      <c r="S11" s="325">
        <f>Calculations!S94</f>
        <v>0</v>
      </c>
      <c r="T11" s="325">
        <f>Calculations!T94</f>
        <v>0</v>
      </c>
      <c r="U11" s="325">
        <f>Calculations!U94</f>
        <v>0</v>
      </c>
      <c r="V11" s="325">
        <f>Calculations!V94</f>
        <v>0</v>
      </c>
      <c r="W11" s="325">
        <f>Calculations!W94</f>
        <v>0</v>
      </c>
      <c r="X11" s="325">
        <f>Calculations!X94</f>
        <v>0</v>
      </c>
      <c r="Y11" s="325">
        <f>Calculations!Y94</f>
        <v>0</v>
      </c>
      <c r="Z11" s="325">
        <f>Calculations!Z94</f>
        <v>0</v>
      </c>
      <c r="AA11" s="325">
        <f>Calculations!AA94</f>
        <v>0</v>
      </c>
      <c r="AB11" s="325">
        <f>Calculations!AB94</f>
        <v>0</v>
      </c>
      <c r="AC11" s="325">
        <f>Calculations!AC94</f>
        <v>0</v>
      </c>
      <c r="AD11" s="325">
        <f>Calculations!AD94</f>
        <v>0</v>
      </c>
      <c r="AE11" s="325">
        <f>Calculations!AE94</f>
        <v>0</v>
      </c>
      <c r="AF11" s="325">
        <f>Calculations!AF94</f>
        <v>0</v>
      </c>
      <c r="AG11" s="325">
        <f>Calculations!AG94</f>
        <v>0</v>
      </c>
    </row>
    <row r="12" spans="1:33">
      <c r="A12" t="s">
        <v>8</v>
      </c>
      <c r="B12" s="325">
        <f>Calculations!B95</f>
        <v>0</v>
      </c>
      <c r="C12" s="325">
        <f>Calculations!C95</f>
        <v>0</v>
      </c>
      <c r="D12" s="325">
        <f>Calculations!D95</f>
        <v>0</v>
      </c>
      <c r="E12" s="325">
        <f>Calculations!E95</f>
        <v>0</v>
      </c>
      <c r="F12" s="325">
        <f>Calculations!F95</f>
        <v>0</v>
      </c>
      <c r="G12" s="325">
        <f>Calculations!G95</f>
        <v>0</v>
      </c>
      <c r="H12" s="325">
        <f>Calculations!H95</f>
        <v>0</v>
      </c>
      <c r="I12" s="325">
        <f>Calculations!I95</f>
        <v>0</v>
      </c>
      <c r="J12" s="325">
        <f>Calculations!J95</f>
        <v>0</v>
      </c>
      <c r="K12" s="325">
        <f>Calculations!K95</f>
        <v>0</v>
      </c>
      <c r="L12" s="325">
        <f>Calculations!L95</f>
        <v>0</v>
      </c>
      <c r="M12" s="325">
        <f>Calculations!M95</f>
        <v>0</v>
      </c>
      <c r="N12" s="325">
        <f>Calculations!N95</f>
        <v>0</v>
      </c>
      <c r="O12" s="325">
        <f>Calculations!O95</f>
        <v>0</v>
      </c>
      <c r="P12" s="325">
        <f>Calculations!P95</f>
        <v>0</v>
      </c>
      <c r="Q12" s="325">
        <f>Calculations!Q95</f>
        <v>0</v>
      </c>
      <c r="R12" s="325">
        <f>Calculations!R95</f>
        <v>0</v>
      </c>
      <c r="S12" s="325">
        <f>Calculations!S95</f>
        <v>0</v>
      </c>
      <c r="T12" s="325">
        <f>Calculations!T95</f>
        <v>0</v>
      </c>
      <c r="U12" s="325">
        <f>Calculations!U95</f>
        <v>0</v>
      </c>
      <c r="V12" s="325">
        <f>Calculations!V95</f>
        <v>0</v>
      </c>
      <c r="W12" s="325">
        <f>Calculations!W95</f>
        <v>0</v>
      </c>
      <c r="X12" s="325">
        <f>Calculations!X95</f>
        <v>0</v>
      </c>
      <c r="Y12" s="325">
        <f>Calculations!Y95</f>
        <v>0</v>
      </c>
      <c r="Z12" s="325">
        <f>Calculations!Z95</f>
        <v>0</v>
      </c>
      <c r="AA12" s="325">
        <f>Calculations!AA95</f>
        <v>0</v>
      </c>
      <c r="AB12" s="325">
        <f>Calculations!AB95</f>
        <v>0</v>
      </c>
      <c r="AC12" s="325">
        <f>Calculations!AC95</f>
        <v>0</v>
      </c>
      <c r="AD12" s="325">
        <f>Calculations!AD95</f>
        <v>0</v>
      </c>
      <c r="AE12" s="325">
        <f>Calculations!AE95</f>
        <v>0</v>
      </c>
      <c r="AF12" s="325">
        <f>Calculations!AF95</f>
        <v>0</v>
      </c>
      <c r="AG12" s="325">
        <f>Calculations!AG95</f>
        <v>0</v>
      </c>
    </row>
    <row r="13" spans="1:33">
      <c r="A13" t="s">
        <v>13</v>
      </c>
      <c r="B13" s="325">
        <f>Calculations!B96</f>
        <v>0</v>
      </c>
      <c r="C13" s="325">
        <f>Calculations!C96</f>
        <v>0</v>
      </c>
      <c r="D13" s="325">
        <f>Calculations!D96</f>
        <v>0</v>
      </c>
      <c r="E13" s="325">
        <f>Calculations!E96</f>
        <v>0</v>
      </c>
      <c r="F13" s="325">
        <f>Calculations!F96</f>
        <v>0</v>
      </c>
      <c r="G13" s="325">
        <f>Calculations!G96</f>
        <v>0</v>
      </c>
      <c r="H13" s="325">
        <f>Calculations!H96</f>
        <v>0</v>
      </c>
      <c r="I13" s="325">
        <f>Calculations!I96</f>
        <v>0</v>
      </c>
      <c r="J13" s="325">
        <f>Calculations!J96</f>
        <v>0</v>
      </c>
      <c r="K13" s="325">
        <f>Calculations!K96</f>
        <v>0</v>
      </c>
      <c r="L13" s="325">
        <f>Calculations!L96</f>
        <v>0</v>
      </c>
      <c r="M13" s="325">
        <f>Calculations!M96</f>
        <v>0</v>
      </c>
      <c r="N13" s="325">
        <f>Calculations!N96</f>
        <v>0</v>
      </c>
      <c r="O13" s="325">
        <f>Calculations!O96</f>
        <v>0</v>
      </c>
      <c r="P13" s="325">
        <f>Calculations!P96</f>
        <v>0</v>
      </c>
      <c r="Q13" s="325">
        <f>Calculations!Q96</f>
        <v>0</v>
      </c>
      <c r="R13" s="325">
        <f>Calculations!R96</f>
        <v>0</v>
      </c>
      <c r="S13" s="325">
        <f>Calculations!S96</f>
        <v>0</v>
      </c>
      <c r="T13" s="325">
        <f>Calculations!T96</f>
        <v>0</v>
      </c>
      <c r="U13" s="325">
        <f>Calculations!U96</f>
        <v>0</v>
      </c>
      <c r="V13" s="325">
        <f>Calculations!V96</f>
        <v>0</v>
      </c>
      <c r="W13" s="325">
        <f>Calculations!W96</f>
        <v>0</v>
      </c>
      <c r="X13" s="325">
        <f>Calculations!X96</f>
        <v>0</v>
      </c>
      <c r="Y13" s="325">
        <f>Calculations!Y96</f>
        <v>0</v>
      </c>
      <c r="Z13" s="325">
        <f>Calculations!Z96</f>
        <v>0</v>
      </c>
      <c r="AA13" s="325">
        <f>Calculations!AA96</f>
        <v>0</v>
      </c>
      <c r="AB13" s="325">
        <f>Calculations!AB96</f>
        <v>0</v>
      </c>
      <c r="AC13" s="325">
        <f>Calculations!AC96</f>
        <v>0</v>
      </c>
      <c r="AD13" s="325">
        <f>Calculations!AD96</f>
        <v>0</v>
      </c>
      <c r="AE13" s="325">
        <f>Calculations!AE96</f>
        <v>0</v>
      </c>
      <c r="AF13" s="325">
        <f>Calculations!AF96</f>
        <v>0</v>
      </c>
      <c r="AG13" s="325">
        <f>Calculations!AG96</f>
        <v>0</v>
      </c>
    </row>
    <row r="14" spans="1:33">
      <c r="A14" t="s">
        <v>16</v>
      </c>
      <c r="B14" s="325">
        <f>Calculations!B97</f>
        <v>0</v>
      </c>
      <c r="C14" s="325">
        <f>Calculations!C97</f>
        <v>0</v>
      </c>
      <c r="D14" s="325">
        <f>Calculations!D97</f>
        <v>0</v>
      </c>
      <c r="E14" s="325">
        <f>Calculations!E97</f>
        <v>0</v>
      </c>
      <c r="F14" s="325">
        <f>Calculations!F97</f>
        <v>0</v>
      </c>
      <c r="G14" s="325">
        <f>Calculations!G97</f>
        <v>0</v>
      </c>
      <c r="H14" s="325">
        <f>Calculations!H97</f>
        <v>0</v>
      </c>
      <c r="I14" s="325">
        <f>Calculations!I97</f>
        <v>0</v>
      </c>
      <c r="J14" s="325">
        <f>Calculations!J97</f>
        <v>0</v>
      </c>
      <c r="K14" s="325">
        <f>Calculations!K97</f>
        <v>0</v>
      </c>
      <c r="L14" s="325">
        <f>Calculations!L97</f>
        <v>0</v>
      </c>
      <c r="M14" s="325">
        <f>Calculations!M97</f>
        <v>0</v>
      </c>
      <c r="N14" s="325">
        <f>Calculations!N97</f>
        <v>0</v>
      </c>
      <c r="O14" s="325">
        <f>Calculations!O97</f>
        <v>0</v>
      </c>
      <c r="P14" s="325">
        <f>Calculations!P97</f>
        <v>0</v>
      </c>
      <c r="Q14" s="325">
        <f>Calculations!Q97</f>
        <v>0</v>
      </c>
      <c r="R14" s="325">
        <f>Calculations!R97</f>
        <v>0</v>
      </c>
      <c r="S14" s="325">
        <f>Calculations!S97</f>
        <v>0</v>
      </c>
      <c r="T14" s="325">
        <f>Calculations!T97</f>
        <v>0</v>
      </c>
      <c r="U14" s="325">
        <f>Calculations!U97</f>
        <v>0</v>
      </c>
      <c r="V14" s="325">
        <f>Calculations!V97</f>
        <v>0</v>
      </c>
      <c r="W14" s="325">
        <f>Calculations!W97</f>
        <v>0</v>
      </c>
      <c r="X14" s="325">
        <f>Calculations!X97</f>
        <v>0</v>
      </c>
      <c r="Y14" s="325">
        <f>Calculations!Y97</f>
        <v>0</v>
      </c>
      <c r="Z14" s="325">
        <f>Calculations!Z97</f>
        <v>0</v>
      </c>
      <c r="AA14" s="325">
        <f>Calculations!AA97</f>
        <v>0</v>
      </c>
      <c r="AB14" s="325">
        <f>Calculations!AB97</f>
        <v>0</v>
      </c>
      <c r="AC14" s="325">
        <f>Calculations!AC97</f>
        <v>0</v>
      </c>
      <c r="AD14" s="325">
        <f>Calculations!AD97</f>
        <v>0</v>
      </c>
      <c r="AE14" s="325">
        <f>Calculations!AE97</f>
        <v>0</v>
      </c>
      <c r="AF14" s="325">
        <f>Calculations!AF97</f>
        <v>0</v>
      </c>
      <c r="AG14" s="325">
        <f>Calculations!AG97</f>
        <v>0</v>
      </c>
    </row>
    <row r="15" spans="1:33">
      <c r="A15" t="s">
        <v>17</v>
      </c>
      <c r="B15" s="325">
        <f>Calculations!B98</f>
        <v>0</v>
      </c>
      <c r="C15" s="325">
        <f>Calculations!C98</f>
        <v>0</v>
      </c>
      <c r="D15" s="325">
        <f>Calculations!D98</f>
        <v>0</v>
      </c>
      <c r="E15" s="325">
        <f>Calculations!E98</f>
        <v>0</v>
      </c>
      <c r="F15" s="325">
        <f>Calculations!F98</f>
        <v>0</v>
      </c>
      <c r="G15" s="325">
        <f>Calculations!G98</f>
        <v>0</v>
      </c>
      <c r="H15" s="325">
        <f>Calculations!H98</f>
        <v>0</v>
      </c>
      <c r="I15" s="325">
        <f>Calculations!I98</f>
        <v>0</v>
      </c>
      <c r="J15" s="325">
        <f>Calculations!J98</f>
        <v>0</v>
      </c>
      <c r="K15" s="325">
        <f>Calculations!K98</f>
        <v>0</v>
      </c>
      <c r="L15" s="325">
        <f>Calculations!L98</f>
        <v>0</v>
      </c>
      <c r="M15" s="325">
        <f>Calculations!M98</f>
        <v>0</v>
      </c>
      <c r="N15" s="325">
        <f>Calculations!N98</f>
        <v>0</v>
      </c>
      <c r="O15" s="325">
        <f>Calculations!O98</f>
        <v>0</v>
      </c>
      <c r="P15" s="325">
        <f>Calculations!P98</f>
        <v>0</v>
      </c>
      <c r="Q15" s="325">
        <f>Calculations!Q98</f>
        <v>0</v>
      </c>
      <c r="R15" s="325">
        <f>Calculations!R98</f>
        <v>0</v>
      </c>
      <c r="S15" s="325">
        <f>Calculations!S98</f>
        <v>0</v>
      </c>
      <c r="T15" s="325">
        <f>Calculations!T98</f>
        <v>0</v>
      </c>
      <c r="U15" s="325">
        <f>Calculations!U98</f>
        <v>0</v>
      </c>
      <c r="V15" s="325">
        <f>Calculations!V98</f>
        <v>0</v>
      </c>
      <c r="W15" s="325">
        <f>Calculations!W98</f>
        <v>0</v>
      </c>
      <c r="X15" s="325">
        <f>Calculations!X98</f>
        <v>0</v>
      </c>
      <c r="Y15" s="325">
        <f>Calculations!Y98</f>
        <v>0</v>
      </c>
      <c r="Z15" s="325">
        <f>Calculations!Z98</f>
        <v>0</v>
      </c>
      <c r="AA15" s="325">
        <f>Calculations!AA98</f>
        <v>0</v>
      </c>
      <c r="AB15" s="325">
        <f>Calculations!AB98</f>
        <v>0</v>
      </c>
      <c r="AC15" s="325">
        <f>Calculations!AC98</f>
        <v>0</v>
      </c>
      <c r="AD15" s="325">
        <f>Calculations!AD98</f>
        <v>0</v>
      </c>
      <c r="AE15" s="325">
        <f>Calculations!AE98</f>
        <v>0</v>
      </c>
      <c r="AF15" s="325">
        <f>Calculations!AF98</f>
        <v>0</v>
      </c>
      <c r="AG15" s="325">
        <f>Calculations!AG98</f>
        <v>0</v>
      </c>
    </row>
    <row r="16" spans="1:33">
      <c r="A16" t="s">
        <v>18</v>
      </c>
      <c r="B16" s="325">
        <f>Calculations!B99</f>
        <v>0</v>
      </c>
      <c r="C16" s="325">
        <f>Calculations!C99</f>
        <v>0</v>
      </c>
      <c r="D16" s="325">
        <f>Calculations!D99</f>
        <v>0</v>
      </c>
      <c r="E16" s="325">
        <f>Calculations!E99</f>
        <v>0</v>
      </c>
      <c r="F16" s="325">
        <f>Calculations!F99</f>
        <v>0</v>
      </c>
      <c r="G16" s="325">
        <f>Calculations!G99</f>
        <v>0</v>
      </c>
      <c r="H16" s="325">
        <f>Calculations!H99</f>
        <v>0</v>
      </c>
      <c r="I16" s="325">
        <f>Calculations!I99</f>
        <v>0</v>
      </c>
      <c r="J16" s="325">
        <f>Calculations!J99</f>
        <v>0</v>
      </c>
      <c r="K16" s="325">
        <f>Calculations!K99</f>
        <v>0</v>
      </c>
      <c r="L16" s="325">
        <f>Calculations!L99</f>
        <v>0</v>
      </c>
      <c r="M16" s="325">
        <f>Calculations!M99</f>
        <v>0</v>
      </c>
      <c r="N16" s="325">
        <f>Calculations!N99</f>
        <v>0</v>
      </c>
      <c r="O16" s="325">
        <f>Calculations!O99</f>
        <v>0</v>
      </c>
      <c r="P16" s="325">
        <f>Calculations!P99</f>
        <v>0</v>
      </c>
      <c r="Q16" s="325">
        <f>Calculations!Q99</f>
        <v>0</v>
      </c>
      <c r="R16" s="325">
        <f>Calculations!R99</f>
        <v>0</v>
      </c>
      <c r="S16" s="325">
        <f>Calculations!S99</f>
        <v>0</v>
      </c>
      <c r="T16" s="325">
        <f>Calculations!T99</f>
        <v>0</v>
      </c>
      <c r="U16" s="325">
        <f>Calculations!U99</f>
        <v>0</v>
      </c>
      <c r="V16" s="325">
        <f>Calculations!V99</f>
        <v>0</v>
      </c>
      <c r="W16" s="325">
        <f>Calculations!W99</f>
        <v>0</v>
      </c>
      <c r="X16" s="325">
        <f>Calculations!X99</f>
        <v>0</v>
      </c>
      <c r="Y16" s="325">
        <f>Calculations!Y99</f>
        <v>0</v>
      </c>
      <c r="Z16" s="325">
        <f>Calculations!Z99</f>
        <v>0</v>
      </c>
      <c r="AA16" s="325">
        <f>Calculations!AA99</f>
        <v>0</v>
      </c>
      <c r="AB16" s="325">
        <f>Calculations!AB99</f>
        <v>0</v>
      </c>
      <c r="AC16" s="325">
        <f>Calculations!AC99</f>
        <v>0</v>
      </c>
      <c r="AD16" s="325">
        <f>Calculations!AD99</f>
        <v>0</v>
      </c>
      <c r="AE16" s="325">
        <f>Calculations!AE99</f>
        <v>0</v>
      </c>
      <c r="AF16" s="325">
        <f>Calculations!AF99</f>
        <v>0</v>
      </c>
      <c r="AG16" s="325">
        <f>Calculations!AG99</f>
        <v>0</v>
      </c>
    </row>
    <row r="17" spans="1:33">
      <c r="A17" t="s">
        <v>19</v>
      </c>
      <c r="B17" s="325">
        <f>Calculations!B100</f>
        <v>0</v>
      </c>
      <c r="C17" s="325">
        <f>Calculations!C100</f>
        <v>0</v>
      </c>
      <c r="D17" s="325">
        <f>Calculations!D100</f>
        <v>0</v>
      </c>
      <c r="E17" s="325">
        <f>Calculations!E100</f>
        <v>0</v>
      </c>
      <c r="F17" s="325">
        <f>Calculations!F100</f>
        <v>0</v>
      </c>
      <c r="G17" s="325">
        <f>Calculations!G100</f>
        <v>0</v>
      </c>
      <c r="H17" s="325">
        <f>Calculations!H100</f>
        <v>0</v>
      </c>
      <c r="I17" s="325">
        <f>Calculations!I100</f>
        <v>0</v>
      </c>
      <c r="J17" s="325">
        <f>Calculations!J100</f>
        <v>0</v>
      </c>
      <c r="K17" s="325">
        <f>Calculations!K100</f>
        <v>0</v>
      </c>
      <c r="L17" s="325">
        <f>Calculations!L100</f>
        <v>0</v>
      </c>
      <c r="M17" s="325">
        <f>Calculations!M100</f>
        <v>0</v>
      </c>
      <c r="N17" s="325">
        <f>Calculations!N100</f>
        <v>0</v>
      </c>
      <c r="O17" s="325">
        <f>Calculations!O100</f>
        <v>0</v>
      </c>
      <c r="P17" s="325">
        <f>Calculations!P100</f>
        <v>0</v>
      </c>
      <c r="Q17" s="325">
        <f>Calculations!Q100</f>
        <v>0</v>
      </c>
      <c r="R17" s="325">
        <f>Calculations!R100</f>
        <v>0</v>
      </c>
      <c r="S17" s="325">
        <f>Calculations!S100</f>
        <v>0</v>
      </c>
      <c r="T17" s="325">
        <f>Calculations!T100</f>
        <v>0</v>
      </c>
      <c r="U17" s="325">
        <f>Calculations!U100</f>
        <v>0</v>
      </c>
      <c r="V17" s="325">
        <f>Calculations!V100</f>
        <v>0</v>
      </c>
      <c r="W17" s="325">
        <f>Calculations!W100</f>
        <v>0</v>
      </c>
      <c r="X17" s="325">
        <f>Calculations!X100</f>
        <v>0</v>
      </c>
      <c r="Y17" s="325">
        <f>Calculations!Y100</f>
        <v>0</v>
      </c>
      <c r="Z17" s="325">
        <f>Calculations!Z100</f>
        <v>0</v>
      </c>
      <c r="AA17" s="325">
        <f>Calculations!AA100</f>
        <v>0</v>
      </c>
      <c r="AB17" s="325">
        <f>Calculations!AB100</f>
        <v>0</v>
      </c>
      <c r="AC17" s="325">
        <f>Calculations!AC100</f>
        <v>0</v>
      </c>
      <c r="AD17" s="325">
        <f>Calculations!AD100</f>
        <v>0</v>
      </c>
      <c r="AE17" s="325">
        <f>Calculations!AE100</f>
        <v>0</v>
      </c>
      <c r="AF17" s="325">
        <f>Calculations!AF100</f>
        <v>0</v>
      </c>
      <c r="AG17" s="325">
        <f>Calculations!AG100</f>
        <v>0</v>
      </c>
    </row>
  </sheetData>
  <phoneticPr fontId="2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17"/>
  <sheetViews>
    <sheetView topLeftCell="K1" workbookViewId="0">
      <selection activeCell="B2" sqref="B2:AG17"/>
    </sheetView>
  </sheetViews>
  <sheetFormatPr defaultRowHeight="17"/>
  <cols>
    <col min="1" max="1" width="23.33203125" customWidth="1"/>
    <col min="2" max="33" width="9.58203125" bestFit="1" customWidth="1"/>
  </cols>
  <sheetData>
    <row r="1" spans="1:33">
      <c r="A1" t="s">
        <v>20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14</v>
      </c>
      <c r="B2" s="325">
        <f>Calculations!B46</f>
        <v>0</v>
      </c>
      <c r="C2" s="325">
        <f>Calculations!C46</f>
        <v>0</v>
      </c>
      <c r="D2" s="325">
        <f>Calculations!D46</f>
        <v>0</v>
      </c>
      <c r="E2" s="325">
        <f>Calculations!E46</f>
        <v>0</v>
      </c>
      <c r="F2" s="325">
        <f>Calculations!F46</f>
        <v>0</v>
      </c>
      <c r="G2" s="325">
        <f>Calculations!G46</f>
        <v>0</v>
      </c>
      <c r="H2" s="325">
        <f>Calculations!H46</f>
        <v>0</v>
      </c>
      <c r="I2" s="325">
        <f>Calculations!I46</f>
        <v>0</v>
      </c>
      <c r="J2" s="325">
        <f>Calculations!J46</f>
        <v>0</v>
      </c>
      <c r="K2" s="325">
        <f>Calculations!K46</f>
        <v>0</v>
      </c>
      <c r="L2" s="325">
        <f>Calculations!L46</f>
        <v>0</v>
      </c>
      <c r="M2" s="325">
        <f>Calculations!M46</f>
        <v>0</v>
      </c>
      <c r="N2" s="325">
        <f>Calculations!N46</f>
        <v>0</v>
      </c>
      <c r="O2" s="325">
        <f>Calculations!O46</f>
        <v>0</v>
      </c>
      <c r="P2" s="325">
        <f>Calculations!P46</f>
        <v>0</v>
      </c>
      <c r="Q2" s="325">
        <f>Calculations!Q46</f>
        <v>0</v>
      </c>
      <c r="R2" s="325">
        <f>Calculations!R46</f>
        <v>0</v>
      </c>
      <c r="S2" s="325">
        <f>Calculations!S46</f>
        <v>0</v>
      </c>
      <c r="T2" s="325">
        <f>Calculations!T46</f>
        <v>0</v>
      </c>
      <c r="U2" s="325">
        <f>Calculations!U46</f>
        <v>0</v>
      </c>
      <c r="V2" s="325">
        <f>Calculations!V46</f>
        <v>0</v>
      </c>
      <c r="W2" s="325">
        <f>Calculations!W46</f>
        <v>0</v>
      </c>
      <c r="X2" s="325">
        <f>Calculations!X46</f>
        <v>0</v>
      </c>
      <c r="Y2" s="325">
        <f>Calculations!Y46</f>
        <v>0</v>
      </c>
      <c r="Z2" s="325">
        <f>Calculations!Z46</f>
        <v>0</v>
      </c>
      <c r="AA2" s="325">
        <f>Calculations!AA46</f>
        <v>0</v>
      </c>
      <c r="AB2" s="325">
        <f>Calculations!AB46</f>
        <v>0</v>
      </c>
      <c r="AC2" s="325">
        <f>Calculations!AC46</f>
        <v>0</v>
      </c>
      <c r="AD2" s="325">
        <f>Calculations!AD46</f>
        <v>0</v>
      </c>
      <c r="AE2" s="325">
        <f>Calculations!AE46</f>
        <v>0</v>
      </c>
      <c r="AF2" s="325">
        <f>Calculations!AF46</f>
        <v>0</v>
      </c>
      <c r="AG2" s="325">
        <f>Calculations!AG46</f>
        <v>0</v>
      </c>
    </row>
    <row r="3" spans="1:33">
      <c r="A3" t="s">
        <v>0</v>
      </c>
      <c r="B3" s="325">
        <f>Calculations!B47</f>
        <v>0</v>
      </c>
      <c r="C3" s="325">
        <f>Calculations!C47</f>
        <v>0</v>
      </c>
      <c r="D3" s="325">
        <f>Calculations!D47</f>
        <v>0</v>
      </c>
      <c r="E3" s="325">
        <f>Calculations!E47</f>
        <v>0</v>
      </c>
      <c r="F3" s="325">
        <f>Calculations!F47</f>
        <v>0</v>
      </c>
      <c r="G3" s="325">
        <f>Calculations!G47</f>
        <v>0</v>
      </c>
      <c r="H3" s="325">
        <f>Calculations!H47</f>
        <v>0</v>
      </c>
      <c r="I3" s="325">
        <f>Calculations!I47</f>
        <v>0</v>
      </c>
      <c r="J3" s="325">
        <f>Calculations!J47</f>
        <v>0</v>
      </c>
      <c r="K3" s="325">
        <f>Calculations!K47</f>
        <v>0</v>
      </c>
      <c r="L3" s="325">
        <f>Calculations!L47</f>
        <v>0</v>
      </c>
      <c r="M3" s="325">
        <f>Calculations!M47</f>
        <v>0</v>
      </c>
      <c r="N3" s="325">
        <f>Calculations!N47</f>
        <v>0</v>
      </c>
      <c r="O3" s="325">
        <f>Calculations!O47</f>
        <v>0</v>
      </c>
      <c r="P3" s="325">
        <f>Calculations!P47</f>
        <v>0</v>
      </c>
      <c r="Q3" s="325">
        <f>Calculations!Q47</f>
        <v>0</v>
      </c>
      <c r="R3" s="325">
        <f>Calculations!R47</f>
        <v>0</v>
      </c>
      <c r="S3" s="325">
        <f>Calculations!S47</f>
        <v>0</v>
      </c>
      <c r="T3" s="325">
        <f>Calculations!T47</f>
        <v>0</v>
      </c>
      <c r="U3" s="325">
        <f>Calculations!U47</f>
        <v>0</v>
      </c>
      <c r="V3" s="325">
        <f>Calculations!V47</f>
        <v>0</v>
      </c>
      <c r="W3" s="325">
        <f>Calculations!W47</f>
        <v>0</v>
      </c>
      <c r="X3" s="325">
        <f>Calculations!X47</f>
        <v>0</v>
      </c>
      <c r="Y3" s="325">
        <f>Calculations!Y47</f>
        <v>0</v>
      </c>
      <c r="Z3" s="325">
        <f>Calculations!Z47</f>
        <v>0</v>
      </c>
      <c r="AA3" s="325">
        <f>Calculations!AA47</f>
        <v>0</v>
      </c>
      <c r="AB3" s="325">
        <f>Calculations!AB47</f>
        <v>0</v>
      </c>
      <c r="AC3" s="325">
        <f>Calculations!AC47</f>
        <v>0</v>
      </c>
      <c r="AD3" s="325">
        <f>Calculations!AD47</f>
        <v>0</v>
      </c>
      <c r="AE3" s="325">
        <f>Calculations!AE47</f>
        <v>0</v>
      </c>
      <c r="AF3" s="325">
        <f>Calculations!AF47</f>
        <v>0</v>
      </c>
      <c r="AG3" s="325">
        <f>Calculations!AG47</f>
        <v>0</v>
      </c>
    </row>
    <row r="4" spans="1:33">
      <c r="A4" t="s">
        <v>1</v>
      </c>
      <c r="B4" s="325">
        <f>Calculations!B48</f>
        <v>0</v>
      </c>
      <c r="C4" s="325">
        <f>Calculations!C48</f>
        <v>0</v>
      </c>
      <c r="D4" s="325">
        <f>Calculations!D48</f>
        <v>0</v>
      </c>
      <c r="E4" s="325">
        <f>Calculations!E48</f>
        <v>0</v>
      </c>
      <c r="F4" s="325">
        <f>Calculations!F48</f>
        <v>0</v>
      </c>
      <c r="G4" s="325">
        <f>Calculations!G48</f>
        <v>0</v>
      </c>
      <c r="H4" s="325">
        <f>Calculations!H48</f>
        <v>0</v>
      </c>
      <c r="I4" s="325">
        <f>Calculations!I48</f>
        <v>0</v>
      </c>
      <c r="J4" s="325">
        <f>Calculations!J48</f>
        <v>0</v>
      </c>
      <c r="K4" s="325">
        <f>Calculations!K48</f>
        <v>0</v>
      </c>
      <c r="L4" s="325">
        <f>Calculations!L48</f>
        <v>0</v>
      </c>
      <c r="M4" s="325">
        <f>Calculations!M48</f>
        <v>0</v>
      </c>
      <c r="N4" s="325">
        <f>Calculations!N48</f>
        <v>0</v>
      </c>
      <c r="O4" s="325">
        <f>Calculations!O48</f>
        <v>0</v>
      </c>
      <c r="P4" s="325">
        <f>Calculations!P48</f>
        <v>0</v>
      </c>
      <c r="Q4" s="325">
        <f>Calculations!Q48</f>
        <v>0</v>
      </c>
      <c r="R4" s="325">
        <f>Calculations!R48</f>
        <v>0</v>
      </c>
      <c r="S4" s="325">
        <f>Calculations!S48</f>
        <v>0</v>
      </c>
      <c r="T4" s="325">
        <f>Calculations!T48</f>
        <v>0</v>
      </c>
      <c r="U4" s="325">
        <f>Calculations!U48</f>
        <v>0</v>
      </c>
      <c r="V4" s="325">
        <f>Calculations!V48</f>
        <v>0</v>
      </c>
      <c r="W4" s="325">
        <f>Calculations!W48</f>
        <v>0</v>
      </c>
      <c r="X4" s="325">
        <f>Calculations!X48</f>
        <v>0</v>
      </c>
      <c r="Y4" s="325">
        <f>Calculations!Y48</f>
        <v>0</v>
      </c>
      <c r="Z4" s="325">
        <f>Calculations!Z48</f>
        <v>0</v>
      </c>
      <c r="AA4" s="325">
        <f>Calculations!AA48</f>
        <v>0</v>
      </c>
      <c r="AB4" s="325">
        <f>Calculations!AB48</f>
        <v>0</v>
      </c>
      <c r="AC4" s="325">
        <f>Calculations!AC48</f>
        <v>0</v>
      </c>
      <c r="AD4" s="325">
        <f>Calculations!AD48</f>
        <v>0</v>
      </c>
      <c r="AE4" s="325">
        <f>Calculations!AE48</f>
        <v>0</v>
      </c>
      <c r="AF4" s="325">
        <f>Calculations!AF48</f>
        <v>0</v>
      </c>
      <c r="AG4" s="325">
        <f>Calculations!AG48</f>
        <v>0</v>
      </c>
    </row>
    <row r="5" spans="1:33">
      <c r="A5" t="s">
        <v>2</v>
      </c>
      <c r="B5" s="325">
        <f>Calculations!B49</f>
        <v>0</v>
      </c>
      <c r="C5" s="325">
        <f>Calculations!C49</f>
        <v>0</v>
      </c>
      <c r="D5" s="325">
        <f>Calculations!D49</f>
        <v>0</v>
      </c>
      <c r="E5" s="325">
        <f>Calculations!E49</f>
        <v>0</v>
      </c>
      <c r="F5" s="325">
        <f>Calculations!F49</f>
        <v>0</v>
      </c>
      <c r="G5" s="325">
        <f>Calculations!G49</f>
        <v>0</v>
      </c>
      <c r="H5" s="325">
        <f>Calculations!H49</f>
        <v>0</v>
      </c>
      <c r="I5" s="325">
        <f>Calculations!I49</f>
        <v>0</v>
      </c>
      <c r="J5" s="325">
        <f>Calculations!J49</f>
        <v>0</v>
      </c>
      <c r="K5" s="325">
        <f>Calculations!K49</f>
        <v>0</v>
      </c>
      <c r="L5" s="325">
        <f>Calculations!L49</f>
        <v>0</v>
      </c>
      <c r="M5" s="325">
        <f>Calculations!M49</f>
        <v>0</v>
      </c>
      <c r="N5" s="325">
        <f>Calculations!N49</f>
        <v>0</v>
      </c>
      <c r="O5" s="325">
        <f>Calculations!O49</f>
        <v>0</v>
      </c>
      <c r="P5" s="325">
        <f>Calculations!P49</f>
        <v>0</v>
      </c>
      <c r="Q5" s="325">
        <f>Calculations!Q49</f>
        <v>0</v>
      </c>
      <c r="R5" s="325">
        <f>Calculations!R49</f>
        <v>0</v>
      </c>
      <c r="S5" s="325">
        <f>Calculations!S49</f>
        <v>0</v>
      </c>
      <c r="T5" s="325">
        <f>Calculations!T49</f>
        <v>0</v>
      </c>
      <c r="U5" s="325">
        <f>Calculations!U49</f>
        <v>0</v>
      </c>
      <c r="V5" s="325">
        <f>Calculations!V49</f>
        <v>0</v>
      </c>
      <c r="W5" s="325">
        <f>Calculations!W49</f>
        <v>0</v>
      </c>
      <c r="X5" s="325">
        <f>Calculations!X49</f>
        <v>0</v>
      </c>
      <c r="Y5" s="325">
        <f>Calculations!Y49</f>
        <v>0</v>
      </c>
      <c r="Z5" s="325">
        <f>Calculations!Z49</f>
        <v>0</v>
      </c>
      <c r="AA5" s="325">
        <f>Calculations!AA49</f>
        <v>0</v>
      </c>
      <c r="AB5" s="325">
        <f>Calculations!AB49</f>
        <v>0</v>
      </c>
      <c r="AC5" s="325">
        <f>Calculations!AC49</f>
        <v>0</v>
      </c>
      <c r="AD5" s="325">
        <f>Calculations!AD49</f>
        <v>0</v>
      </c>
      <c r="AE5" s="325">
        <f>Calculations!AE49</f>
        <v>0</v>
      </c>
      <c r="AF5" s="325">
        <f>Calculations!AF49</f>
        <v>0</v>
      </c>
      <c r="AG5" s="325">
        <f>Calculations!AG49</f>
        <v>0</v>
      </c>
    </row>
    <row r="6" spans="1:33">
      <c r="A6" t="s">
        <v>15</v>
      </c>
      <c r="B6" s="325">
        <f>Calculations!B50</f>
        <v>0</v>
      </c>
      <c r="C6" s="325">
        <f>Calculations!C50</f>
        <v>0</v>
      </c>
      <c r="D6" s="325">
        <f>Calculations!D50</f>
        <v>0</v>
      </c>
      <c r="E6" s="325">
        <f>Calculations!E50</f>
        <v>0</v>
      </c>
      <c r="F6" s="325">
        <f>Calculations!F50</f>
        <v>0</v>
      </c>
      <c r="G6" s="325">
        <f>Calculations!G50</f>
        <v>0</v>
      </c>
      <c r="H6" s="325">
        <f>Calculations!H50</f>
        <v>0</v>
      </c>
      <c r="I6" s="325">
        <f>Calculations!I50</f>
        <v>0</v>
      </c>
      <c r="J6" s="325">
        <f>Calculations!J50</f>
        <v>0</v>
      </c>
      <c r="K6" s="325">
        <f>Calculations!K50</f>
        <v>0</v>
      </c>
      <c r="L6" s="325">
        <f>Calculations!L50</f>
        <v>0</v>
      </c>
      <c r="M6" s="325">
        <f>Calculations!M50</f>
        <v>0</v>
      </c>
      <c r="N6" s="325">
        <f>Calculations!N50</f>
        <v>0</v>
      </c>
      <c r="O6" s="325">
        <f>Calculations!O50</f>
        <v>0</v>
      </c>
      <c r="P6" s="325">
        <f>Calculations!P50</f>
        <v>0</v>
      </c>
      <c r="Q6" s="325">
        <f>Calculations!Q50</f>
        <v>0</v>
      </c>
      <c r="R6" s="325">
        <f>Calculations!R50</f>
        <v>0</v>
      </c>
      <c r="S6" s="325">
        <f>Calculations!S50</f>
        <v>0</v>
      </c>
      <c r="T6" s="325">
        <f>Calculations!T50</f>
        <v>0</v>
      </c>
      <c r="U6" s="325">
        <f>Calculations!U50</f>
        <v>0</v>
      </c>
      <c r="V6" s="325">
        <f>Calculations!V50</f>
        <v>0</v>
      </c>
      <c r="W6" s="325">
        <f>Calculations!W50</f>
        <v>0</v>
      </c>
      <c r="X6" s="325">
        <f>Calculations!X50</f>
        <v>0</v>
      </c>
      <c r="Y6" s="325">
        <f>Calculations!Y50</f>
        <v>0</v>
      </c>
      <c r="Z6" s="325">
        <f>Calculations!Z50</f>
        <v>0</v>
      </c>
      <c r="AA6" s="325">
        <f>Calculations!AA50</f>
        <v>0</v>
      </c>
      <c r="AB6" s="325">
        <f>Calculations!AB50</f>
        <v>0</v>
      </c>
      <c r="AC6" s="325">
        <f>Calculations!AC50</f>
        <v>0</v>
      </c>
      <c r="AD6" s="325">
        <f>Calculations!AD50</f>
        <v>0</v>
      </c>
      <c r="AE6" s="325">
        <f>Calculations!AE50</f>
        <v>0</v>
      </c>
      <c r="AF6" s="325">
        <f>Calculations!AF50</f>
        <v>0</v>
      </c>
      <c r="AG6" s="325">
        <f>Calculations!AG50</f>
        <v>0</v>
      </c>
    </row>
    <row r="7" spans="1:33">
      <c r="A7" t="s">
        <v>3</v>
      </c>
      <c r="B7" s="325">
        <f>Calculations!B51</f>
        <v>525.91992551978171</v>
      </c>
      <c r="C7" s="325">
        <f>Calculations!C51</f>
        <v>576.02332360601667</v>
      </c>
      <c r="D7" s="325">
        <f>Calculations!D51</f>
        <v>653.3005266906099</v>
      </c>
      <c r="E7" s="325">
        <f>Calculations!E51</f>
        <v>738.16322210252508</v>
      </c>
      <c r="F7" s="325">
        <f>Calculations!F51</f>
        <v>835.82643581679622</v>
      </c>
      <c r="G7" s="325">
        <f>Calculations!G51</f>
        <v>957.66840632440631</v>
      </c>
      <c r="H7" s="325">
        <f>Calculations!H51</f>
        <v>1079.036283561559</v>
      </c>
      <c r="I7" s="325">
        <f>Calculations!I51</f>
        <v>1129.764263500525</v>
      </c>
      <c r="J7" s="325">
        <f>Calculations!J51</f>
        <v>1156.3134866461521</v>
      </c>
      <c r="K7" s="325">
        <f>Calculations!K51</f>
        <v>1183.3368030622366</v>
      </c>
      <c r="L7" s="325">
        <f>Calculations!L51</f>
        <v>1233.590689730745</v>
      </c>
      <c r="M7" s="325">
        <f>Calculations!M51</f>
        <v>1290.0077889152026</v>
      </c>
      <c r="N7" s="325">
        <f>Calculations!N51</f>
        <v>1433.6580498638634</v>
      </c>
      <c r="O7" s="325">
        <f>Calculations!O51</f>
        <v>1625.6658243992022</v>
      </c>
      <c r="P7" s="325">
        <f>Calculations!P51</f>
        <v>1905.380853969202</v>
      </c>
      <c r="Q7" s="325">
        <f>Calculations!Q51</f>
        <v>2095.9663486931677</v>
      </c>
      <c r="R7" s="325">
        <f>Calculations!R51</f>
        <v>2300.4755499290154</v>
      </c>
      <c r="S7" s="325">
        <f>Calculations!S51</f>
        <v>2524.9392763967221</v>
      </c>
      <c r="T7" s="325">
        <f>Calculations!T51</f>
        <v>2771.3045460046392</v>
      </c>
      <c r="U7" s="325">
        <f>Calculations!U51</f>
        <v>3041.7083525533731</v>
      </c>
      <c r="V7" s="325">
        <f>Calculations!V51</f>
        <v>3338.4962022060877</v>
      </c>
      <c r="W7" s="325">
        <f>Calculations!W51</f>
        <v>3664.2424586131979</v>
      </c>
      <c r="X7" s="325">
        <f>Calculations!X51</f>
        <v>4021.7726731668317</v>
      </c>
      <c r="Y7" s="325">
        <f>Calculations!Y51</f>
        <v>4414.1880940796391</v>
      </c>
      <c r="Z7" s="325">
        <f>Calculations!Z51</f>
        <v>4844.8925668818265</v>
      </c>
      <c r="AA7" s="325">
        <f>Calculations!AA51</f>
        <v>5317.622059673673</v>
      </c>
      <c r="AB7" s="325">
        <f>Calculations!AB51</f>
        <v>5836.4770692381362</v>
      </c>
      <c r="AC7" s="325">
        <f>Calculations!AC51</f>
        <v>6405.9581891069975</v>
      </c>
      <c r="AD7" s="325">
        <f>Calculations!AD51</f>
        <v>7031.0051481010396</v>
      </c>
      <c r="AE7" s="325">
        <f>Calculations!AE51</f>
        <v>7717.0396579679609</v>
      </c>
      <c r="AF7" s="325">
        <f>Calculations!AF51</f>
        <v>8470.0124417821662</v>
      </c>
      <c r="AG7" s="325">
        <f>Calculations!AG51</f>
        <v>9296.454851034865</v>
      </c>
    </row>
    <row r="8" spans="1:33">
      <c r="A8" t="s">
        <v>4</v>
      </c>
      <c r="B8" s="325">
        <f>Calculations!B52</f>
        <v>0</v>
      </c>
      <c r="C8" s="325">
        <f>Calculations!C52</f>
        <v>0</v>
      </c>
      <c r="D8" s="325">
        <f>Calculations!D52</f>
        <v>0</v>
      </c>
      <c r="E8" s="325">
        <f>Calculations!E52</f>
        <v>0</v>
      </c>
      <c r="F8" s="325">
        <f>Calculations!F52</f>
        <v>0</v>
      </c>
      <c r="G8" s="325">
        <f>Calculations!G52</f>
        <v>0</v>
      </c>
      <c r="H8" s="325">
        <f>Calculations!H52</f>
        <v>0</v>
      </c>
      <c r="I8" s="325">
        <f>Calculations!I52</f>
        <v>0</v>
      </c>
      <c r="J8" s="325">
        <f>Calculations!J52</f>
        <v>0</v>
      </c>
      <c r="K8" s="325">
        <f>Calculations!K52</f>
        <v>0</v>
      </c>
      <c r="L8" s="325">
        <f>Calculations!L52</f>
        <v>0</v>
      </c>
      <c r="M8" s="325">
        <f>Calculations!M52</f>
        <v>0</v>
      </c>
      <c r="N8" s="325">
        <f>Calculations!N52</f>
        <v>0</v>
      </c>
      <c r="O8" s="325">
        <f>Calculations!O52</f>
        <v>0</v>
      </c>
      <c r="P8" s="325">
        <f>Calculations!P52</f>
        <v>0</v>
      </c>
      <c r="Q8" s="325">
        <f>Calculations!Q52</f>
        <v>0</v>
      </c>
      <c r="R8" s="325">
        <f>Calculations!R52</f>
        <v>0</v>
      </c>
      <c r="S8" s="325">
        <f>Calculations!S52</f>
        <v>0</v>
      </c>
      <c r="T8" s="325">
        <f>Calculations!T52</f>
        <v>0</v>
      </c>
      <c r="U8" s="325">
        <f>Calculations!U52</f>
        <v>0</v>
      </c>
      <c r="V8" s="325">
        <f>Calculations!V52</f>
        <v>0</v>
      </c>
      <c r="W8" s="325">
        <f>Calculations!W52</f>
        <v>0</v>
      </c>
      <c r="X8" s="325">
        <f>Calculations!X52</f>
        <v>0</v>
      </c>
      <c r="Y8" s="325">
        <f>Calculations!Y52</f>
        <v>0</v>
      </c>
      <c r="Z8" s="325">
        <f>Calculations!Z52</f>
        <v>0</v>
      </c>
      <c r="AA8" s="325">
        <f>Calculations!AA52</f>
        <v>0</v>
      </c>
      <c r="AB8" s="325">
        <f>Calculations!AB52</f>
        <v>0</v>
      </c>
      <c r="AC8" s="325">
        <f>Calculations!AC52</f>
        <v>0</v>
      </c>
      <c r="AD8" s="325">
        <f>Calculations!AD52</f>
        <v>0</v>
      </c>
      <c r="AE8" s="325">
        <f>Calculations!AE52</f>
        <v>0</v>
      </c>
      <c r="AF8" s="325">
        <f>Calculations!AF52</f>
        <v>0</v>
      </c>
      <c r="AG8" s="325">
        <f>Calculations!AG52</f>
        <v>0</v>
      </c>
    </row>
    <row r="9" spans="1:33">
      <c r="A9" t="s">
        <v>5</v>
      </c>
      <c r="B9" s="325">
        <f>Calculations!B53</f>
        <v>0</v>
      </c>
      <c r="C9" s="325">
        <f>Calculations!C53</f>
        <v>0</v>
      </c>
      <c r="D9" s="325">
        <f>Calculations!D53</f>
        <v>0</v>
      </c>
      <c r="E9" s="325">
        <f>Calculations!E53</f>
        <v>0</v>
      </c>
      <c r="F9" s="325">
        <f>Calculations!F53</f>
        <v>0</v>
      </c>
      <c r="G9" s="325">
        <f>Calculations!G53</f>
        <v>0</v>
      </c>
      <c r="H9" s="325">
        <f>Calculations!H53</f>
        <v>0</v>
      </c>
      <c r="I9" s="325">
        <f>Calculations!I53</f>
        <v>0</v>
      </c>
      <c r="J9" s="325">
        <f>Calculations!J53</f>
        <v>0</v>
      </c>
      <c r="K9" s="325">
        <f>Calculations!K53</f>
        <v>0</v>
      </c>
      <c r="L9" s="325">
        <f>Calculations!L53</f>
        <v>0</v>
      </c>
      <c r="M9" s="325">
        <f>Calculations!M53</f>
        <v>0</v>
      </c>
      <c r="N9" s="325">
        <f>Calculations!N53</f>
        <v>0</v>
      </c>
      <c r="O9" s="325">
        <f>Calculations!O53</f>
        <v>0</v>
      </c>
      <c r="P9" s="325">
        <f>Calculations!P53</f>
        <v>0</v>
      </c>
      <c r="Q9" s="325">
        <f>Calculations!Q53</f>
        <v>0</v>
      </c>
      <c r="R9" s="325">
        <f>Calculations!R53</f>
        <v>0</v>
      </c>
      <c r="S9" s="325">
        <f>Calculations!S53</f>
        <v>0</v>
      </c>
      <c r="T9" s="325">
        <f>Calculations!T53</f>
        <v>0</v>
      </c>
      <c r="U9" s="325">
        <f>Calculations!U53</f>
        <v>0</v>
      </c>
      <c r="V9" s="325">
        <f>Calculations!V53</f>
        <v>0</v>
      </c>
      <c r="W9" s="325">
        <f>Calculations!W53</f>
        <v>0</v>
      </c>
      <c r="X9" s="325">
        <f>Calculations!X53</f>
        <v>0</v>
      </c>
      <c r="Y9" s="325">
        <f>Calculations!Y53</f>
        <v>0</v>
      </c>
      <c r="Z9" s="325">
        <f>Calculations!Z53</f>
        <v>0</v>
      </c>
      <c r="AA9" s="325">
        <f>Calculations!AA53</f>
        <v>0</v>
      </c>
      <c r="AB9" s="325">
        <f>Calculations!AB53</f>
        <v>0</v>
      </c>
      <c r="AC9" s="325">
        <f>Calculations!AC53</f>
        <v>0</v>
      </c>
      <c r="AD9" s="325">
        <f>Calculations!AD53</f>
        <v>0</v>
      </c>
      <c r="AE9" s="325">
        <f>Calculations!AE53</f>
        <v>0</v>
      </c>
      <c r="AF9" s="325">
        <f>Calculations!AF53</f>
        <v>0</v>
      </c>
      <c r="AG9" s="325">
        <f>Calculations!AG53</f>
        <v>0</v>
      </c>
    </row>
    <row r="10" spans="1:33">
      <c r="A10" t="s">
        <v>6</v>
      </c>
      <c r="B10" s="325">
        <f>Calculations!B54</f>
        <v>0</v>
      </c>
      <c r="C10" s="325">
        <f>Calculations!C54</f>
        <v>0</v>
      </c>
      <c r="D10" s="325">
        <f>Calculations!D54</f>
        <v>0</v>
      </c>
      <c r="E10" s="325">
        <f>Calculations!E54</f>
        <v>0</v>
      </c>
      <c r="F10" s="325">
        <f>Calculations!F54</f>
        <v>0</v>
      </c>
      <c r="G10" s="325">
        <f>Calculations!G54</f>
        <v>0</v>
      </c>
      <c r="H10" s="325">
        <f>Calculations!H54</f>
        <v>0</v>
      </c>
      <c r="I10" s="325">
        <f>Calculations!I54</f>
        <v>0</v>
      </c>
      <c r="J10" s="325">
        <f>Calculations!J54</f>
        <v>0</v>
      </c>
      <c r="K10" s="325">
        <f>Calculations!K54</f>
        <v>0</v>
      </c>
      <c r="L10" s="325">
        <f>Calculations!L54</f>
        <v>0</v>
      </c>
      <c r="M10" s="325">
        <f>Calculations!M54</f>
        <v>0</v>
      </c>
      <c r="N10" s="325">
        <f>Calculations!N54</f>
        <v>0</v>
      </c>
      <c r="O10" s="325">
        <f>Calculations!O54</f>
        <v>0</v>
      </c>
      <c r="P10" s="325">
        <f>Calculations!P54</f>
        <v>0</v>
      </c>
      <c r="Q10" s="325">
        <f>Calculations!Q54</f>
        <v>0</v>
      </c>
      <c r="R10" s="325">
        <f>Calculations!R54</f>
        <v>0</v>
      </c>
      <c r="S10" s="325">
        <f>Calculations!S54</f>
        <v>0</v>
      </c>
      <c r="T10" s="325">
        <f>Calculations!T54</f>
        <v>0</v>
      </c>
      <c r="U10" s="325">
        <f>Calculations!U54</f>
        <v>0</v>
      </c>
      <c r="V10" s="325">
        <f>Calculations!V54</f>
        <v>0</v>
      </c>
      <c r="W10" s="325">
        <f>Calculations!W54</f>
        <v>0</v>
      </c>
      <c r="X10" s="325">
        <f>Calculations!X54</f>
        <v>0</v>
      </c>
      <c r="Y10" s="325">
        <f>Calculations!Y54</f>
        <v>0</v>
      </c>
      <c r="Z10" s="325">
        <f>Calculations!Z54</f>
        <v>0</v>
      </c>
      <c r="AA10" s="325">
        <f>Calculations!AA54</f>
        <v>0</v>
      </c>
      <c r="AB10" s="325">
        <f>Calculations!AB54</f>
        <v>0</v>
      </c>
      <c r="AC10" s="325">
        <f>Calculations!AC54</f>
        <v>0</v>
      </c>
      <c r="AD10" s="325">
        <f>Calculations!AD54</f>
        <v>0</v>
      </c>
      <c r="AE10" s="325">
        <f>Calculations!AE54</f>
        <v>0</v>
      </c>
      <c r="AF10" s="325">
        <f>Calculations!AF54</f>
        <v>0</v>
      </c>
      <c r="AG10" s="325">
        <f>Calculations!AG54</f>
        <v>0</v>
      </c>
    </row>
    <row r="11" spans="1:33">
      <c r="A11" t="s">
        <v>7</v>
      </c>
      <c r="B11" s="325">
        <f>Calculations!B55</f>
        <v>0</v>
      </c>
      <c r="C11" s="325">
        <f>Calculations!C55</f>
        <v>0</v>
      </c>
      <c r="D11" s="325">
        <f>Calculations!D55</f>
        <v>0</v>
      </c>
      <c r="E11" s="325">
        <f>Calculations!E55</f>
        <v>0</v>
      </c>
      <c r="F11" s="325">
        <f>Calculations!F55</f>
        <v>0</v>
      </c>
      <c r="G11" s="325">
        <f>Calculations!G55</f>
        <v>0</v>
      </c>
      <c r="H11" s="325">
        <f>Calculations!H55</f>
        <v>0</v>
      </c>
      <c r="I11" s="325">
        <f>Calculations!I55</f>
        <v>0</v>
      </c>
      <c r="J11" s="325">
        <f>Calculations!J55</f>
        <v>0</v>
      </c>
      <c r="K11" s="325">
        <f>Calculations!K55</f>
        <v>0</v>
      </c>
      <c r="L11" s="325">
        <f>Calculations!L55</f>
        <v>0</v>
      </c>
      <c r="M11" s="325">
        <f>Calculations!M55</f>
        <v>0</v>
      </c>
      <c r="N11" s="325">
        <f>Calculations!N55</f>
        <v>0</v>
      </c>
      <c r="O11" s="325">
        <f>Calculations!O55</f>
        <v>0</v>
      </c>
      <c r="P11" s="325">
        <f>Calculations!P55</f>
        <v>0</v>
      </c>
      <c r="Q11" s="325">
        <f>Calculations!Q55</f>
        <v>0</v>
      </c>
      <c r="R11" s="325">
        <f>Calculations!R55</f>
        <v>0</v>
      </c>
      <c r="S11" s="325">
        <f>Calculations!S55</f>
        <v>0</v>
      </c>
      <c r="T11" s="325">
        <f>Calculations!T55</f>
        <v>0</v>
      </c>
      <c r="U11" s="325">
        <f>Calculations!U55</f>
        <v>0</v>
      </c>
      <c r="V11" s="325">
        <f>Calculations!V55</f>
        <v>0</v>
      </c>
      <c r="W11" s="325">
        <f>Calculations!W55</f>
        <v>0</v>
      </c>
      <c r="X11" s="325">
        <f>Calculations!X55</f>
        <v>0</v>
      </c>
      <c r="Y11" s="325">
        <f>Calculations!Y55</f>
        <v>0</v>
      </c>
      <c r="Z11" s="325">
        <f>Calculations!Z55</f>
        <v>0</v>
      </c>
      <c r="AA11" s="325">
        <f>Calculations!AA55</f>
        <v>0</v>
      </c>
      <c r="AB11" s="325">
        <f>Calculations!AB55</f>
        <v>0</v>
      </c>
      <c r="AC11" s="325">
        <f>Calculations!AC55</f>
        <v>0</v>
      </c>
      <c r="AD11" s="325">
        <f>Calculations!AD55</f>
        <v>0</v>
      </c>
      <c r="AE11" s="325">
        <f>Calculations!AE55</f>
        <v>0</v>
      </c>
      <c r="AF11" s="325">
        <f>Calculations!AF55</f>
        <v>0</v>
      </c>
      <c r="AG11" s="325">
        <f>Calculations!AG55</f>
        <v>0</v>
      </c>
    </row>
    <row r="12" spans="1:33">
      <c r="A12" t="s">
        <v>8</v>
      </c>
      <c r="B12" s="325">
        <f>Calculations!B56</f>
        <v>0</v>
      </c>
      <c r="C12" s="325">
        <f>Calculations!C56</f>
        <v>0</v>
      </c>
      <c r="D12" s="325">
        <f>Calculations!D56</f>
        <v>0</v>
      </c>
      <c r="E12" s="325">
        <f>Calculations!E56</f>
        <v>0</v>
      </c>
      <c r="F12" s="325">
        <f>Calculations!F56</f>
        <v>0</v>
      </c>
      <c r="G12" s="325">
        <f>Calculations!G56</f>
        <v>0</v>
      </c>
      <c r="H12" s="325">
        <f>Calculations!H56</f>
        <v>0</v>
      </c>
      <c r="I12" s="325">
        <f>Calculations!I56</f>
        <v>0</v>
      </c>
      <c r="J12" s="325">
        <f>Calculations!J56</f>
        <v>0</v>
      </c>
      <c r="K12" s="325">
        <f>Calculations!K56</f>
        <v>0</v>
      </c>
      <c r="L12" s="325">
        <f>Calculations!L56</f>
        <v>0</v>
      </c>
      <c r="M12" s="325">
        <f>Calculations!M56</f>
        <v>0</v>
      </c>
      <c r="N12" s="325">
        <f>Calculations!N56</f>
        <v>0</v>
      </c>
      <c r="O12" s="325">
        <f>Calculations!O56</f>
        <v>0</v>
      </c>
      <c r="P12" s="325">
        <f>Calculations!P56</f>
        <v>0</v>
      </c>
      <c r="Q12" s="325">
        <f>Calculations!Q56</f>
        <v>0</v>
      </c>
      <c r="R12" s="325">
        <f>Calculations!R56</f>
        <v>0</v>
      </c>
      <c r="S12" s="325">
        <f>Calculations!S56</f>
        <v>0</v>
      </c>
      <c r="T12" s="325">
        <f>Calculations!T56</f>
        <v>0</v>
      </c>
      <c r="U12" s="325">
        <f>Calculations!U56</f>
        <v>0</v>
      </c>
      <c r="V12" s="325">
        <f>Calculations!V56</f>
        <v>0</v>
      </c>
      <c r="W12" s="325">
        <f>Calculations!W56</f>
        <v>0</v>
      </c>
      <c r="X12" s="325">
        <f>Calculations!X56</f>
        <v>0</v>
      </c>
      <c r="Y12" s="325">
        <f>Calculations!Y56</f>
        <v>0</v>
      </c>
      <c r="Z12" s="325">
        <f>Calculations!Z56</f>
        <v>0</v>
      </c>
      <c r="AA12" s="325">
        <f>Calculations!AA56</f>
        <v>0</v>
      </c>
      <c r="AB12" s="325">
        <f>Calculations!AB56</f>
        <v>0</v>
      </c>
      <c r="AC12" s="325">
        <f>Calculations!AC56</f>
        <v>0</v>
      </c>
      <c r="AD12" s="325">
        <f>Calculations!AD56</f>
        <v>0</v>
      </c>
      <c r="AE12" s="325">
        <f>Calculations!AE56</f>
        <v>0</v>
      </c>
      <c r="AF12" s="325">
        <f>Calculations!AF56</f>
        <v>0</v>
      </c>
      <c r="AG12" s="325">
        <f>Calculations!AG56</f>
        <v>0</v>
      </c>
    </row>
    <row r="13" spans="1:33">
      <c r="A13" t="s">
        <v>13</v>
      </c>
      <c r="B13" s="325">
        <f>Calculations!B57</f>
        <v>0</v>
      </c>
      <c r="C13" s="325">
        <f>Calculations!C57</f>
        <v>0</v>
      </c>
      <c r="D13" s="325">
        <f>Calculations!D57</f>
        <v>0</v>
      </c>
      <c r="E13" s="325">
        <f>Calculations!E57</f>
        <v>0</v>
      </c>
      <c r="F13" s="325">
        <f>Calculations!F57</f>
        <v>0</v>
      </c>
      <c r="G13" s="325">
        <f>Calculations!G57</f>
        <v>0</v>
      </c>
      <c r="H13" s="325">
        <f>Calculations!H57</f>
        <v>0</v>
      </c>
      <c r="I13" s="325">
        <f>Calculations!I57</f>
        <v>0</v>
      </c>
      <c r="J13" s="325">
        <f>Calculations!J57</f>
        <v>0</v>
      </c>
      <c r="K13" s="325">
        <f>Calculations!K57</f>
        <v>0</v>
      </c>
      <c r="L13" s="325">
        <f>Calculations!L57</f>
        <v>0</v>
      </c>
      <c r="M13" s="325">
        <f>Calculations!M57</f>
        <v>0</v>
      </c>
      <c r="N13" s="325">
        <f>Calculations!N57</f>
        <v>0</v>
      </c>
      <c r="O13" s="325">
        <f>Calculations!O57</f>
        <v>0</v>
      </c>
      <c r="P13" s="325">
        <f>Calculations!P57</f>
        <v>0</v>
      </c>
      <c r="Q13" s="325">
        <f>Calculations!Q57</f>
        <v>0</v>
      </c>
      <c r="R13" s="325">
        <f>Calculations!R57</f>
        <v>0</v>
      </c>
      <c r="S13" s="325">
        <f>Calculations!S57</f>
        <v>0</v>
      </c>
      <c r="T13" s="325">
        <f>Calculations!T57</f>
        <v>0</v>
      </c>
      <c r="U13" s="325">
        <f>Calculations!U57</f>
        <v>0</v>
      </c>
      <c r="V13" s="325">
        <f>Calculations!V57</f>
        <v>0</v>
      </c>
      <c r="W13" s="325">
        <f>Calculations!W57</f>
        <v>0</v>
      </c>
      <c r="X13" s="325">
        <f>Calculations!X57</f>
        <v>0</v>
      </c>
      <c r="Y13" s="325">
        <f>Calculations!Y57</f>
        <v>0</v>
      </c>
      <c r="Z13" s="325">
        <f>Calculations!Z57</f>
        <v>0</v>
      </c>
      <c r="AA13" s="325">
        <f>Calculations!AA57</f>
        <v>0</v>
      </c>
      <c r="AB13" s="325">
        <f>Calculations!AB57</f>
        <v>0</v>
      </c>
      <c r="AC13" s="325">
        <f>Calculations!AC57</f>
        <v>0</v>
      </c>
      <c r="AD13" s="325">
        <f>Calculations!AD57</f>
        <v>0</v>
      </c>
      <c r="AE13" s="325">
        <f>Calculations!AE57</f>
        <v>0</v>
      </c>
      <c r="AF13" s="325">
        <f>Calculations!AF57</f>
        <v>0</v>
      </c>
      <c r="AG13" s="325">
        <f>Calculations!AG57</f>
        <v>0</v>
      </c>
    </row>
    <row r="14" spans="1:33">
      <c r="A14" t="s">
        <v>16</v>
      </c>
      <c r="B14" s="325">
        <f>Calculations!B58</f>
        <v>0</v>
      </c>
      <c r="C14" s="325">
        <f>Calculations!C58</f>
        <v>0</v>
      </c>
      <c r="D14" s="325">
        <f>Calculations!D58</f>
        <v>0</v>
      </c>
      <c r="E14" s="325">
        <f>Calculations!E58</f>
        <v>0</v>
      </c>
      <c r="F14" s="325">
        <f>Calculations!F58</f>
        <v>0</v>
      </c>
      <c r="G14" s="325">
        <f>Calculations!G58</f>
        <v>0</v>
      </c>
      <c r="H14" s="325">
        <f>Calculations!H58</f>
        <v>0</v>
      </c>
      <c r="I14" s="325">
        <f>Calculations!I58</f>
        <v>0</v>
      </c>
      <c r="J14" s="325">
        <f>Calculations!J58</f>
        <v>0</v>
      </c>
      <c r="K14" s="325">
        <f>Calculations!K58</f>
        <v>0</v>
      </c>
      <c r="L14" s="325">
        <f>Calculations!L58</f>
        <v>0</v>
      </c>
      <c r="M14" s="325">
        <f>Calculations!M58</f>
        <v>0</v>
      </c>
      <c r="N14" s="325">
        <f>Calculations!N58</f>
        <v>0</v>
      </c>
      <c r="O14" s="325">
        <f>Calculations!O58</f>
        <v>0</v>
      </c>
      <c r="P14" s="325">
        <f>Calculations!P58</f>
        <v>0</v>
      </c>
      <c r="Q14" s="325">
        <f>Calculations!Q58</f>
        <v>0</v>
      </c>
      <c r="R14" s="325">
        <f>Calculations!R58</f>
        <v>0</v>
      </c>
      <c r="S14" s="325">
        <f>Calculations!S58</f>
        <v>0</v>
      </c>
      <c r="T14" s="325">
        <f>Calculations!T58</f>
        <v>0</v>
      </c>
      <c r="U14" s="325">
        <f>Calculations!U58</f>
        <v>0</v>
      </c>
      <c r="V14" s="325">
        <f>Calculations!V58</f>
        <v>0</v>
      </c>
      <c r="W14" s="325">
        <f>Calculations!W58</f>
        <v>0</v>
      </c>
      <c r="X14" s="325">
        <f>Calculations!X58</f>
        <v>0</v>
      </c>
      <c r="Y14" s="325">
        <f>Calculations!Y58</f>
        <v>0</v>
      </c>
      <c r="Z14" s="325">
        <f>Calculations!Z58</f>
        <v>0</v>
      </c>
      <c r="AA14" s="325">
        <f>Calculations!AA58</f>
        <v>0</v>
      </c>
      <c r="AB14" s="325">
        <f>Calculations!AB58</f>
        <v>0</v>
      </c>
      <c r="AC14" s="325">
        <f>Calculations!AC58</f>
        <v>0</v>
      </c>
      <c r="AD14" s="325">
        <f>Calculations!AD58</f>
        <v>0</v>
      </c>
      <c r="AE14" s="325">
        <f>Calculations!AE58</f>
        <v>0</v>
      </c>
      <c r="AF14" s="325">
        <f>Calculations!AF58</f>
        <v>0</v>
      </c>
      <c r="AG14" s="325">
        <f>Calculations!AG58</f>
        <v>0</v>
      </c>
    </row>
    <row r="15" spans="1:33">
      <c r="A15" t="s">
        <v>17</v>
      </c>
      <c r="B15" s="325">
        <f>Calculations!B59</f>
        <v>0</v>
      </c>
      <c r="C15" s="325">
        <f>Calculations!C59</f>
        <v>0</v>
      </c>
      <c r="D15" s="325">
        <f>Calculations!D59</f>
        <v>0</v>
      </c>
      <c r="E15" s="325">
        <f>Calculations!E59</f>
        <v>0</v>
      </c>
      <c r="F15" s="325">
        <f>Calculations!F59</f>
        <v>0</v>
      </c>
      <c r="G15" s="325">
        <f>Calculations!G59</f>
        <v>0</v>
      </c>
      <c r="H15" s="325">
        <f>Calculations!H59</f>
        <v>0</v>
      </c>
      <c r="I15" s="325">
        <f>Calculations!I59</f>
        <v>0</v>
      </c>
      <c r="J15" s="325">
        <f>Calculations!J59</f>
        <v>0</v>
      </c>
      <c r="K15" s="325">
        <f>Calculations!K59</f>
        <v>0</v>
      </c>
      <c r="L15" s="325">
        <f>Calculations!L59</f>
        <v>0</v>
      </c>
      <c r="M15" s="325">
        <f>Calculations!M59</f>
        <v>0</v>
      </c>
      <c r="N15" s="325">
        <f>Calculations!N59</f>
        <v>0</v>
      </c>
      <c r="O15" s="325">
        <f>Calculations!O59</f>
        <v>0</v>
      </c>
      <c r="P15" s="325">
        <f>Calculations!P59</f>
        <v>0</v>
      </c>
      <c r="Q15" s="325">
        <f>Calculations!Q59</f>
        <v>0</v>
      </c>
      <c r="R15" s="325">
        <f>Calculations!R59</f>
        <v>0</v>
      </c>
      <c r="S15" s="325">
        <f>Calculations!S59</f>
        <v>0</v>
      </c>
      <c r="T15" s="325">
        <f>Calculations!T59</f>
        <v>0</v>
      </c>
      <c r="U15" s="325">
        <f>Calculations!U59</f>
        <v>0</v>
      </c>
      <c r="V15" s="325">
        <f>Calculations!V59</f>
        <v>0</v>
      </c>
      <c r="W15" s="325">
        <f>Calculations!W59</f>
        <v>0</v>
      </c>
      <c r="X15" s="325">
        <f>Calculations!X59</f>
        <v>0</v>
      </c>
      <c r="Y15" s="325">
        <f>Calculations!Y59</f>
        <v>0</v>
      </c>
      <c r="Z15" s="325">
        <f>Calculations!Z59</f>
        <v>0</v>
      </c>
      <c r="AA15" s="325">
        <f>Calculations!AA59</f>
        <v>0</v>
      </c>
      <c r="AB15" s="325">
        <f>Calculations!AB59</f>
        <v>0</v>
      </c>
      <c r="AC15" s="325">
        <f>Calculations!AC59</f>
        <v>0</v>
      </c>
      <c r="AD15" s="325">
        <f>Calculations!AD59</f>
        <v>0</v>
      </c>
      <c r="AE15" s="325">
        <f>Calculations!AE59</f>
        <v>0</v>
      </c>
      <c r="AF15" s="325">
        <f>Calculations!AF59</f>
        <v>0</v>
      </c>
      <c r="AG15" s="325">
        <f>Calculations!AG59</f>
        <v>0</v>
      </c>
    </row>
    <row r="16" spans="1:33">
      <c r="A16" t="s">
        <v>18</v>
      </c>
      <c r="B16" s="325">
        <f>Calculations!B60</f>
        <v>0</v>
      </c>
      <c r="C16" s="325">
        <f>Calculations!C60</f>
        <v>0</v>
      </c>
      <c r="D16" s="325">
        <f>Calculations!D60</f>
        <v>0</v>
      </c>
      <c r="E16" s="325">
        <f>Calculations!E60</f>
        <v>0</v>
      </c>
      <c r="F16" s="325">
        <f>Calculations!F60</f>
        <v>0</v>
      </c>
      <c r="G16" s="325">
        <f>Calculations!G60</f>
        <v>0</v>
      </c>
      <c r="H16" s="325">
        <f>Calculations!H60</f>
        <v>0</v>
      </c>
      <c r="I16" s="325">
        <f>Calculations!I60</f>
        <v>0</v>
      </c>
      <c r="J16" s="325">
        <f>Calculations!J60</f>
        <v>0</v>
      </c>
      <c r="K16" s="325">
        <f>Calculations!K60</f>
        <v>0</v>
      </c>
      <c r="L16" s="325">
        <f>Calculations!L60</f>
        <v>0</v>
      </c>
      <c r="M16" s="325">
        <f>Calculations!M60</f>
        <v>0</v>
      </c>
      <c r="N16" s="325">
        <f>Calculations!N60</f>
        <v>0</v>
      </c>
      <c r="O16" s="325">
        <f>Calculations!O60</f>
        <v>0</v>
      </c>
      <c r="P16" s="325">
        <f>Calculations!P60</f>
        <v>0</v>
      </c>
      <c r="Q16" s="325">
        <f>Calculations!Q60</f>
        <v>0</v>
      </c>
      <c r="R16" s="325">
        <f>Calculations!R60</f>
        <v>0</v>
      </c>
      <c r="S16" s="325">
        <f>Calculations!S60</f>
        <v>0</v>
      </c>
      <c r="T16" s="325">
        <f>Calculations!T60</f>
        <v>0</v>
      </c>
      <c r="U16" s="325">
        <f>Calculations!U60</f>
        <v>0</v>
      </c>
      <c r="V16" s="325">
        <f>Calculations!V60</f>
        <v>0</v>
      </c>
      <c r="W16" s="325">
        <f>Calculations!W60</f>
        <v>0</v>
      </c>
      <c r="X16" s="325">
        <f>Calculations!X60</f>
        <v>0</v>
      </c>
      <c r="Y16" s="325">
        <f>Calculations!Y60</f>
        <v>0</v>
      </c>
      <c r="Z16" s="325">
        <f>Calculations!Z60</f>
        <v>0</v>
      </c>
      <c r="AA16" s="325">
        <f>Calculations!AA60</f>
        <v>0</v>
      </c>
      <c r="AB16" s="325">
        <f>Calculations!AB60</f>
        <v>0</v>
      </c>
      <c r="AC16" s="325">
        <f>Calculations!AC60</f>
        <v>0</v>
      </c>
      <c r="AD16" s="325">
        <f>Calculations!AD60</f>
        <v>0</v>
      </c>
      <c r="AE16" s="325">
        <f>Calculations!AE60</f>
        <v>0</v>
      </c>
      <c r="AF16" s="325">
        <f>Calculations!AF60</f>
        <v>0</v>
      </c>
      <c r="AG16" s="325">
        <f>Calculations!AG60</f>
        <v>0</v>
      </c>
    </row>
    <row r="17" spans="1:33">
      <c r="A17" t="s">
        <v>19</v>
      </c>
      <c r="B17" s="325">
        <f>Calculations!B61</f>
        <v>0</v>
      </c>
      <c r="C17" s="325">
        <f>Calculations!C61</f>
        <v>0</v>
      </c>
      <c r="D17" s="325">
        <f>Calculations!D61</f>
        <v>0</v>
      </c>
      <c r="E17" s="325">
        <f>Calculations!E61</f>
        <v>0</v>
      </c>
      <c r="F17" s="325">
        <f>Calculations!F61</f>
        <v>0</v>
      </c>
      <c r="G17" s="325">
        <f>Calculations!G61</f>
        <v>0</v>
      </c>
      <c r="H17" s="325">
        <f>Calculations!H61</f>
        <v>0</v>
      </c>
      <c r="I17" s="325">
        <f>Calculations!I61</f>
        <v>0</v>
      </c>
      <c r="J17" s="325">
        <f>Calculations!J61</f>
        <v>0</v>
      </c>
      <c r="K17" s="325">
        <f>Calculations!K61</f>
        <v>0</v>
      </c>
      <c r="L17" s="325">
        <f>Calculations!L61</f>
        <v>0</v>
      </c>
      <c r="M17" s="325">
        <f>Calculations!M61</f>
        <v>0</v>
      </c>
      <c r="N17" s="325">
        <f>Calculations!N61</f>
        <v>0</v>
      </c>
      <c r="O17" s="325">
        <f>Calculations!O61</f>
        <v>0</v>
      </c>
      <c r="P17" s="325">
        <f>Calculations!P61</f>
        <v>0</v>
      </c>
      <c r="Q17" s="325">
        <f>Calculations!Q61</f>
        <v>0</v>
      </c>
      <c r="R17" s="325">
        <f>Calculations!R61</f>
        <v>0</v>
      </c>
      <c r="S17" s="325">
        <f>Calculations!S61</f>
        <v>0</v>
      </c>
      <c r="T17" s="325">
        <f>Calculations!T61</f>
        <v>0</v>
      </c>
      <c r="U17" s="325">
        <f>Calculations!U61</f>
        <v>0</v>
      </c>
      <c r="V17" s="325">
        <f>Calculations!V61</f>
        <v>0</v>
      </c>
      <c r="W17" s="325">
        <f>Calculations!W61</f>
        <v>0</v>
      </c>
      <c r="X17" s="325">
        <f>Calculations!X61</f>
        <v>0</v>
      </c>
      <c r="Y17" s="325">
        <f>Calculations!Y61</f>
        <v>0</v>
      </c>
      <c r="Z17" s="325">
        <f>Calculations!Z61</f>
        <v>0</v>
      </c>
      <c r="AA17" s="325">
        <f>Calculations!AA61</f>
        <v>0</v>
      </c>
      <c r="AB17" s="325">
        <f>Calculations!AB61</f>
        <v>0</v>
      </c>
      <c r="AC17" s="325">
        <f>Calculations!AC61</f>
        <v>0</v>
      </c>
      <c r="AD17" s="325">
        <f>Calculations!AD61</f>
        <v>0</v>
      </c>
      <c r="AE17" s="325">
        <f>Calculations!AE61</f>
        <v>0</v>
      </c>
      <c r="AF17" s="325">
        <f>Calculations!AF61</f>
        <v>0</v>
      </c>
      <c r="AG17" s="325">
        <f>Calculations!AG61</f>
        <v>0</v>
      </c>
    </row>
  </sheetData>
  <phoneticPr fontId="2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17"/>
  <sheetViews>
    <sheetView topLeftCell="M1" workbookViewId="0">
      <selection activeCell="B2" sqref="B2:AG17"/>
    </sheetView>
  </sheetViews>
  <sheetFormatPr defaultRowHeight="17"/>
  <cols>
    <col min="1" max="1" width="23.33203125" customWidth="1"/>
    <col min="2" max="33" width="9.58203125" bestFit="1" customWidth="1"/>
  </cols>
  <sheetData>
    <row r="1" spans="1:33">
      <c r="A1" t="s">
        <v>20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14</v>
      </c>
      <c r="B2" s="325">
        <f>Calculations!B65</f>
        <v>0</v>
      </c>
      <c r="C2" s="325">
        <f>Calculations!C65</f>
        <v>0</v>
      </c>
      <c r="D2" s="325">
        <f>Calculations!D65</f>
        <v>0</v>
      </c>
      <c r="E2" s="325">
        <f>Calculations!E65</f>
        <v>0</v>
      </c>
      <c r="F2" s="325">
        <f>Calculations!F65</f>
        <v>0</v>
      </c>
      <c r="G2" s="325">
        <f>Calculations!G65</f>
        <v>0</v>
      </c>
      <c r="H2" s="325">
        <f>Calculations!H65</f>
        <v>0</v>
      </c>
      <c r="I2" s="325">
        <f>Calculations!I65</f>
        <v>0</v>
      </c>
      <c r="J2" s="325">
        <f>Calculations!J65</f>
        <v>0</v>
      </c>
      <c r="K2" s="325">
        <f>Calculations!K65</f>
        <v>0</v>
      </c>
      <c r="L2" s="325">
        <f>Calculations!L65</f>
        <v>0</v>
      </c>
      <c r="M2" s="325">
        <f>Calculations!M65</f>
        <v>0</v>
      </c>
      <c r="N2" s="325">
        <f>Calculations!N65</f>
        <v>0</v>
      </c>
      <c r="O2" s="325">
        <f>Calculations!O65</f>
        <v>0</v>
      </c>
      <c r="P2" s="325">
        <f>Calculations!P65</f>
        <v>0</v>
      </c>
      <c r="Q2" s="325">
        <f>Calculations!Q65</f>
        <v>0</v>
      </c>
      <c r="R2" s="325">
        <f>Calculations!R65</f>
        <v>0</v>
      </c>
      <c r="S2" s="325">
        <f>Calculations!S65</f>
        <v>0</v>
      </c>
      <c r="T2" s="325">
        <f>Calculations!T65</f>
        <v>0</v>
      </c>
      <c r="U2" s="325">
        <f>Calculations!U65</f>
        <v>0</v>
      </c>
      <c r="V2" s="325">
        <f>Calculations!V65</f>
        <v>0</v>
      </c>
      <c r="W2" s="325">
        <f>Calculations!W65</f>
        <v>0</v>
      </c>
      <c r="X2" s="325">
        <f>Calculations!X65</f>
        <v>0</v>
      </c>
      <c r="Y2" s="325">
        <f>Calculations!Y65</f>
        <v>0</v>
      </c>
      <c r="Z2" s="325">
        <f>Calculations!Z65</f>
        <v>0</v>
      </c>
      <c r="AA2" s="325">
        <f>Calculations!AA65</f>
        <v>0</v>
      </c>
      <c r="AB2" s="325">
        <f>Calculations!AB65</f>
        <v>0</v>
      </c>
      <c r="AC2" s="325">
        <f>Calculations!AC65</f>
        <v>0</v>
      </c>
      <c r="AD2" s="325">
        <f>Calculations!AD65</f>
        <v>0</v>
      </c>
      <c r="AE2" s="325">
        <f>Calculations!AE65</f>
        <v>0</v>
      </c>
      <c r="AF2" s="325">
        <f>Calculations!AF65</f>
        <v>0</v>
      </c>
      <c r="AG2" s="325">
        <f>Calculations!AG65</f>
        <v>0</v>
      </c>
    </row>
    <row r="3" spans="1:33">
      <c r="A3" t="s">
        <v>0</v>
      </c>
      <c r="B3" s="325">
        <f>Calculations!B66</f>
        <v>0</v>
      </c>
      <c r="C3" s="325">
        <f>Calculations!C66</f>
        <v>0</v>
      </c>
      <c r="D3" s="325">
        <f>Calculations!D66</f>
        <v>0</v>
      </c>
      <c r="E3" s="325">
        <f>Calculations!E66</f>
        <v>0</v>
      </c>
      <c r="F3" s="325">
        <f>Calculations!F66</f>
        <v>0</v>
      </c>
      <c r="G3" s="325">
        <f>Calculations!G66</f>
        <v>0</v>
      </c>
      <c r="H3" s="325">
        <f>Calculations!H66</f>
        <v>0</v>
      </c>
      <c r="I3" s="325">
        <f>Calculations!I66</f>
        <v>0</v>
      </c>
      <c r="J3" s="325">
        <f>Calculations!J66</f>
        <v>0</v>
      </c>
      <c r="K3" s="325">
        <f>Calculations!K66</f>
        <v>0</v>
      </c>
      <c r="L3" s="325">
        <f>Calculations!L66</f>
        <v>0</v>
      </c>
      <c r="M3" s="325">
        <f>Calculations!M66</f>
        <v>0</v>
      </c>
      <c r="N3" s="325">
        <f>Calculations!N66</f>
        <v>0</v>
      </c>
      <c r="O3" s="325">
        <f>Calculations!O66</f>
        <v>0</v>
      </c>
      <c r="P3" s="325">
        <f>Calculations!P66</f>
        <v>0</v>
      </c>
      <c r="Q3" s="325">
        <f>Calculations!Q66</f>
        <v>0</v>
      </c>
      <c r="R3" s="325">
        <f>Calculations!R66</f>
        <v>0</v>
      </c>
      <c r="S3" s="325">
        <f>Calculations!S66</f>
        <v>0</v>
      </c>
      <c r="T3" s="325">
        <f>Calculations!T66</f>
        <v>0</v>
      </c>
      <c r="U3" s="325">
        <f>Calculations!U66</f>
        <v>0</v>
      </c>
      <c r="V3" s="325">
        <f>Calculations!V66</f>
        <v>0</v>
      </c>
      <c r="W3" s="325">
        <f>Calculations!W66</f>
        <v>0</v>
      </c>
      <c r="X3" s="325">
        <f>Calculations!X66</f>
        <v>0</v>
      </c>
      <c r="Y3" s="325">
        <f>Calculations!Y66</f>
        <v>0</v>
      </c>
      <c r="Z3" s="325">
        <f>Calculations!Z66</f>
        <v>0</v>
      </c>
      <c r="AA3" s="325">
        <f>Calculations!AA66</f>
        <v>0</v>
      </c>
      <c r="AB3" s="325">
        <f>Calculations!AB66</f>
        <v>0</v>
      </c>
      <c r="AC3" s="325">
        <f>Calculations!AC66</f>
        <v>0</v>
      </c>
      <c r="AD3" s="325">
        <f>Calculations!AD66</f>
        <v>0</v>
      </c>
      <c r="AE3" s="325">
        <f>Calculations!AE66</f>
        <v>0</v>
      </c>
      <c r="AF3" s="325">
        <f>Calculations!AF66</f>
        <v>0</v>
      </c>
      <c r="AG3" s="325">
        <f>Calculations!AG66</f>
        <v>0</v>
      </c>
    </row>
    <row r="4" spans="1:33">
      <c r="A4" t="s">
        <v>1</v>
      </c>
      <c r="B4" s="325">
        <f>Calculations!B67</f>
        <v>0</v>
      </c>
      <c r="C4" s="325">
        <f>Calculations!C67</f>
        <v>0</v>
      </c>
      <c r="D4" s="325">
        <f>Calculations!D67</f>
        <v>0</v>
      </c>
      <c r="E4" s="325">
        <f>Calculations!E67</f>
        <v>0</v>
      </c>
      <c r="F4" s="325">
        <f>Calculations!F67</f>
        <v>0</v>
      </c>
      <c r="G4" s="325">
        <f>Calculations!G67</f>
        <v>0</v>
      </c>
      <c r="H4" s="325">
        <f>Calculations!H67</f>
        <v>0</v>
      </c>
      <c r="I4" s="325">
        <f>Calculations!I67</f>
        <v>0</v>
      </c>
      <c r="J4" s="325">
        <f>Calculations!J67</f>
        <v>0</v>
      </c>
      <c r="K4" s="325">
        <f>Calculations!K67</f>
        <v>0</v>
      </c>
      <c r="L4" s="325">
        <f>Calculations!L67</f>
        <v>0</v>
      </c>
      <c r="M4" s="325">
        <f>Calculations!M67</f>
        <v>0</v>
      </c>
      <c r="N4" s="325">
        <f>Calculations!N67</f>
        <v>0</v>
      </c>
      <c r="O4" s="325">
        <f>Calculations!O67</f>
        <v>0</v>
      </c>
      <c r="P4" s="325">
        <f>Calculations!P67</f>
        <v>0</v>
      </c>
      <c r="Q4" s="325">
        <f>Calculations!Q67</f>
        <v>0</v>
      </c>
      <c r="R4" s="325">
        <f>Calculations!R67</f>
        <v>0</v>
      </c>
      <c r="S4" s="325">
        <f>Calculations!S67</f>
        <v>0</v>
      </c>
      <c r="T4" s="325">
        <f>Calculations!T67</f>
        <v>0</v>
      </c>
      <c r="U4" s="325">
        <f>Calculations!U67</f>
        <v>0</v>
      </c>
      <c r="V4" s="325">
        <f>Calculations!V67</f>
        <v>0</v>
      </c>
      <c r="W4" s="325">
        <f>Calculations!W67</f>
        <v>0</v>
      </c>
      <c r="X4" s="325">
        <f>Calculations!X67</f>
        <v>0</v>
      </c>
      <c r="Y4" s="325">
        <f>Calculations!Y67</f>
        <v>0</v>
      </c>
      <c r="Z4" s="325">
        <f>Calculations!Z67</f>
        <v>0</v>
      </c>
      <c r="AA4" s="325">
        <f>Calculations!AA67</f>
        <v>0</v>
      </c>
      <c r="AB4" s="325">
        <f>Calculations!AB67</f>
        <v>0</v>
      </c>
      <c r="AC4" s="325">
        <f>Calculations!AC67</f>
        <v>0</v>
      </c>
      <c r="AD4" s="325">
        <f>Calculations!AD67</f>
        <v>0</v>
      </c>
      <c r="AE4" s="325">
        <f>Calculations!AE67</f>
        <v>0</v>
      </c>
      <c r="AF4" s="325">
        <f>Calculations!AF67</f>
        <v>0</v>
      </c>
      <c r="AG4" s="325">
        <f>Calculations!AG67</f>
        <v>0</v>
      </c>
    </row>
    <row r="5" spans="1:33">
      <c r="A5" t="s">
        <v>2</v>
      </c>
      <c r="B5" s="325">
        <f>Calculations!B68</f>
        <v>0.09</v>
      </c>
      <c r="C5" s="325">
        <f>Calculations!C68</f>
        <v>0.09</v>
      </c>
      <c r="D5" s="325">
        <f>Calculations!D68</f>
        <v>0.09</v>
      </c>
      <c r="E5" s="325">
        <f>Calculations!E68</f>
        <v>0.09</v>
      </c>
      <c r="F5" s="325">
        <f>Calculations!F68</f>
        <v>0.09</v>
      </c>
      <c r="G5" s="325">
        <f>Calculations!G68</f>
        <v>0.09</v>
      </c>
      <c r="H5" s="325">
        <f>Calculations!H68</f>
        <v>0.09</v>
      </c>
      <c r="I5" s="325">
        <f>Calculations!I68</f>
        <v>0.09</v>
      </c>
      <c r="J5" s="325">
        <f>Calculations!J68</f>
        <v>0.09</v>
      </c>
      <c r="K5" s="325">
        <f>Calculations!K68</f>
        <v>0.09</v>
      </c>
      <c r="L5" s="325">
        <f>Calculations!L68</f>
        <v>0.09</v>
      </c>
      <c r="M5" s="325">
        <f>Calculations!M68</f>
        <v>0.09</v>
      </c>
      <c r="N5" s="325">
        <f>Calculations!N68</f>
        <v>0.09</v>
      </c>
      <c r="O5" s="325">
        <f>Calculations!O68</f>
        <v>0.09</v>
      </c>
      <c r="P5" s="325">
        <f>Calculations!P68</f>
        <v>0.09</v>
      </c>
      <c r="Q5" s="325">
        <f>Calculations!Q68</f>
        <v>0.09</v>
      </c>
      <c r="R5" s="325">
        <f>Calculations!R68</f>
        <v>0.09</v>
      </c>
      <c r="S5" s="325">
        <f>Calculations!S68</f>
        <v>0.09</v>
      </c>
      <c r="T5" s="325">
        <f>Calculations!T68</f>
        <v>0.09</v>
      </c>
      <c r="U5" s="325">
        <f>Calculations!U68</f>
        <v>0.09</v>
      </c>
      <c r="V5" s="325">
        <f>Calculations!V68</f>
        <v>0.09</v>
      </c>
      <c r="W5" s="325">
        <f>Calculations!W68</f>
        <v>0.09</v>
      </c>
      <c r="X5" s="325">
        <f>Calculations!X68</f>
        <v>0.09</v>
      </c>
      <c r="Y5" s="325">
        <f>Calculations!Y68</f>
        <v>0.09</v>
      </c>
      <c r="Z5" s="325">
        <f>Calculations!Z68</f>
        <v>0.09</v>
      </c>
      <c r="AA5" s="325">
        <f>Calculations!AA68</f>
        <v>0.09</v>
      </c>
      <c r="AB5" s="325">
        <f>Calculations!AB68</f>
        <v>0.09</v>
      </c>
      <c r="AC5" s="325">
        <f>Calculations!AC68</f>
        <v>0.09</v>
      </c>
      <c r="AD5" s="325">
        <f>Calculations!AD68</f>
        <v>0.09</v>
      </c>
      <c r="AE5" s="325">
        <f>Calculations!AE68</f>
        <v>0.09</v>
      </c>
      <c r="AF5" s="325">
        <f>Calculations!AF68</f>
        <v>0.09</v>
      </c>
      <c r="AG5" s="325">
        <f>Calculations!AG68</f>
        <v>0.09</v>
      </c>
    </row>
    <row r="6" spans="1:33">
      <c r="A6" t="s">
        <v>15</v>
      </c>
      <c r="B6" s="325">
        <f>Calculations!B69</f>
        <v>8.4721000000000011</v>
      </c>
      <c r="C6" s="325">
        <f>Calculations!C69</f>
        <v>9.2792209671450756</v>
      </c>
      <c r="D6" s="325">
        <f>Calculations!D69</f>
        <v>10.524087648334087</v>
      </c>
      <c r="E6" s="325">
        <f>Calculations!E69</f>
        <v>11.891149831971097</v>
      </c>
      <c r="F6" s="325">
        <f>Calculations!F69</f>
        <v>13.464416925989109</v>
      </c>
      <c r="G6" s="325">
        <f>Calculations!G69</f>
        <v>15.427182184060124</v>
      </c>
      <c r="H6" s="325">
        <f>Calculations!H69</f>
        <v>17.382310223228142</v>
      </c>
      <c r="I6" s="325">
        <f>Calculations!I69</f>
        <v>18.199492645849148</v>
      </c>
      <c r="J6" s="325">
        <f>Calculations!J69</f>
        <v>18.627176904417151</v>
      </c>
      <c r="K6" s="325">
        <f>Calculations!K69</f>
        <v>19.062498381888155</v>
      </c>
      <c r="L6" s="325">
        <f>Calculations!L69</f>
        <v>19.872043585606161</v>
      </c>
      <c r="M6" s="325">
        <f>Calculations!M69</f>
        <v>20.780872635063169</v>
      </c>
      <c r="N6" s="325">
        <f>Calculations!N69</f>
        <v>23.094949962672189</v>
      </c>
      <c r="O6" s="325">
        <f>Calculations!O69</f>
        <v>26.188023618387213</v>
      </c>
      <c r="P6" s="325">
        <f>Calculations!P69</f>
        <v>30.693982771157252</v>
      </c>
      <c r="Q6" s="325">
        <f>Calculations!Q69</f>
        <v>33.764144770163277</v>
      </c>
      <c r="R6" s="325">
        <f>Calculations!R69</f>
        <v>37.058605237843466</v>
      </c>
      <c r="S6" s="325">
        <f>Calculations!S69</f>
        <v>40.674515274200381</v>
      </c>
      <c r="T6" s="325">
        <f>Calculations!T69</f>
        <v>44.643239597741392</v>
      </c>
      <c r="U6" s="325">
        <f>Calculations!U69</f>
        <v>48.999203268821887</v>
      </c>
      <c r="V6" s="325">
        <f>Calculations!V69</f>
        <v>53.780190295616315</v>
      </c>
      <c r="W6" s="325">
        <f>Calculations!W69</f>
        <v>59.027671375895096</v>
      </c>
      <c r="X6" s="325">
        <f>Calculations!X69</f>
        <v>64.78716361746811</v>
      </c>
      <c r="Y6" s="325">
        <f>Calculations!Y69</f>
        <v>71.108625357541214</v>
      </c>
      <c r="Z6" s="325">
        <f>Calculations!Z69</f>
        <v>78.046889505683225</v>
      </c>
      <c r="AA6" s="325">
        <f>Calculations!AA69</f>
        <v>85.662139169258026</v>
      </c>
      <c r="AB6" s="325">
        <f>Calculations!AB69</f>
        <v>94.020429686938272</v>
      </c>
      <c r="AC6" s="325">
        <f>Calculations!AC69</f>
        <v>103.19426159846472</v>
      </c>
      <c r="AD6" s="325">
        <f>Calculations!AD69</f>
        <v>113.26320952064084</v>
      </c>
      <c r="AE6" s="325">
        <f>Calculations!AE69</f>
        <v>124.3146123844879</v>
      </c>
      <c r="AF6" s="325">
        <f>Calculations!AF69</f>
        <v>136.44433102073756</v>
      </c>
      <c r="AG6" s="325">
        <f>Calculations!AG69</f>
        <v>149.75757966502465</v>
      </c>
    </row>
    <row r="7" spans="1:33">
      <c r="A7" t="s">
        <v>3</v>
      </c>
      <c r="B7" s="325">
        <f>Calculations!B70</f>
        <v>85.264443480200612</v>
      </c>
      <c r="C7" s="325">
        <f>Calculations!C70</f>
        <v>93.387425985698187</v>
      </c>
      <c r="D7" s="325">
        <f>Calculations!D70</f>
        <v>105.91594486279186</v>
      </c>
      <c r="E7" s="325">
        <f>Calculations!E70</f>
        <v>119.67425700389471</v>
      </c>
      <c r="F7" s="325">
        <f>Calculations!F70</f>
        <v>135.50784527801309</v>
      </c>
      <c r="G7" s="325">
        <f>Calculations!G70</f>
        <v>155.26139958116076</v>
      </c>
      <c r="H7" s="325">
        <f>Calculations!H70</f>
        <v>174.93809180530789</v>
      </c>
      <c r="I7" s="325">
        <f>Calculations!I70</f>
        <v>183.16233425836938</v>
      </c>
      <c r="J7" s="325">
        <f>Calculations!J70</f>
        <v>187.46661068240155</v>
      </c>
      <c r="K7" s="325">
        <f>Calculations!K70</f>
        <v>191.84774918543428</v>
      </c>
      <c r="L7" s="325">
        <f>Calculations!L70</f>
        <v>199.99512955949518</v>
      </c>
      <c r="M7" s="325">
        <f>Calculations!M70</f>
        <v>209.14171696056357</v>
      </c>
      <c r="N7" s="325">
        <f>Calculations!N70</f>
        <v>232.43092689773769</v>
      </c>
      <c r="O7" s="325">
        <f>Calculations!O70</f>
        <v>263.56006889297043</v>
      </c>
      <c r="P7" s="325">
        <f>Calculations!P70</f>
        <v>308.9086955033095</v>
      </c>
      <c r="Q7" s="325">
        <f>Calculations!Q70</f>
        <v>339.8072512615405</v>
      </c>
      <c r="R7" s="325">
        <f>Calculations!R70</f>
        <v>372.96317934835162</v>
      </c>
      <c r="S7" s="325">
        <f>Calculations!S70</f>
        <v>409.35422252825316</v>
      </c>
      <c r="T7" s="325">
        <f>Calculations!T70</f>
        <v>449.29603987850396</v>
      </c>
      <c r="U7" s="325">
        <f>Calculations!U70</f>
        <v>493.13509020069677</v>
      </c>
      <c r="V7" s="325">
        <f>Calculations!V70</f>
        <v>541.25163723457092</v>
      </c>
      <c r="W7" s="325">
        <f>Calculations!W70</f>
        <v>594.06304809880191</v>
      </c>
      <c r="X7" s="325">
        <f>Calculations!X70</f>
        <v>652.02741356973081</v>
      </c>
      <c r="Y7" s="325">
        <f>Calculations!Y70</f>
        <v>715.64752160064563</v>
      </c>
      <c r="Z7" s="325">
        <f>Calculations!Z70</f>
        <v>785.47521854826857</v>
      </c>
      <c r="AA7" s="325">
        <f>Calculations!AA70</f>
        <v>862.11619593610521</v>
      </c>
      <c r="AB7" s="325">
        <f>Calculations!AB70</f>
        <v>946.23524427545954</v>
      </c>
      <c r="AC7" s="325">
        <f>Calculations!AC70</f>
        <v>1038.5620195162153</v>
      </c>
      <c r="AD7" s="325">
        <f>Calculations!AD70</f>
        <v>1139.8973721460791</v>
      </c>
      <c r="AE7" s="325">
        <f>Calculations!AE70</f>
        <v>1251.1202938374443</v>
      </c>
      <c r="AF7" s="325">
        <f>Calculations!AF70</f>
        <v>1373.1955418976943</v>
      </c>
      <c r="AG7" s="325">
        <f>Calculations!AG70</f>
        <v>1507.182007658093</v>
      </c>
    </row>
    <row r="8" spans="1:33">
      <c r="A8" t="s">
        <v>4</v>
      </c>
      <c r="B8" s="325">
        <f>Calculations!B71</f>
        <v>0</v>
      </c>
      <c r="C8" s="325">
        <f>Calculations!C71</f>
        <v>0</v>
      </c>
      <c r="D8" s="325">
        <f>Calculations!D71</f>
        <v>0</v>
      </c>
      <c r="E8" s="325">
        <f>Calculations!E71</f>
        <v>0</v>
      </c>
      <c r="F8" s="325">
        <f>Calculations!F71</f>
        <v>0</v>
      </c>
      <c r="G8" s="325">
        <f>Calculations!G71</f>
        <v>0</v>
      </c>
      <c r="H8" s="325">
        <f>Calculations!H71</f>
        <v>0</v>
      </c>
      <c r="I8" s="325">
        <f>Calculations!I71</f>
        <v>0</v>
      </c>
      <c r="J8" s="325">
        <f>Calculations!J71</f>
        <v>0</v>
      </c>
      <c r="K8" s="325">
        <f>Calculations!K71</f>
        <v>0</v>
      </c>
      <c r="L8" s="325">
        <f>Calculations!L71</f>
        <v>0</v>
      </c>
      <c r="M8" s="325">
        <f>Calculations!M71</f>
        <v>0</v>
      </c>
      <c r="N8" s="325">
        <f>Calculations!N71</f>
        <v>0</v>
      </c>
      <c r="O8" s="325">
        <f>Calculations!O71</f>
        <v>0</v>
      </c>
      <c r="P8" s="325">
        <f>Calculations!P71</f>
        <v>0</v>
      </c>
      <c r="Q8" s="325">
        <f>Calculations!Q71</f>
        <v>0</v>
      </c>
      <c r="R8" s="325">
        <f>Calculations!R71</f>
        <v>0</v>
      </c>
      <c r="S8" s="325">
        <f>Calculations!S71</f>
        <v>0</v>
      </c>
      <c r="T8" s="325">
        <f>Calculations!T71</f>
        <v>0</v>
      </c>
      <c r="U8" s="325">
        <f>Calculations!U71</f>
        <v>0</v>
      </c>
      <c r="V8" s="325">
        <f>Calculations!V71</f>
        <v>0</v>
      </c>
      <c r="W8" s="325">
        <f>Calculations!W71</f>
        <v>0</v>
      </c>
      <c r="X8" s="325">
        <f>Calculations!X71</f>
        <v>0</v>
      </c>
      <c r="Y8" s="325">
        <f>Calculations!Y71</f>
        <v>0</v>
      </c>
      <c r="Z8" s="325">
        <f>Calculations!Z71</f>
        <v>0</v>
      </c>
      <c r="AA8" s="325">
        <f>Calculations!AA71</f>
        <v>0</v>
      </c>
      <c r="AB8" s="325">
        <f>Calculations!AB71</f>
        <v>0</v>
      </c>
      <c r="AC8" s="325">
        <f>Calculations!AC71</f>
        <v>0</v>
      </c>
      <c r="AD8" s="325">
        <f>Calculations!AD71</f>
        <v>0</v>
      </c>
      <c r="AE8" s="325">
        <f>Calculations!AE71</f>
        <v>0</v>
      </c>
      <c r="AF8" s="325">
        <f>Calculations!AF71</f>
        <v>0</v>
      </c>
      <c r="AG8" s="325">
        <f>Calculations!AG71</f>
        <v>0</v>
      </c>
    </row>
    <row r="9" spans="1:33">
      <c r="A9" t="s">
        <v>5</v>
      </c>
      <c r="B9" s="325">
        <f>Calculations!B72</f>
        <v>0</v>
      </c>
      <c r="C9" s="325">
        <f>Calculations!C72</f>
        <v>0</v>
      </c>
      <c r="D9" s="325">
        <f>Calculations!D72</f>
        <v>0</v>
      </c>
      <c r="E9" s="325">
        <f>Calculations!E72</f>
        <v>0</v>
      </c>
      <c r="F9" s="325">
        <f>Calculations!F72</f>
        <v>0</v>
      </c>
      <c r="G9" s="325">
        <f>Calculations!G72</f>
        <v>0</v>
      </c>
      <c r="H9" s="325">
        <f>Calculations!H72</f>
        <v>0</v>
      </c>
      <c r="I9" s="325">
        <f>Calculations!I72</f>
        <v>0</v>
      </c>
      <c r="J9" s="325">
        <f>Calculations!J72</f>
        <v>0</v>
      </c>
      <c r="K9" s="325">
        <f>Calculations!K72</f>
        <v>0</v>
      </c>
      <c r="L9" s="325">
        <f>Calculations!L72</f>
        <v>0</v>
      </c>
      <c r="M9" s="325">
        <f>Calculations!M72</f>
        <v>0</v>
      </c>
      <c r="N9" s="325">
        <f>Calculations!N72</f>
        <v>0</v>
      </c>
      <c r="O9" s="325">
        <f>Calculations!O72</f>
        <v>0</v>
      </c>
      <c r="P9" s="325">
        <f>Calculations!P72</f>
        <v>0</v>
      </c>
      <c r="Q9" s="325">
        <f>Calculations!Q72</f>
        <v>0</v>
      </c>
      <c r="R9" s="325">
        <f>Calculations!R72</f>
        <v>0</v>
      </c>
      <c r="S9" s="325">
        <f>Calculations!S72</f>
        <v>0</v>
      </c>
      <c r="T9" s="325">
        <f>Calculations!T72</f>
        <v>0</v>
      </c>
      <c r="U9" s="325">
        <f>Calculations!U72</f>
        <v>0</v>
      </c>
      <c r="V9" s="325">
        <f>Calculations!V72</f>
        <v>0</v>
      </c>
      <c r="W9" s="325">
        <f>Calculations!W72</f>
        <v>0</v>
      </c>
      <c r="X9" s="325">
        <f>Calculations!X72</f>
        <v>0</v>
      </c>
      <c r="Y9" s="325">
        <f>Calculations!Y72</f>
        <v>0</v>
      </c>
      <c r="Z9" s="325">
        <f>Calculations!Z72</f>
        <v>0</v>
      </c>
      <c r="AA9" s="325">
        <f>Calculations!AA72</f>
        <v>0</v>
      </c>
      <c r="AB9" s="325">
        <f>Calculations!AB72</f>
        <v>0</v>
      </c>
      <c r="AC9" s="325">
        <f>Calculations!AC72</f>
        <v>0</v>
      </c>
      <c r="AD9" s="325">
        <f>Calculations!AD72</f>
        <v>0</v>
      </c>
      <c r="AE9" s="325">
        <f>Calculations!AE72</f>
        <v>0</v>
      </c>
      <c r="AF9" s="325">
        <f>Calculations!AF72</f>
        <v>0</v>
      </c>
      <c r="AG9" s="325">
        <f>Calculations!AG72</f>
        <v>0</v>
      </c>
    </row>
    <row r="10" spans="1:33">
      <c r="A10" t="s">
        <v>6</v>
      </c>
      <c r="B10" s="325">
        <f>Calculations!B73</f>
        <v>0</v>
      </c>
      <c r="C10" s="325">
        <f>Calculations!C73</f>
        <v>0</v>
      </c>
      <c r="D10" s="325">
        <f>Calculations!D73</f>
        <v>0</v>
      </c>
      <c r="E10" s="325">
        <f>Calculations!E73</f>
        <v>0</v>
      </c>
      <c r="F10" s="325">
        <f>Calculations!F73</f>
        <v>0</v>
      </c>
      <c r="G10" s="325">
        <f>Calculations!G73</f>
        <v>0</v>
      </c>
      <c r="H10" s="325">
        <f>Calculations!H73</f>
        <v>0</v>
      </c>
      <c r="I10" s="325">
        <f>Calculations!I73</f>
        <v>0</v>
      </c>
      <c r="J10" s="325">
        <f>Calculations!J73</f>
        <v>0</v>
      </c>
      <c r="K10" s="325">
        <f>Calculations!K73</f>
        <v>0</v>
      </c>
      <c r="L10" s="325">
        <f>Calculations!L73</f>
        <v>0</v>
      </c>
      <c r="M10" s="325">
        <f>Calculations!M73</f>
        <v>0</v>
      </c>
      <c r="N10" s="325">
        <f>Calculations!N73</f>
        <v>0</v>
      </c>
      <c r="O10" s="325">
        <f>Calculations!O73</f>
        <v>0</v>
      </c>
      <c r="P10" s="325">
        <f>Calculations!P73</f>
        <v>0</v>
      </c>
      <c r="Q10" s="325">
        <f>Calculations!Q73</f>
        <v>0</v>
      </c>
      <c r="R10" s="325">
        <f>Calculations!R73</f>
        <v>0</v>
      </c>
      <c r="S10" s="325">
        <f>Calculations!S73</f>
        <v>0</v>
      </c>
      <c r="T10" s="325">
        <f>Calculations!T73</f>
        <v>0</v>
      </c>
      <c r="U10" s="325">
        <f>Calculations!U73</f>
        <v>0</v>
      </c>
      <c r="V10" s="325">
        <f>Calculations!V73</f>
        <v>0</v>
      </c>
      <c r="W10" s="325">
        <f>Calculations!W73</f>
        <v>0</v>
      </c>
      <c r="X10" s="325">
        <f>Calculations!X73</f>
        <v>0</v>
      </c>
      <c r="Y10" s="325">
        <f>Calculations!Y73</f>
        <v>0</v>
      </c>
      <c r="Z10" s="325">
        <f>Calculations!Z73</f>
        <v>0</v>
      </c>
      <c r="AA10" s="325">
        <f>Calculations!AA73</f>
        <v>0</v>
      </c>
      <c r="AB10" s="325">
        <f>Calculations!AB73</f>
        <v>0</v>
      </c>
      <c r="AC10" s="325">
        <f>Calculations!AC73</f>
        <v>0</v>
      </c>
      <c r="AD10" s="325">
        <f>Calculations!AD73</f>
        <v>0</v>
      </c>
      <c r="AE10" s="325">
        <f>Calculations!AE73</f>
        <v>0</v>
      </c>
      <c r="AF10" s="325">
        <f>Calculations!AF73</f>
        <v>0</v>
      </c>
      <c r="AG10" s="325">
        <f>Calculations!AG73</f>
        <v>0</v>
      </c>
    </row>
    <row r="11" spans="1:33">
      <c r="A11" t="s">
        <v>7</v>
      </c>
      <c r="B11" s="325">
        <f>Calculations!B74</f>
        <v>0</v>
      </c>
      <c r="C11" s="325">
        <f>Calculations!C74</f>
        <v>0</v>
      </c>
      <c r="D11" s="325">
        <f>Calculations!D74</f>
        <v>0</v>
      </c>
      <c r="E11" s="325">
        <f>Calculations!E74</f>
        <v>0</v>
      </c>
      <c r="F11" s="325">
        <f>Calculations!F74</f>
        <v>0</v>
      </c>
      <c r="G11" s="325">
        <f>Calculations!G74</f>
        <v>0</v>
      </c>
      <c r="H11" s="325">
        <f>Calculations!H74</f>
        <v>0</v>
      </c>
      <c r="I11" s="325">
        <f>Calculations!I74</f>
        <v>0</v>
      </c>
      <c r="J11" s="325">
        <f>Calculations!J74</f>
        <v>0</v>
      </c>
      <c r="K11" s="325">
        <f>Calculations!K74</f>
        <v>0</v>
      </c>
      <c r="L11" s="325">
        <f>Calculations!L74</f>
        <v>0</v>
      </c>
      <c r="M11" s="325">
        <f>Calculations!M74</f>
        <v>0</v>
      </c>
      <c r="N11" s="325">
        <f>Calculations!N74</f>
        <v>0</v>
      </c>
      <c r="O11" s="325">
        <f>Calculations!O74</f>
        <v>0</v>
      </c>
      <c r="P11" s="325">
        <f>Calculations!P74</f>
        <v>0</v>
      </c>
      <c r="Q11" s="325">
        <f>Calculations!Q74</f>
        <v>0</v>
      </c>
      <c r="R11" s="325">
        <f>Calculations!R74</f>
        <v>0</v>
      </c>
      <c r="S11" s="325">
        <f>Calculations!S74</f>
        <v>0</v>
      </c>
      <c r="T11" s="325">
        <f>Calculations!T74</f>
        <v>0</v>
      </c>
      <c r="U11" s="325">
        <f>Calculations!U74</f>
        <v>0</v>
      </c>
      <c r="V11" s="325">
        <f>Calculations!V74</f>
        <v>0</v>
      </c>
      <c r="W11" s="325">
        <f>Calculations!W74</f>
        <v>0</v>
      </c>
      <c r="X11" s="325">
        <f>Calculations!X74</f>
        <v>0</v>
      </c>
      <c r="Y11" s="325">
        <f>Calculations!Y74</f>
        <v>0</v>
      </c>
      <c r="Z11" s="325">
        <f>Calculations!Z74</f>
        <v>0</v>
      </c>
      <c r="AA11" s="325">
        <f>Calculations!AA74</f>
        <v>0</v>
      </c>
      <c r="AB11" s="325">
        <f>Calculations!AB74</f>
        <v>0</v>
      </c>
      <c r="AC11" s="325">
        <f>Calculations!AC74</f>
        <v>0</v>
      </c>
      <c r="AD11" s="325">
        <f>Calculations!AD74</f>
        <v>0</v>
      </c>
      <c r="AE11" s="325">
        <f>Calculations!AE74</f>
        <v>0</v>
      </c>
      <c r="AF11" s="325">
        <f>Calculations!AF74</f>
        <v>0</v>
      </c>
      <c r="AG11" s="325">
        <f>Calculations!AG74</f>
        <v>0</v>
      </c>
    </row>
    <row r="12" spans="1:33">
      <c r="A12" t="s">
        <v>8</v>
      </c>
      <c r="B12" s="325">
        <f>Calculations!B75</f>
        <v>0</v>
      </c>
      <c r="C12" s="325">
        <f>Calculations!C75</f>
        <v>0</v>
      </c>
      <c r="D12" s="325">
        <f>Calculations!D75</f>
        <v>0</v>
      </c>
      <c r="E12" s="325">
        <f>Calculations!E75</f>
        <v>0</v>
      </c>
      <c r="F12" s="325">
        <f>Calculations!F75</f>
        <v>0</v>
      </c>
      <c r="G12" s="325">
        <f>Calculations!G75</f>
        <v>0</v>
      </c>
      <c r="H12" s="325">
        <f>Calculations!H75</f>
        <v>0</v>
      </c>
      <c r="I12" s="325">
        <f>Calculations!I75</f>
        <v>0</v>
      </c>
      <c r="J12" s="325">
        <f>Calculations!J75</f>
        <v>0</v>
      </c>
      <c r="K12" s="325">
        <f>Calculations!K75</f>
        <v>0</v>
      </c>
      <c r="L12" s="325">
        <f>Calculations!L75</f>
        <v>0</v>
      </c>
      <c r="M12" s="325">
        <f>Calculations!M75</f>
        <v>0</v>
      </c>
      <c r="N12" s="325">
        <f>Calculations!N75</f>
        <v>0</v>
      </c>
      <c r="O12" s="325">
        <f>Calculations!O75</f>
        <v>0</v>
      </c>
      <c r="P12" s="325">
        <f>Calculations!P75</f>
        <v>0</v>
      </c>
      <c r="Q12" s="325">
        <f>Calculations!Q75</f>
        <v>0</v>
      </c>
      <c r="R12" s="325">
        <f>Calculations!R75</f>
        <v>0</v>
      </c>
      <c r="S12" s="325">
        <f>Calculations!S75</f>
        <v>0</v>
      </c>
      <c r="T12" s="325">
        <f>Calculations!T75</f>
        <v>0</v>
      </c>
      <c r="U12" s="325">
        <f>Calculations!U75</f>
        <v>0</v>
      </c>
      <c r="V12" s="325">
        <f>Calculations!V75</f>
        <v>0</v>
      </c>
      <c r="W12" s="325">
        <f>Calculations!W75</f>
        <v>0</v>
      </c>
      <c r="X12" s="325">
        <f>Calculations!X75</f>
        <v>0</v>
      </c>
      <c r="Y12" s="325">
        <f>Calculations!Y75</f>
        <v>0</v>
      </c>
      <c r="Z12" s="325">
        <f>Calculations!Z75</f>
        <v>0</v>
      </c>
      <c r="AA12" s="325">
        <f>Calculations!AA75</f>
        <v>0</v>
      </c>
      <c r="AB12" s="325">
        <f>Calculations!AB75</f>
        <v>0</v>
      </c>
      <c r="AC12" s="325">
        <f>Calculations!AC75</f>
        <v>0</v>
      </c>
      <c r="AD12" s="325">
        <f>Calculations!AD75</f>
        <v>0</v>
      </c>
      <c r="AE12" s="325">
        <f>Calculations!AE75</f>
        <v>0</v>
      </c>
      <c r="AF12" s="325">
        <f>Calculations!AF75</f>
        <v>0</v>
      </c>
      <c r="AG12" s="325">
        <f>Calculations!AG75</f>
        <v>0</v>
      </c>
    </row>
    <row r="13" spans="1:33">
      <c r="A13" t="s">
        <v>13</v>
      </c>
      <c r="B13" s="325">
        <f>Calculations!B76</f>
        <v>0</v>
      </c>
      <c r="C13" s="325">
        <f>Calculations!C76</f>
        <v>0</v>
      </c>
      <c r="D13" s="325">
        <f>Calculations!D76</f>
        <v>0</v>
      </c>
      <c r="E13" s="325">
        <f>Calculations!E76</f>
        <v>0</v>
      </c>
      <c r="F13" s="325">
        <f>Calculations!F76</f>
        <v>0</v>
      </c>
      <c r="G13" s="325">
        <f>Calculations!G76</f>
        <v>0</v>
      </c>
      <c r="H13" s="325">
        <f>Calculations!H76</f>
        <v>0</v>
      </c>
      <c r="I13" s="325">
        <f>Calculations!I76</f>
        <v>0</v>
      </c>
      <c r="J13" s="325">
        <f>Calculations!J76</f>
        <v>0</v>
      </c>
      <c r="K13" s="325">
        <f>Calculations!K76</f>
        <v>0</v>
      </c>
      <c r="L13" s="325">
        <f>Calculations!L76</f>
        <v>0</v>
      </c>
      <c r="M13" s="325">
        <f>Calculations!M76</f>
        <v>0</v>
      </c>
      <c r="N13" s="325">
        <f>Calculations!N76</f>
        <v>0</v>
      </c>
      <c r="O13" s="325">
        <f>Calculations!O76</f>
        <v>0</v>
      </c>
      <c r="P13" s="325">
        <f>Calculations!P76</f>
        <v>0</v>
      </c>
      <c r="Q13" s="325">
        <f>Calculations!Q76</f>
        <v>0</v>
      </c>
      <c r="R13" s="325">
        <f>Calculations!R76</f>
        <v>0</v>
      </c>
      <c r="S13" s="325">
        <f>Calculations!S76</f>
        <v>0</v>
      </c>
      <c r="T13" s="325">
        <f>Calculations!T76</f>
        <v>0</v>
      </c>
      <c r="U13" s="325">
        <f>Calculations!U76</f>
        <v>0</v>
      </c>
      <c r="V13" s="325">
        <f>Calculations!V76</f>
        <v>0</v>
      </c>
      <c r="W13" s="325">
        <f>Calculations!W76</f>
        <v>0</v>
      </c>
      <c r="X13" s="325">
        <f>Calculations!X76</f>
        <v>0</v>
      </c>
      <c r="Y13" s="325">
        <f>Calculations!Y76</f>
        <v>0</v>
      </c>
      <c r="Z13" s="325">
        <f>Calculations!Z76</f>
        <v>0</v>
      </c>
      <c r="AA13" s="325">
        <f>Calculations!AA76</f>
        <v>0</v>
      </c>
      <c r="AB13" s="325">
        <f>Calculations!AB76</f>
        <v>0</v>
      </c>
      <c r="AC13" s="325">
        <f>Calculations!AC76</f>
        <v>0</v>
      </c>
      <c r="AD13" s="325">
        <f>Calculations!AD76</f>
        <v>0</v>
      </c>
      <c r="AE13" s="325">
        <f>Calculations!AE76</f>
        <v>0</v>
      </c>
      <c r="AF13" s="325">
        <f>Calculations!AF76</f>
        <v>0</v>
      </c>
      <c r="AG13" s="325">
        <f>Calculations!AG76</f>
        <v>0</v>
      </c>
    </row>
    <row r="14" spans="1:33">
      <c r="A14" t="s">
        <v>16</v>
      </c>
      <c r="B14" s="325">
        <f>Calculations!B77</f>
        <v>0</v>
      </c>
      <c r="C14" s="325">
        <f>Calculations!C77</f>
        <v>0</v>
      </c>
      <c r="D14" s="325">
        <f>Calculations!D77</f>
        <v>0</v>
      </c>
      <c r="E14" s="325">
        <f>Calculations!E77</f>
        <v>0</v>
      </c>
      <c r="F14" s="325">
        <f>Calculations!F77</f>
        <v>0</v>
      </c>
      <c r="G14" s="325">
        <f>Calculations!G77</f>
        <v>0</v>
      </c>
      <c r="H14" s="325">
        <f>Calculations!H77</f>
        <v>0</v>
      </c>
      <c r="I14" s="325">
        <f>Calculations!I77</f>
        <v>0</v>
      </c>
      <c r="J14" s="325">
        <f>Calculations!J77</f>
        <v>0</v>
      </c>
      <c r="K14" s="325">
        <f>Calculations!K77</f>
        <v>0</v>
      </c>
      <c r="L14" s="325">
        <f>Calculations!L77</f>
        <v>0</v>
      </c>
      <c r="M14" s="325">
        <f>Calculations!M77</f>
        <v>0</v>
      </c>
      <c r="N14" s="325">
        <f>Calculations!N77</f>
        <v>0</v>
      </c>
      <c r="O14" s="325">
        <f>Calculations!O77</f>
        <v>0</v>
      </c>
      <c r="P14" s="325">
        <f>Calculations!P77</f>
        <v>0</v>
      </c>
      <c r="Q14" s="325">
        <f>Calculations!Q77</f>
        <v>0</v>
      </c>
      <c r="R14" s="325">
        <f>Calculations!R77</f>
        <v>0</v>
      </c>
      <c r="S14" s="325">
        <f>Calculations!S77</f>
        <v>0</v>
      </c>
      <c r="T14" s="325">
        <f>Calculations!T77</f>
        <v>0</v>
      </c>
      <c r="U14" s="325">
        <f>Calculations!U77</f>
        <v>0</v>
      </c>
      <c r="V14" s="325">
        <f>Calculations!V77</f>
        <v>0</v>
      </c>
      <c r="W14" s="325">
        <f>Calculations!W77</f>
        <v>0</v>
      </c>
      <c r="X14" s="325">
        <f>Calculations!X77</f>
        <v>0</v>
      </c>
      <c r="Y14" s="325">
        <f>Calculations!Y77</f>
        <v>0</v>
      </c>
      <c r="Z14" s="325">
        <f>Calculations!Z77</f>
        <v>0</v>
      </c>
      <c r="AA14" s="325">
        <f>Calculations!AA77</f>
        <v>0</v>
      </c>
      <c r="AB14" s="325">
        <f>Calculations!AB77</f>
        <v>0</v>
      </c>
      <c r="AC14" s="325">
        <f>Calculations!AC77</f>
        <v>0</v>
      </c>
      <c r="AD14" s="325">
        <f>Calculations!AD77</f>
        <v>0</v>
      </c>
      <c r="AE14" s="325">
        <f>Calculations!AE77</f>
        <v>0</v>
      </c>
      <c r="AF14" s="325">
        <f>Calculations!AF77</f>
        <v>0</v>
      </c>
      <c r="AG14" s="325">
        <f>Calculations!AG77</f>
        <v>0</v>
      </c>
    </row>
    <row r="15" spans="1:33">
      <c r="A15" t="s">
        <v>17</v>
      </c>
      <c r="B15" s="325">
        <f>Calculations!B78</f>
        <v>0</v>
      </c>
      <c r="C15" s="325">
        <f>Calculations!C78</f>
        <v>0</v>
      </c>
      <c r="D15" s="325">
        <f>Calculations!D78</f>
        <v>0</v>
      </c>
      <c r="E15" s="325">
        <f>Calculations!E78</f>
        <v>0</v>
      </c>
      <c r="F15" s="325">
        <f>Calculations!F78</f>
        <v>0</v>
      </c>
      <c r="G15" s="325">
        <f>Calculations!G78</f>
        <v>0</v>
      </c>
      <c r="H15" s="325">
        <f>Calculations!H78</f>
        <v>0</v>
      </c>
      <c r="I15" s="325">
        <f>Calculations!I78</f>
        <v>0</v>
      </c>
      <c r="J15" s="325">
        <f>Calculations!J78</f>
        <v>0</v>
      </c>
      <c r="K15" s="325">
        <f>Calculations!K78</f>
        <v>0</v>
      </c>
      <c r="L15" s="325">
        <f>Calculations!L78</f>
        <v>0</v>
      </c>
      <c r="M15" s="325">
        <f>Calculations!M78</f>
        <v>0</v>
      </c>
      <c r="N15" s="325">
        <f>Calculations!N78</f>
        <v>0</v>
      </c>
      <c r="O15" s="325">
        <f>Calculations!O78</f>
        <v>0</v>
      </c>
      <c r="P15" s="325">
        <f>Calculations!P78</f>
        <v>0</v>
      </c>
      <c r="Q15" s="325">
        <f>Calculations!Q78</f>
        <v>0</v>
      </c>
      <c r="R15" s="325">
        <f>Calculations!R78</f>
        <v>0</v>
      </c>
      <c r="S15" s="325">
        <f>Calculations!S78</f>
        <v>0</v>
      </c>
      <c r="T15" s="325">
        <f>Calculations!T78</f>
        <v>0</v>
      </c>
      <c r="U15" s="325">
        <f>Calculations!U78</f>
        <v>0</v>
      </c>
      <c r="V15" s="325">
        <f>Calculations!V78</f>
        <v>0</v>
      </c>
      <c r="W15" s="325">
        <f>Calculations!W78</f>
        <v>0</v>
      </c>
      <c r="X15" s="325">
        <f>Calculations!X78</f>
        <v>0</v>
      </c>
      <c r="Y15" s="325">
        <f>Calculations!Y78</f>
        <v>0</v>
      </c>
      <c r="Z15" s="325">
        <f>Calculations!Z78</f>
        <v>0</v>
      </c>
      <c r="AA15" s="325">
        <f>Calculations!AA78</f>
        <v>0</v>
      </c>
      <c r="AB15" s="325">
        <f>Calculations!AB78</f>
        <v>0</v>
      </c>
      <c r="AC15" s="325">
        <f>Calculations!AC78</f>
        <v>0</v>
      </c>
      <c r="AD15" s="325">
        <f>Calculations!AD78</f>
        <v>0</v>
      </c>
      <c r="AE15" s="325">
        <f>Calculations!AE78</f>
        <v>0</v>
      </c>
      <c r="AF15" s="325">
        <f>Calculations!AF78</f>
        <v>0</v>
      </c>
      <c r="AG15" s="325">
        <f>Calculations!AG78</f>
        <v>0</v>
      </c>
    </row>
    <row r="16" spans="1:33">
      <c r="A16" t="s">
        <v>18</v>
      </c>
      <c r="B16" s="325">
        <f>Calculations!B79</f>
        <v>0</v>
      </c>
      <c r="C16" s="325">
        <f>Calculations!C79</f>
        <v>0</v>
      </c>
      <c r="D16" s="325">
        <f>Calculations!D79</f>
        <v>0</v>
      </c>
      <c r="E16" s="325">
        <f>Calculations!E79</f>
        <v>0</v>
      </c>
      <c r="F16" s="325">
        <f>Calculations!F79</f>
        <v>0</v>
      </c>
      <c r="G16" s="325">
        <f>Calculations!G79</f>
        <v>0</v>
      </c>
      <c r="H16" s="325">
        <f>Calculations!H79</f>
        <v>0</v>
      </c>
      <c r="I16" s="325">
        <f>Calculations!I79</f>
        <v>0</v>
      </c>
      <c r="J16" s="325">
        <f>Calculations!J79</f>
        <v>0</v>
      </c>
      <c r="K16" s="325">
        <f>Calculations!K79</f>
        <v>0</v>
      </c>
      <c r="L16" s="325">
        <f>Calculations!L79</f>
        <v>0</v>
      </c>
      <c r="M16" s="325">
        <f>Calculations!M79</f>
        <v>0</v>
      </c>
      <c r="N16" s="325">
        <f>Calculations!N79</f>
        <v>0</v>
      </c>
      <c r="O16" s="325">
        <f>Calculations!O79</f>
        <v>0</v>
      </c>
      <c r="P16" s="325">
        <f>Calculations!P79</f>
        <v>0</v>
      </c>
      <c r="Q16" s="325">
        <f>Calculations!Q79</f>
        <v>0</v>
      </c>
      <c r="R16" s="325">
        <f>Calculations!R79</f>
        <v>0</v>
      </c>
      <c r="S16" s="325">
        <f>Calculations!S79</f>
        <v>0</v>
      </c>
      <c r="T16" s="325">
        <f>Calculations!T79</f>
        <v>0</v>
      </c>
      <c r="U16" s="325">
        <f>Calculations!U79</f>
        <v>0</v>
      </c>
      <c r="V16" s="325">
        <f>Calculations!V79</f>
        <v>0</v>
      </c>
      <c r="W16" s="325">
        <f>Calculations!W79</f>
        <v>0</v>
      </c>
      <c r="X16" s="325">
        <f>Calculations!X79</f>
        <v>0</v>
      </c>
      <c r="Y16" s="325">
        <f>Calculations!Y79</f>
        <v>0</v>
      </c>
      <c r="Z16" s="325">
        <f>Calculations!Z79</f>
        <v>0</v>
      </c>
      <c r="AA16" s="325">
        <f>Calculations!AA79</f>
        <v>0</v>
      </c>
      <c r="AB16" s="325">
        <f>Calculations!AB79</f>
        <v>0</v>
      </c>
      <c r="AC16" s="325">
        <f>Calculations!AC79</f>
        <v>0</v>
      </c>
      <c r="AD16" s="325">
        <f>Calculations!AD79</f>
        <v>0</v>
      </c>
      <c r="AE16" s="325">
        <f>Calculations!AE79</f>
        <v>0</v>
      </c>
      <c r="AF16" s="325">
        <f>Calculations!AF79</f>
        <v>0</v>
      </c>
      <c r="AG16" s="325">
        <f>Calculations!AG79</f>
        <v>0</v>
      </c>
    </row>
    <row r="17" spans="1:33">
      <c r="A17" t="s">
        <v>19</v>
      </c>
      <c r="B17" s="325">
        <f>Calculations!B80</f>
        <v>0</v>
      </c>
      <c r="C17" s="325">
        <f>Calculations!C80</f>
        <v>0</v>
      </c>
      <c r="D17" s="325">
        <f>Calculations!D80</f>
        <v>0</v>
      </c>
      <c r="E17" s="325">
        <f>Calculations!E80</f>
        <v>0</v>
      </c>
      <c r="F17" s="325">
        <f>Calculations!F80</f>
        <v>0</v>
      </c>
      <c r="G17" s="325">
        <f>Calculations!G80</f>
        <v>0</v>
      </c>
      <c r="H17" s="325">
        <f>Calculations!H80</f>
        <v>0</v>
      </c>
      <c r="I17" s="325">
        <f>Calculations!I80</f>
        <v>0</v>
      </c>
      <c r="J17" s="325">
        <f>Calculations!J80</f>
        <v>0</v>
      </c>
      <c r="K17" s="325">
        <f>Calculations!K80</f>
        <v>0</v>
      </c>
      <c r="L17" s="325">
        <f>Calculations!L80</f>
        <v>0</v>
      </c>
      <c r="M17" s="325">
        <f>Calculations!M80</f>
        <v>0</v>
      </c>
      <c r="N17" s="325">
        <f>Calculations!N80</f>
        <v>0</v>
      </c>
      <c r="O17" s="325">
        <f>Calculations!O80</f>
        <v>0</v>
      </c>
      <c r="P17" s="325">
        <f>Calculations!P80</f>
        <v>0</v>
      </c>
      <c r="Q17" s="325">
        <f>Calculations!Q80</f>
        <v>0</v>
      </c>
      <c r="R17" s="325">
        <f>Calculations!R80</f>
        <v>0</v>
      </c>
      <c r="S17" s="325">
        <f>Calculations!S80</f>
        <v>0</v>
      </c>
      <c r="T17" s="325">
        <f>Calculations!T80</f>
        <v>0</v>
      </c>
      <c r="U17" s="325">
        <f>Calculations!U80</f>
        <v>0</v>
      </c>
      <c r="V17" s="325">
        <f>Calculations!V80</f>
        <v>0</v>
      </c>
      <c r="W17" s="325">
        <f>Calculations!W80</f>
        <v>0</v>
      </c>
      <c r="X17" s="325">
        <f>Calculations!X80</f>
        <v>0</v>
      </c>
      <c r="Y17" s="325">
        <f>Calculations!Y80</f>
        <v>0</v>
      </c>
      <c r="Z17" s="325">
        <f>Calculations!Z80</f>
        <v>0</v>
      </c>
      <c r="AA17" s="325">
        <f>Calculations!AA80</f>
        <v>0</v>
      </c>
      <c r="AB17" s="325">
        <f>Calculations!AB80</f>
        <v>0</v>
      </c>
      <c r="AC17" s="325">
        <f>Calculations!AC80</f>
        <v>0</v>
      </c>
      <c r="AD17" s="325">
        <f>Calculations!AD80</f>
        <v>0</v>
      </c>
      <c r="AE17" s="325">
        <f>Calculations!AE80</f>
        <v>0</v>
      </c>
      <c r="AF17" s="325">
        <f>Calculations!AF80</f>
        <v>0</v>
      </c>
      <c r="AG17" s="325">
        <f>Calculations!AG80</f>
        <v>0</v>
      </c>
    </row>
  </sheetData>
  <phoneticPr fontId="2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17"/>
  <sheetViews>
    <sheetView workbookViewId="0">
      <selection activeCell="B4" sqref="B4"/>
    </sheetView>
  </sheetViews>
  <sheetFormatPr defaultRowHeight="17"/>
  <cols>
    <col min="1" max="1" width="23.33203125" customWidth="1"/>
    <col min="2" max="33" width="9.58203125" bestFit="1" customWidth="1"/>
  </cols>
  <sheetData>
    <row r="1" spans="1:33">
      <c r="A1" t="s">
        <v>20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14</v>
      </c>
      <c r="B2" s="325">
        <f>Calculations!B105</f>
        <v>0</v>
      </c>
      <c r="C2" s="325">
        <f>Calculations!C105</f>
        <v>0</v>
      </c>
      <c r="D2" s="325">
        <f>Calculations!D105</f>
        <v>0</v>
      </c>
      <c r="E2" s="325">
        <f>Calculations!E105</f>
        <v>0</v>
      </c>
      <c r="F2" s="325">
        <f>Calculations!F105</f>
        <v>0</v>
      </c>
      <c r="G2" s="325">
        <f>Calculations!G105</f>
        <v>0</v>
      </c>
      <c r="H2" s="325">
        <f>Calculations!H105</f>
        <v>0</v>
      </c>
      <c r="I2" s="325">
        <f>Calculations!I105</f>
        <v>0</v>
      </c>
      <c r="J2" s="325">
        <f>Calculations!J105</f>
        <v>0</v>
      </c>
      <c r="K2" s="325">
        <f>Calculations!K105</f>
        <v>0</v>
      </c>
      <c r="L2" s="325">
        <f>Calculations!L105</f>
        <v>0</v>
      </c>
      <c r="M2" s="325">
        <f>Calculations!M105</f>
        <v>0</v>
      </c>
      <c r="N2" s="325">
        <f>Calculations!N105</f>
        <v>0</v>
      </c>
      <c r="O2" s="325">
        <f>Calculations!O105</f>
        <v>0</v>
      </c>
      <c r="P2" s="325">
        <f>Calculations!P105</f>
        <v>0</v>
      </c>
      <c r="Q2" s="325">
        <f>Calculations!Q105</f>
        <v>0</v>
      </c>
      <c r="R2" s="325">
        <f>Calculations!R105</f>
        <v>0</v>
      </c>
      <c r="S2" s="325">
        <f>Calculations!S105</f>
        <v>0</v>
      </c>
      <c r="T2" s="325">
        <f>Calculations!T105</f>
        <v>0</v>
      </c>
      <c r="U2" s="325">
        <f>Calculations!U105</f>
        <v>0</v>
      </c>
      <c r="V2" s="325">
        <f>Calculations!V105</f>
        <v>0</v>
      </c>
      <c r="W2" s="325">
        <f>Calculations!W105</f>
        <v>0</v>
      </c>
      <c r="X2" s="325">
        <f>Calculations!X105</f>
        <v>0</v>
      </c>
      <c r="Y2" s="325">
        <f>Calculations!Y105</f>
        <v>0</v>
      </c>
      <c r="Z2" s="325">
        <f>Calculations!Z105</f>
        <v>0</v>
      </c>
      <c r="AA2" s="325">
        <f>Calculations!AA105</f>
        <v>0</v>
      </c>
      <c r="AB2" s="325">
        <f>Calculations!AB105</f>
        <v>0</v>
      </c>
      <c r="AC2" s="325">
        <f>Calculations!AC105</f>
        <v>0</v>
      </c>
      <c r="AD2" s="325">
        <f>Calculations!AD105</f>
        <v>0</v>
      </c>
      <c r="AE2" s="325">
        <f>Calculations!AE105</f>
        <v>0</v>
      </c>
      <c r="AF2" s="325">
        <f>Calculations!AF105</f>
        <v>0</v>
      </c>
      <c r="AG2" s="325">
        <f>Calculations!AG105</f>
        <v>0</v>
      </c>
    </row>
    <row r="3" spans="1:33">
      <c r="A3" t="s">
        <v>0</v>
      </c>
      <c r="B3" s="325">
        <f>Calculations!B106</f>
        <v>0</v>
      </c>
      <c r="C3" s="325">
        <f>Calculations!C106</f>
        <v>0</v>
      </c>
      <c r="D3" s="325">
        <f>Calculations!D106</f>
        <v>0</v>
      </c>
      <c r="E3" s="325">
        <f>Calculations!E106</f>
        <v>0</v>
      </c>
      <c r="F3" s="325">
        <f>Calculations!F106</f>
        <v>0</v>
      </c>
      <c r="G3" s="325">
        <f>Calculations!G106</f>
        <v>0</v>
      </c>
      <c r="H3" s="325">
        <f>Calculations!H106</f>
        <v>0</v>
      </c>
      <c r="I3" s="325">
        <f>Calculations!I106</f>
        <v>0</v>
      </c>
      <c r="J3" s="325">
        <f>Calculations!J106</f>
        <v>0</v>
      </c>
      <c r="K3" s="325">
        <f>Calculations!K106</f>
        <v>0</v>
      </c>
      <c r="L3" s="325">
        <f>Calculations!L106</f>
        <v>0</v>
      </c>
      <c r="M3" s="325">
        <f>Calculations!M106</f>
        <v>0</v>
      </c>
      <c r="N3" s="325">
        <f>Calculations!N106</f>
        <v>0</v>
      </c>
      <c r="O3" s="325">
        <f>Calculations!O106</f>
        <v>0</v>
      </c>
      <c r="P3" s="325">
        <f>Calculations!P106</f>
        <v>0</v>
      </c>
      <c r="Q3" s="325">
        <f>Calculations!Q106</f>
        <v>0</v>
      </c>
      <c r="R3" s="325">
        <f>Calculations!R106</f>
        <v>0</v>
      </c>
      <c r="S3" s="325">
        <f>Calculations!S106</f>
        <v>0</v>
      </c>
      <c r="T3" s="325">
        <f>Calculations!T106</f>
        <v>0</v>
      </c>
      <c r="U3" s="325">
        <f>Calculations!U106</f>
        <v>0</v>
      </c>
      <c r="V3" s="325">
        <f>Calculations!V106</f>
        <v>0</v>
      </c>
      <c r="W3" s="325">
        <f>Calculations!W106</f>
        <v>0</v>
      </c>
      <c r="X3" s="325">
        <f>Calculations!X106</f>
        <v>0</v>
      </c>
      <c r="Y3" s="325">
        <f>Calculations!Y106</f>
        <v>0</v>
      </c>
      <c r="Z3" s="325">
        <f>Calculations!Z106</f>
        <v>0</v>
      </c>
      <c r="AA3" s="325">
        <f>Calculations!AA106</f>
        <v>0</v>
      </c>
      <c r="AB3" s="325">
        <f>Calculations!AB106</f>
        <v>0</v>
      </c>
      <c r="AC3" s="325">
        <f>Calculations!AC106</f>
        <v>0</v>
      </c>
      <c r="AD3" s="325">
        <f>Calculations!AD106</f>
        <v>0</v>
      </c>
      <c r="AE3" s="325">
        <f>Calculations!AE106</f>
        <v>0</v>
      </c>
      <c r="AF3" s="325">
        <f>Calculations!AF106</f>
        <v>0</v>
      </c>
      <c r="AG3" s="325">
        <f>Calculations!AG106</f>
        <v>0</v>
      </c>
    </row>
    <row r="4" spans="1:33">
      <c r="A4" t="s">
        <v>1</v>
      </c>
      <c r="B4" s="325">
        <f>Calculations!B107</f>
        <v>0</v>
      </c>
      <c r="C4" s="325">
        <f>Calculations!C107</f>
        <v>0</v>
      </c>
      <c r="D4" s="325">
        <f>Calculations!D107</f>
        <v>0</v>
      </c>
      <c r="E4" s="325">
        <f>Calculations!E107</f>
        <v>0</v>
      </c>
      <c r="F4" s="325">
        <f>Calculations!F107</f>
        <v>0</v>
      </c>
      <c r="G4" s="325">
        <f>Calculations!G107</f>
        <v>0</v>
      </c>
      <c r="H4" s="325">
        <f>Calculations!H107</f>
        <v>0</v>
      </c>
      <c r="I4" s="325">
        <f>Calculations!I107</f>
        <v>0</v>
      </c>
      <c r="J4" s="325">
        <f>Calculations!J107</f>
        <v>0</v>
      </c>
      <c r="K4" s="325">
        <f>Calculations!K107</f>
        <v>0</v>
      </c>
      <c r="L4" s="325">
        <f>Calculations!L107</f>
        <v>0</v>
      </c>
      <c r="M4" s="325">
        <f>Calculations!M107</f>
        <v>0</v>
      </c>
      <c r="N4" s="325">
        <f>Calculations!N107</f>
        <v>0</v>
      </c>
      <c r="O4" s="325">
        <f>Calculations!O107</f>
        <v>0</v>
      </c>
      <c r="P4" s="325">
        <f>Calculations!P107</f>
        <v>0</v>
      </c>
      <c r="Q4" s="325">
        <f>Calculations!Q107</f>
        <v>0</v>
      </c>
      <c r="R4" s="325">
        <f>Calculations!R107</f>
        <v>0</v>
      </c>
      <c r="S4" s="325">
        <f>Calculations!S107</f>
        <v>0</v>
      </c>
      <c r="T4" s="325">
        <f>Calculations!T107</f>
        <v>0</v>
      </c>
      <c r="U4" s="325">
        <f>Calculations!U107</f>
        <v>0</v>
      </c>
      <c r="V4" s="325">
        <f>Calculations!V107</f>
        <v>0</v>
      </c>
      <c r="W4" s="325">
        <f>Calculations!W107</f>
        <v>0</v>
      </c>
      <c r="X4" s="325">
        <f>Calculations!X107</f>
        <v>0</v>
      </c>
      <c r="Y4" s="325">
        <f>Calculations!Y107</f>
        <v>0</v>
      </c>
      <c r="Z4" s="325">
        <f>Calculations!Z107</f>
        <v>0</v>
      </c>
      <c r="AA4" s="325">
        <f>Calculations!AA107</f>
        <v>0</v>
      </c>
      <c r="AB4" s="325">
        <f>Calculations!AB107</f>
        <v>0</v>
      </c>
      <c r="AC4" s="325">
        <f>Calculations!AC107</f>
        <v>0</v>
      </c>
      <c r="AD4" s="325">
        <f>Calculations!AD107</f>
        <v>0</v>
      </c>
      <c r="AE4" s="325">
        <f>Calculations!AE107</f>
        <v>0</v>
      </c>
      <c r="AF4" s="325">
        <f>Calculations!AF107</f>
        <v>0</v>
      </c>
      <c r="AG4" s="325">
        <f>Calculations!AG107</f>
        <v>0</v>
      </c>
    </row>
    <row r="5" spans="1:33">
      <c r="A5" t="s">
        <v>2</v>
      </c>
      <c r="B5" s="325">
        <f>Calculations!B108</f>
        <v>1.3492500000000001</v>
      </c>
      <c r="C5" s="325">
        <f>Calculations!C108</f>
        <v>1.3492500000000001</v>
      </c>
      <c r="D5" s="325">
        <f>Calculations!D108</f>
        <v>1.3492500000000001</v>
      </c>
      <c r="E5" s="325">
        <f>Calculations!E108</f>
        <v>1.3492500000000001</v>
      </c>
      <c r="F5" s="325">
        <f>Calculations!F108</f>
        <v>1.3492500000000001</v>
      </c>
      <c r="G5" s="325">
        <f>Calculations!G108</f>
        <v>1.3492500000000001</v>
      </c>
      <c r="H5" s="325">
        <f>Calculations!H108</f>
        <v>1.3492500000000001</v>
      </c>
      <c r="I5" s="325">
        <f>Calculations!I108</f>
        <v>1.3492500000000001</v>
      </c>
      <c r="J5" s="325">
        <f>Calculations!J108</f>
        <v>1.3492500000000001</v>
      </c>
      <c r="K5" s="325">
        <f>Calculations!K108</f>
        <v>1.3492500000000001</v>
      </c>
      <c r="L5" s="325">
        <f>Calculations!L108</f>
        <v>1.3492500000000001</v>
      </c>
      <c r="M5" s="325">
        <f>Calculations!M108</f>
        <v>1.3492500000000001</v>
      </c>
      <c r="N5" s="325">
        <f>Calculations!N108</f>
        <v>1.3492500000000001</v>
      </c>
      <c r="O5" s="325">
        <f>Calculations!O108</f>
        <v>1.3492500000000001</v>
      </c>
      <c r="P5" s="325">
        <f>Calculations!P108</f>
        <v>1.3492500000000001</v>
      </c>
      <c r="Q5" s="325">
        <f>Calculations!Q108</f>
        <v>1.3492500000000001</v>
      </c>
      <c r="R5" s="325">
        <f>Calculations!R108</f>
        <v>1.3492500000000001</v>
      </c>
      <c r="S5" s="325">
        <f>Calculations!S108</f>
        <v>1.3492500000000001</v>
      </c>
      <c r="T5" s="325">
        <f>Calculations!T108</f>
        <v>1.3492500000000001</v>
      </c>
      <c r="U5" s="325">
        <f>Calculations!U108</f>
        <v>1.3492500000000001</v>
      </c>
      <c r="V5" s="325">
        <f>Calculations!V108</f>
        <v>1.3492500000000001</v>
      </c>
      <c r="W5" s="325">
        <f>Calculations!W108</f>
        <v>1.3492500000000001</v>
      </c>
      <c r="X5" s="325">
        <f>Calculations!X108</f>
        <v>1.3492500000000001</v>
      </c>
      <c r="Y5" s="325">
        <f>Calculations!Y108</f>
        <v>1.3492500000000001</v>
      </c>
      <c r="Z5" s="325">
        <f>Calculations!Z108</f>
        <v>1.3492500000000001</v>
      </c>
      <c r="AA5" s="325">
        <f>Calculations!AA108</f>
        <v>1.3492500000000001</v>
      </c>
      <c r="AB5" s="325">
        <f>Calculations!AB108</f>
        <v>1.3492500000000001</v>
      </c>
      <c r="AC5" s="325">
        <f>Calculations!AC108</f>
        <v>1.3492500000000001</v>
      </c>
      <c r="AD5" s="325">
        <f>Calculations!AD108</f>
        <v>1.3492500000000001</v>
      </c>
      <c r="AE5" s="325">
        <f>Calculations!AE108</f>
        <v>1.3492500000000001</v>
      </c>
      <c r="AF5" s="325">
        <f>Calculations!AF108</f>
        <v>1.3492500000000001</v>
      </c>
      <c r="AG5" s="325">
        <f>Calculations!AG108</f>
        <v>1.3492500000000001</v>
      </c>
    </row>
    <row r="6" spans="1:33">
      <c r="A6" t="s">
        <v>15</v>
      </c>
      <c r="B6" s="325">
        <f>Calculations!B109</f>
        <v>4.792320000000001</v>
      </c>
      <c r="C6" s="325">
        <f>Calculations!C109</f>
        <v>5.2488752759373343</v>
      </c>
      <c r="D6" s="325">
        <f>Calculations!D109</f>
        <v>5.9530453746844829</v>
      </c>
      <c r="E6" s="325">
        <f>Calculations!E109</f>
        <v>6.7263364647196946</v>
      </c>
      <c r="F6" s="325">
        <f>Calculations!F109</f>
        <v>7.6162692275535147</v>
      </c>
      <c r="G6" s="325">
        <f>Calculations!G109</f>
        <v>8.7265251501180359</v>
      </c>
      <c r="H6" s="325">
        <f>Calculations!H109</f>
        <v>9.8324610107270551</v>
      </c>
      <c r="I6" s="325">
        <f>Calculations!I109</f>
        <v>10.294707639965981</v>
      </c>
      <c r="J6" s="325">
        <f>Calculations!J109</f>
        <v>10.536631109474204</v>
      </c>
      <c r="K6" s="325">
        <f>Calculations!K109</f>
        <v>10.78287464093793</v>
      </c>
      <c r="L6" s="325">
        <f>Calculations!L109</f>
        <v>11.240801208221351</v>
      </c>
      <c r="M6" s="325">
        <f>Calculations!M109</f>
        <v>11.754888580926323</v>
      </c>
      <c r="N6" s="325">
        <f>Calculations!N109</f>
        <v>13.063867353444028</v>
      </c>
      <c r="O6" s="325">
        <f>Calculations!O109</f>
        <v>14.813492445423138</v>
      </c>
      <c r="P6" s="325">
        <f>Calculations!P109</f>
        <v>17.362328999170487</v>
      </c>
      <c r="Q6" s="325">
        <f>Calculations!Q109</f>
        <v>19.098993905283084</v>
      </c>
      <c r="R6" s="325">
        <f>Calculations!R109</f>
        <v>20.96253526910942</v>
      </c>
      <c r="S6" s="325">
        <f>Calculations!S109</f>
        <v>23.007907489153322</v>
      </c>
      <c r="T6" s="325">
        <f>Calculations!T109</f>
        <v>25.252852302150341</v>
      </c>
      <c r="U6" s="325">
        <f>Calculations!U109</f>
        <v>27.716842554884902</v>
      </c>
      <c r="V6" s="325">
        <f>Calculations!V109</f>
        <v>30.421251113358888</v>
      </c>
      <c r="W6" s="325">
        <f>Calculations!W109</f>
        <v>33.38953625289237</v>
      </c>
      <c r="X6" s="325">
        <f>Calculations!X109</f>
        <v>36.647445137246329</v>
      </c>
      <c r="Y6" s="325">
        <f>Calculations!Y109</f>
        <v>40.223237151763051</v>
      </c>
      <c r="Z6" s="325">
        <f>Calculations!Z109</f>
        <v>44.147929027735231</v>
      </c>
      <c r="AA6" s="325">
        <f>Calculations!AA109</f>
        <v>48.455563884233946</v>
      </c>
      <c r="AB6" s="325">
        <f>Calculations!AB109</f>
        <v>53.183506521087786</v>
      </c>
      <c r="AC6" s="325">
        <f>Calculations!AC109</f>
        <v>58.37276752441003</v>
      </c>
      <c r="AD6" s="325">
        <f>Calculations!AD109</f>
        <v>64.068358995993592</v>
      </c>
      <c r="AE6" s="325">
        <f>Calculations!AE109</f>
        <v>70.319684992201331</v>
      </c>
      <c r="AF6" s="325">
        <f>Calculations!AF109</f>
        <v>77.180970059052754</v>
      </c>
      <c r="AG6" s="325">
        <f>Calculations!AG109</f>
        <v>84.711729580657774</v>
      </c>
    </row>
    <row r="7" spans="1:33">
      <c r="A7" t="s">
        <v>3</v>
      </c>
      <c r="B7" s="325">
        <f>Calculations!B110</f>
        <v>483.42938500000025</v>
      </c>
      <c r="C7" s="325">
        <f>Calculations!C110</f>
        <v>529.48478953577637</v>
      </c>
      <c r="D7" s="325">
        <f>Calculations!D110</f>
        <v>600.51855142411512</v>
      </c>
      <c r="E7" s="325">
        <f>Calculations!E110</f>
        <v>678.52495251621713</v>
      </c>
      <c r="F7" s="325">
        <f>Calculations!F110</f>
        <v>768.29768226466979</v>
      </c>
      <c r="G7" s="325">
        <f>Calculations!G110</f>
        <v>880.29569947511789</v>
      </c>
      <c r="H7" s="325">
        <f>Calculations!H110</f>
        <v>991.85792673533092</v>
      </c>
      <c r="I7" s="325">
        <f>Calculations!I110</f>
        <v>1038.4874514104981</v>
      </c>
      <c r="J7" s="325">
        <f>Calculations!J110</f>
        <v>1062.8916886236698</v>
      </c>
      <c r="K7" s="325">
        <f>Calculations!K110</f>
        <v>1087.7317157870764</v>
      </c>
      <c r="L7" s="325">
        <f>Calculations!L110</f>
        <v>1133.9254505120082</v>
      </c>
      <c r="M7" s="325">
        <f>Calculations!M110</f>
        <v>1185.7844545899977</v>
      </c>
      <c r="N7" s="325">
        <f>Calculations!N110</f>
        <v>1317.8288095112653</v>
      </c>
      <c r="O7" s="325">
        <f>Calculations!O110</f>
        <v>1494.3237393565239</v>
      </c>
      <c r="P7" s="325">
        <f>Calculations!P110</f>
        <v>1751.4398099952959</v>
      </c>
      <c r="Q7" s="325">
        <f>Calculations!Q110</f>
        <v>1926.6273699898488</v>
      </c>
      <c r="R7" s="325">
        <f>Calculations!R110</f>
        <v>2114.6137013359667</v>
      </c>
      <c r="S7" s="325">
        <f>Calculations!S110</f>
        <v>2320.9423760554992</v>
      </c>
      <c r="T7" s="325">
        <f>Calculations!T110</f>
        <v>2547.4031070388414</v>
      </c>
      <c r="U7" s="325">
        <f>Calculations!U110</f>
        <v>2795.9602343854008</v>
      </c>
      <c r="V7" s="325">
        <f>Calculations!V110</f>
        <v>3068.7697642606627</v>
      </c>
      <c r="W7" s="325">
        <f>Calculations!W110</f>
        <v>3368.1980702814021</v>
      </c>
      <c r="X7" s="325">
        <f>Calculations!X110</f>
        <v>3696.8424196464848</v>
      </c>
      <c r="Y7" s="325">
        <f>Calculations!Y110</f>
        <v>4057.5535020587054</v>
      </c>
      <c r="Z7" s="325">
        <f>Calculations!Z110</f>
        <v>4453.4601568554899</v>
      </c>
      <c r="AA7" s="325">
        <f>Calculations!AA110</f>
        <v>4887.9965128337508</v>
      </c>
      <c r="AB7" s="325">
        <f>Calculations!AB110</f>
        <v>5364.9317761820939</v>
      </c>
      <c r="AC7" s="325">
        <f>Calculations!AC110</f>
        <v>5888.4029249034975</v>
      </c>
      <c r="AD7" s="325">
        <f>Calculations!AD110</f>
        <v>6462.9505933227365</v>
      </c>
      <c r="AE7" s="325">
        <f>Calculations!AE110</f>
        <v>7093.5584579438846</v>
      </c>
      <c r="AF7" s="325">
        <f>Calculations!AF110</f>
        <v>7785.6964662942601</v>
      </c>
      <c r="AG7" s="325">
        <f>Calculations!AG110</f>
        <v>8545.3682837255692</v>
      </c>
    </row>
    <row r="8" spans="1:33">
      <c r="A8" t="s">
        <v>4</v>
      </c>
      <c r="B8" s="325">
        <f>Calculations!B111</f>
        <v>0</v>
      </c>
      <c r="C8" s="325">
        <f>Calculations!C111</f>
        <v>0</v>
      </c>
      <c r="D8" s="325">
        <f>Calculations!D111</f>
        <v>0</v>
      </c>
      <c r="E8" s="325">
        <f>Calculations!E111</f>
        <v>0</v>
      </c>
      <c r="F8" s="325">
        <f>Calculations!F111</f>
        <v>0</v>
      </c>
      <c r="G8" s="325">
        <f>Calculations!G111</f>
        <v>0</v>
      </c>
      <c r="H8" s="325">
        <f>Calculations!H111</f>
        <v>0</v>
      </c>
      <c r="I8" s="325">
        <f>Calculations!I111</f>
        <v>0</v>
      </c>
      <c r="J8" s="325">
        <f>Calculations!J111</f>
        <v>0</v>
      </c>
      <c r="K8" s="325">
        <f>Calculations!K111</f>
        <v>0</v>
      </c>
      <c r="L8" s="325">
        <f>Calculations!L111</f>
        <v>0</v>
      </c>
      <c r="M8" s="325">
        <f>Calculations!M111</f>
        <v>0</v>
      </c>
      <c r="N8" s="325">
        <f>Calculations!N111</f>
        <v>0</v>
      </c>
      <c r="O8" s="325">
        <f>Calculations!O111</f>
        <v>0</v>
      </c>
      <c r="P8" s="325">
        <f>Calculations!P111</f>
        <v>0</v>
      </c>
      <c r="Q8" s="325">
        <f>Calculations!Q111</f>
        <v>0</v>
      </c>
      <c r="R8" s="325">
        <f>Calculations!R111</f>
        <v>0</v>
      </c>
      <c r="S8" s="325">
        <f>Calculations!S111</f>
        <v>0</v>
      </c>
      <c r="T8" s="325">
        <f>Calculations!T111</f>
        <v>0</v>
      </c>
      <c r="U8" s="325">
        <f>Calculations!U111</f>
        <v>0</v>
      </c>
      <c r="V8" s="325">
        <f>Calculations!V111</f>
        <v>0</v>
      </c>
      <c r="W8" s="325">
        <f>Calculations!W111</f>
        <v>0</v>
      </c>
      <c r="X8" s="325">
        <f>Calculations!X111</f>
        <v>0</v>
      </c>
      <c r="Y8" s="325">
        <f>Calculations!Y111</f>
        <v>0</v>
      </c>
      <c r="Z8" s="325">
        <f>Calculations!Z111</f>
        <v>0</v>
      </c>
      <c r="AA8" s="325">
        <f>Calculations!AA111</f>
        <v>0</v>
      </c>
      <c r="AB8" s="325">
        <f>Calculations!AB111</f>
        <v>0</v>
      </c>
      <c r="AC8" s="325">
        <f>Calculations!AC111</f>
        <v>0</v>
      </c>
      <c r="AD8" s="325">
        <f>Calculations!AD111</f>
        <v>0</v>
      </c>
      <c r="AE8" s="325">
        <f>Calculations!AE111</f>
        <v>0</v>
      </c>
      <c r="AF8" s="325">
        <f>Calculations!AF111</f>
        <v>0</v>
      </c>
      <c r="AG8" s="325">
        <f>Calculations!AG111</f>
        <v>0</v>
      </c>
    </row>
    <row r="9" spans="1:33">
      <c r="A9" t="s">
        <v>5</v>
      </c>
      <c r="B9" s="325">
        <f>Calculations!B112</f>
        <v>0</v>
      </c>
      <c r="C9" s="325">
        <f>Calculations!C112</f>
        <v>0</v>
      </c>
      <c r="D9" s="325">
        <f>Calculations!D112</f>
        <v>0</v>
      </c>
      <c r="E9" s="325">
        <f>Calculations!E112</f>
        <v>0</v>
      </c>
      <c r="F9" s="325">
        <f>Calculations!F112</f>
        <v>0</v>
      </c>
      <c r="G9" s="325">
        <f>Calculations!G112</f>
        <v>0</v>
      </c>
      <c r="H9" s="325">
        <f>Calculations!H112</f>
        <v>0</v>
      </c>
      <c r="I9" s="325">
        <f>Calculations!I112</f>
        <v>0</v>
      </c>
      <c r="J9" s="325">
        <f>Calculations!J112</f>
        <v>0</v>
      </c>
      <c r="K9" s="325">
        <f>Calculations!K112</f>
        <v>0</v>
      </c>
      <c r="L9" s="325">
        <f>Calculations!L112</f>
        <v>0</v>
      </c>
      <c r="M9" s="325">
        <f>Calculations!M112</f>
        <v>0</v>
      </c>
      <c r="N9" s="325">
        <f>Calculations!N112</f>
        <v>0</v>
      </c>
      <c r="O9" s="325">
        <f>Calculations!O112</f>
        <v>0</v>
      </c>
      <c r="P9" s="325">
        <f>Calculations!P112</f>
        <v>0</v>
      </c>
      <c r="Q9" s="325">
        <f>Calculations!Q112</f>
        <v>0</v>
      </c>
      <c r="R9" s="325">
        <f>Calculations!R112</f>
        <v>0</v>
      </c>
      <c r="S9" s="325">
        <f>Calculations!S112</f>
        <v>0</v>
      </c>
      <c r="T9" s="325">
        <f>Calculations!T112</f>
        <v>0</v>
      </c>
      <c r="U9" s="325">
        <f>Calculations!U112</f>
        <v>0</v>
      </c>
      <c r="V9" s="325">
        <f>Calculations!V112</f>
        <v>0</v>
      </c>
      <c r="W9" s="325">
        <f>Calculations!W112</f>
        <v>0</v>
      </c>
      <c r="X9" s="325">
        <f>Calculations!X112</f>
        <v>0</v>
      </c>
      <c r="Y9" s="325">
        <f>Calculations!Y112</f>
        <v>0</v>
      </c>
      <c r="Z9" s="325">
        <f>Calculations!Z112</f>
        <v>0</v>
      </c>
      <c r="AA9" s="325">
        <f>Calculations!AA112</f>
        <v>0</v>
      </c>
      <c r="AB9" s="325">
        <f>Calculations!AB112</f>
        <v>0</v>
      </c>
      <c r="AC9" s="325">
        <f>Calculations!AC112</f>
        <v>0</v>
      </c>
      <c r="AD9" s="325">
        <f>Calculations!AD112</f>
        <v>0</v>
      </c>
      <c r="AE9" s="325">
        <f>Calculations!AE112</f>
        <v>0</v>
      </c>
      <c r="AF9" s="325">
        <f>Calculations!AF112</f>
        <v>0</v>
      </c>
      <c r="AG9" s="325">
        <f>Calculations!AG112</f>
        <v>0</v>
      </c>
    </row>
    <row r="10" spans="1:33">
      <c r="A10" t="s">
        <v>6</v>
      </c>
      <c r="B10" s="325">
        <f>Calculations!B113</f>
        <v>0</v>
      </c>
      <c r="C10" s="325">
        <f>Calculations!C113</f>
        <v>0</v>
      </c>
      <c r="D10" s="325">
        <f>Calculations!D113</f>
        <v>0</v>
      </c>
      <c r="E10" s="325">
        <f>Calculations!E113</f>
        <v>0</v>
      </c>
      <c r="F10" s="325">
        <f>Calculations!F113</f>
        <v>0</v>
      </c>
      <c r="G10" s="325">
        <f>Calculations!G113</f>
        <v>0</v>
      </c>
      <c r="H10" s="325">
        <f>Calculations!H113</f>
        <v>0</v>
      </c>
      <c r="I10" s="325">
        <f>Calculations!I113</f>
        <v>0</v>
      </c>
      <c r="J10" s="325">
        <f>Calculations!J113</f>
        <v>0</v>
      </c>
      <c r="K10" s="325">
        <f>Calculations!K113</f>
        <v>0</v>
      </c>
      <c r="L10" s="325">
        <f>Calculations!L113</f>
        <v>0</v>
      </c>
      <c r="M10" s="325">
        <f>Calculations!M113</f>
        <v>0</v>
      </c>
      <c r="N10" s="325">
        <f>Calculations!N113</f>
        <v>0</v>
      </c>
      <c r="O10" s="325">
        <f>Calculations!O113</f>
        <v>0</v>
      </c>
      <c r="P10" s="325">
        <f>Calculations!P113</f>
        <v>0</v>
      </c>
      <c r="Q10" s="325">
        <f>Calculations!Q113</f>
        <v>0</v>
      </c>
      <c r="R10" s="325">
        <f>Calculations!R113</f>
        <v>0</v>
      </c>
      <c r="S10" s="325">
        <f>Calculations!S113</f>
        <v>0</v>
      </c>
      <c r="T10" s="325">
        <f>Calculations!T113</f>
        <v>0</v>
      </c>
      <c r="U10" s="325">
        <f>Calculations!U113</f>
        <v>0</v>
      </c>
      <c r="V10" s="325">
        <f>Calculations!V113</f>
        <v>0</v>
      </c>
      <c r="W10" s="325">
        <f>Calculations!W113</f>
        <v>0</v>
      </c>
      <c r="X10" s="325">
        <f>Calculations!X113</f>
        <v>0</v>
      </c>
      <c r="Y10" s="325">
        <f>Calculations!Y113</f>
        <v>0</v>
      </c>
      <c r="Z10" s="325">
        <f>Calculations!Z113</f>
        <v>0</v>
      </c>
      <c r="AA10" s="325">
        <f>Calculations!AA113</f>
        <v>0</v>
      </c>
      <c r="AB10" s="325">
        <f>Calculations!AB113</f>
        <v>0</v>
      </c>
      <c r="AC10" s="325">
        <f>Calculations!AC113</f>
        <v>0</v>
      </c>
      <c r="AD10" s="325">
        <f>Calculations!AD113</f>
        <v>0</v>
      </c>
      <c r="AE10" s="325">
        <f>Calculations!AE113</f>
        <v>0</v>
      </c>
      <c r="AF10" s="325">
        <f>Calculations!AF113</f>
        <v>0</v>
      </c>
      <c r="AG10" s="325">
        <f>Calculations!AG113</f>
        <v>0</v>
      </c>
    </row>
    <row r="11" spans="1:33">
      <c r="A11" t="s">
        <v>7</v>
      </c>
      <c r="B11" s="325">
        <f>Calculations!B114</f>
        <v>0</v>
      </c>
      <c r="C11" s="325">
        <f>Calculations!C114</f>
        <v>0</v>
      </c>
      <c r="D11" s="325">
        <f>Calculations!D114</f>
        <v>0</v>
      </c>
      <c r="E11" s="325">
        <f>Calculations!E114</f>
        <v>0</v>
      </c>
      <c r="F11" s="325">
        <f>Calculations!F114</f>
        <v>0</v>
      </c>
      <c r="G11" s="325">
        <f>Calculations!G114</f>
        <v>0</v>
      </c>
      <c r="H11" s="325">
        <f>Calculations!H114</f>
        <v>0</v>
      </c>
      <c r="I11" s="325">
        <f>Calculations!I114</f>
        <v>0</v>
      </c>
      <c r="J11" s="325">
        <f>Calculations!J114</f>
        <v>0</v>
      </c>
      <c r="K11" s="325">
        <f>Calculations!K114</f>
        <v>0</v>
      </c>
      <c r="L11" s="325">
        <f>Calculations!L114</f>
        <v>0</v>
      </c>
      <c r="M11" s="325">
        <f>Calculations!M114</f>
        <v>0</v>
      </c>
      <c r="N11" s="325">
        <f>Calculations!N114</f>
        <v>0</v>
      </c>
      <c r="O11" s="325">
        <f>Calculations!O114</f>
        <v>0</v>
      </c>
      <c r="P11" s="325">
        <f>Calculations!P114</f>
        <v>0</v>
      </c>
      <c r="Q11" s="325">
        <f>Calculations!Q114</f>
        <v>0</v>
      </c>
      <c r="R11" s="325">
        <f>Calculations!R114</f>
        <v>0</v>
      </c>
      <c r="S11" s="325">
        <f>Calculations!S114</f>
        <v>0</v>
      </c>
      <c r="T11" s="325">
        <f>Calculations!T114</f>
        <v>0</v>
      </c>
      <c r="U11" s="325">
        <f>Calculations!U114</f>
        <v>0</v>
      </c>
      <c r="V11" s="325">
        <f>Calculations!V114</f>
        <v>0</v>
      </c>
      <c r="W11" s="325">
        <f>Calculations!W114</f>
        <v>0</v>
      </c>
      <c r="X11" s="325">
        <f>Calculations!X114</f>
        <v>0</v>
      </c>
      <c r="Y11" s="325">
        <f>Calculations!Y114</f>
        <v>0</v>
      </c>
      <c r="Z11" s="325">
        <f>Calculations!Z114</f>
        <v>0</v>
      </c>
      <c r="AA11" s="325">
        <f>Calculations!AA114</f>
        <v>0</v>
      </c>
      <c r="AB11" s="325">
        <f>Calculations!AB114</f>
        <v>0</v>
      </c>
      <c r="AC11" s="325">
        <f>Calculations!AC114</f>
        <v>0</v>
      </c>
      <c r="AD11" s="325">
        <f>Calculations!AD114</f>
        <v>0</v>
      </c>
      <c r="AE11" s="325">
        <f>Calculations!AE114</f>
        <v>0</v>
      </c>
      <c r="AF11" s="325">
        <f>Calculations!AF114</f>
        <v>0</v>
      </c>
      <c r="AG11" s="325">
        <f>Calculations!AG114</f>
        <v>0</v>
      </c>
    </row>
    <row r="12" spans="1:33">
      <c r="A12" t="s">
        <v>8</v>
      </c>
      <c r="B12" s="325">
        <f>Calculations!B115</f>
        <v>0</v>
      </c>
      <c r="C12" s="325">
        <f>Calculations!C115</f>
        <v>0</v>
      </c>
      <c r="D12" s="325">
        <f>Calculations!D115</f>
        <v>0</v>
      </c>
      <c r="E12" s="325">
        <f>Calculations!E115</f>
        <v>0</v>
      </c>
      <c r="F12" s="325">
        <f>Calculations!F115</f>
        <v>0</v>
      </c>
      <c r="G12" s="325">
        <f>Calculations!G115</f>
        <v>0</v>
      </c>
      <c r="H12" s="325">
        <f>Calculations!H115</f>
        <v>0</v>
      </c>
      <c r="I12" s="325">
        <f>Calculations!I115</f>
        <v>0</v>
      </c>
      <c r="J12" s="325">
        <f>Calculations!J115</f>
        <v>0</v>
      </c>
      <c r="K12" s="325">
        <f>Calculations!K115</f>
        <v>0</v>
      </c>
      <c r="L12" s="325">
        <f>Calculations!L115</f>
        <v>0</v>
      </c>
      <c r="M12" s="325">
        <f>Calculations!M115</f>
        <v>0</v>
      </c>
      <c r="N12" s="325">
        <f>Calculations!N115</f>
        <v>0</v>
      </c>
      <c r="O12" s="325">
        <f>Calculations!O115</f>
        <v>0</v>
      </c>
      <c r="P12" s="325">
        <f>Calculations!P115</f>
        <v>0</v>
      </c>
      <c r="Q12" s="325">
        <f>Calculations!Q115</f>
        <v>0</v>
      </c>
      <c r="R12" s="325">
        <f>Calculations!R115</f>
        <v>0</v>
      </c>
      <c r="S12" s="325">
        <f>Calculations!S115</f>
        <v>0</v>
      </c>
      <c r="T12" s="325">
        <f>Calculations!T115</f>
        <v>0</v>
      </c>
      <c r="U12" s="325">
        <f>Calculations!U115</f>
        <v>0</v>
      </c>
      <c r="V12" s="325">
        <f>Calculations!V115</f>
        <v>0</v>
      </c>
      <c r="W12" s="325">
        <f>Calculations!W115</f>
        <v>0</v>
      </c>
      <c r="X12" s="325">
        <f>Calculations!X115</f>
        <v>0</v>
      </c>
      <c r="Y12" s="325">
        <f>Calculations!Y115</f>
        <v>0</v>
      </c>
      <c r="Z12" s="325">
        <f>Calculations!Z115</f>
        <v>0</v>
      </c>
      <c r="AA12" s="325">
        <f>Calculations!AA115</f>
        <v>0</v>
      </c>
      <c r="AB12" s="325">
        <f>Calculations!AB115</f>
        <v>0</v>
      </c>
      <c r="AC12" s="325">
        <f>Calculations!AC115</f>
        <v>0</v>
      </c>
      <c r="AD12" s="325">
        <f>Calculations!AD115</f>
        <v>0</v>
      </c>
      <c r="AE12" s="325">
        <f>Calculations!AE115</f>
        <v>0</v>
      </c>
      <c r="AF12" s="325">
        <f>Calculations!AF115</f>
        <v>0</v>
      </c>
      <c r="AG12" s="325">
        <f>Calculations!AG115</f>
        <v>0</v>
      </c>
    </row>
    <row r="13" spans="1:33">
      <c r="A13" t="s">
        <v>13</v>
      </c>
      <c r="B13" s="325">
        <f>Calculations!B116</f>
        <v>0</v>
      </c>
      <c r="C13" s="325">
        <f>Calculations!C116</f>
        <v>0</v>
      </c>
      <c r="D13" s="325">
        <f>Calculations!D116</f>
        <v>0</v>
      </c>
      <c r="E13" s="325">
        <f>Calculations!E116</f>
        <v>0</v>
      </c>
      <c r="F13" s="325">
        <f>Calculations!F116</f>
        <v>0</v>
      </c>
      <c r="G13" s="325">
        <f>Calculations!G116</f>
        <v>0</v>
      </c>
      <c r="H13" s="325">
        <f>Calculations!H116</f>
        <v>0</v>
      </c>
      <c r="I13" s="325">
        <f>Calculations!I116</f>
        <v>0</v>
      </c>
      <c r="J13" s="325">
        <f>Calculations!J116</f>
        <v>0</v>
      </c>
      <c r="K13" s="325">
        <f>Calculations!K116</f>
        <v>0</v>
      </c>
      <c r="L13" s="325">
        <f>Calculations!L116</f>
        <v>0</v>
      </c>
      <c r="M13" s="325">
        <f>Calculations!M116</f>
        <v>0</v>
      </c>
      <c r="N13" s="325">
        <f>Calculations!N116</f>
        <v>0</v>
      </c>
      <c r="O13" s="325">
        <f>Calculations!O116</f>
        <v>0</v>
      </c>
      <c r="P13" s="325">
        <f>Calculations!P116</f>
        <v>0</v>
      </c>
      <c r="Q13" s="325">
        <f>Calculations!Q116</f>
        <v>0</v>
      </c>
      <c r="R13" s="325">
        <f>Calculations!R116</f>
        <v>0</v>
      </c>
      <c r="S13" s="325">
        <f>Calculations!S116</f>
        <v>0</v>
      </c>
      <c r="T13" s="325">
        <f>Calculations!T116</f>
        <v>0</v>
      </c>
      <c r="U13" s="325">
        <f>Calculations!U116</f>
        <v>0</v>
      </c>
      <c r="V13" s="325">
        <f>Calculations!V116</f>
        <v>0</v>
      </c>
      <c r="W13" s="325">
        <f>Calculations!W116</f>
        <v>0</v>
      </c>
      <c r="X13" s="325">
        <f>Calculations!X116</f>
        <v>0</v>
      </c>
      <c r="Y13" s="325">
        <f>Calculations!Y116</f>
        <v>0</v>
      </c>
      <c r="Z13" s="325">
        <f>Calculations!Z116</f>
        <v>0</v>
      </c>
      <c r="AA13" s="325">
        <f>Calculations!AA116</f>
        <v>0</v>
      </c>
      <c r="AB13" s="325">
        <f>Calculations!AB116</f>
        <v>0</v>
      </c>
      <c r="AC13" s="325">
        <f>Calculations!AC116</f>
        <v>0</v>
      </c>
      <c r="AD13" s="325">
        <f>Calculations!AD116</f>
        <v>0</v>
      </c>
      <c r="AE13" s="325">
        <f>Calculations!AE116</f>
        <v>0</v>
      </c>
      <c r="AF13" s="325">
        <f>Calculations!AF116</f>
        <v>0</v>
      </c>
      <c r="AG13" s="325">
        <f>Calculations!AG116</f>
        <v>0</v>
      </c>
    </row>
    <row r="14" spans="1:33">
      <c r="A14" t="s">
        <v>16</v>
      </c>
      <c r="B14" s="325">
        <f>Calculations!B117</f>
        <v>0</v>
      </c>
      <c r="C14" s="325">
        <f>Calculations!C117</f>
        <v>0</v>
      </c>
      <c r="D14" s="325">
        <f>Calculations!D117</f>
        <v>0</v>
      </c>
      <c r="E14" s="325">
        <f>Calculations!E117</f>
        <v>0</v>
      </c>
      <c r="F14" s="325">
        <f>Calculations!F117</f>
        <v>0</v>
      </c>
      <c r="G14" s="325">
        <f>Calculations!G117</f>
        <v>0</v>
      </c>
      <c r="H14" s="325">
        <f>Calculations!H117</f>
        <v>0</v>
      </c>
      <c r="I14" s="325">
        <f>Calculations!I117</f>
        <v>0</v>
      </c>
      <c r="J14" s="325">
        <f>Calculations!J117</f>
        <v>0</v>
      </c>
      <c r="K14" s="325">
        <f>Calculations!K117</f>
        <v>0</v>
      </c>
      <c r="L14" s="325">
        <f>Calculations!L117</f>
        <v>0</v>
      </c>
      <c r="M14" s="325">
        <f>Calculations!M117</f>
        <v>0</v>
      </c>
      <c r="N14" s="325">
        <f>Calculations!N117</f>
        <v>0</v>
      </c>
      <c r="O14" s="325">
        <f>Calculations!O117</f>
        <v>0</v>
      </c>
      <c r="P14" s="325">
        <f>Calculations!P117</f>
        <v>0</v>
      </c>
      <c r="Q14" s="325">
        <f>Calculations!Q117</f>
        <v>0</v>
      </c>
      <c r="R14" s="325">
        <f>Calculations!R117</f>
        <v>0</v>
      </c>
      <c r="S14" s="325">
        <f>Calculations!S117</f>
        <v>0</v>
      </c>
      <c r="T14" s="325">
        <f>Calculations!T117</f>
        <v>0</v>
      </c>
      <c r="U14" s="325">
        <f>Calculations!U117</f>
        <v>0</v>
      </c>
      <c r="V14" s="325">
        <f>Calculations!V117</f>
        <v>0</v>
      </c>
      <c r="W14" s="325">
        <f>Calculations!W117</f>
        <v>0</v>
      </c>
      <c r="X14" s="325">
        <f>Calculations!X117</f>
        <v>0</v>
      </c>
      <c r="Y14" s="325">
        <f>Calculations!Y117</f>
        <v>0</v>
      </c>
      <c r="Z14" s="325">
        <f>Calculations!Z117</f>
        <v>0</v>
      </c>
      <c r="AA14" s="325">
        <f>Calculations!AA117</f>
        <v>0</v>
      </c>
      <c r="AB14" s="325">
        <f>Calculations!AB117</f>
        <v>0</v>
      </c>
      <c r="AC14" s="325">
        <f>Calculations!AC117</f>
        <v>0</v>
      </c>
      <c r="AD14" s="325">
        <f>Calculations!AD117</f>
        <v>0</v>
      </c>
      <c r="AE14" s="325">
        <f>Calculations!AE117</f>
        <v>0</v>
      </c>
      <c r="AF14" s="325">
        <f>Calculations!AF117</f>
        <v>0</v>
      </c>
      <c r="AG14" s="325">
        <f>Calculations!AG117</f>
        <v>0</v>
      </c>
    </row>
    <row r="15" spans="1:33">
      <c r="A15" t="s">
        <v>17</v>
      </c>
      <c r="B15" s="325">
        <f>Calculations!B118</f>
        <v>0</v>
      </c>
      <c r="C15" s="325">
        <f>Calculations!C118</f>
        <v>0</v>
      </c>
      <c r="D15" s="325">
        <f>Calculations!D118</f>
        <v>0</v>
      </c>
      <c r="E15" s="325">
        <f>Calculations!E118</f>
        <v>0</v>
      </c>
      <c r="F15" s="325">
        <f>Calculations!F118</f>
        <v>0</v>
      </c>
      <c r="G15" s="325">
        <f>Calculations!G118</f>
        <v>0</v>
      </c>
      <c r="H15" s="325">
        <f>Calculations!H118</f>
        <v>0</v>
      </c>
      <c r="I15" s="325">
        <f>Calculations!I118</f>
        <v>0</v>
      </c>
      <c r="J15" s="325">
        <f>Calculations!J118</f>
        <v>0</v>
      </c>
      <c r="K15" s="325">
        <f>Calculations!K118</f>
        <v>0</v>
      </c>
      <c r="L15" s="325">
        <f>Calculations!L118</f>
        <v>0</v>
      </c>
      <c r="M15" s="325">
        <f>Calculations!M118</f>
        <v>0</v>
      </c>
      <c r="N15" s="325">
        <f>Calculations!N118</f>
        <v>0</v>
      </c>
      <c r="O15" s="325">
        <f>Calculations!O118</f>
        <v>0</v>
      </c>
      <c r="P15" s="325">
        <f>Calculations!P118</f>
        <v>0</v>
      </c>
      <c r="Q15" s="325">
        <f>Calculations!Q118</f>
        <v>0</v>
      </c>
      <c r="R15" s="325">
        <f>Calculations!R118</f>
        <v>0</v>
      </c>
      <c r="S15" s="325">
        <f>Calculations!S118</f>
        <v>0</v>
      </c>
      <c r="T15" s="325">
        <f>Calculations!T118</f>
        <v>0</v>
      </c>
      <c r="U15" s="325">
        <f>Calculations!U118</f>
        <v>0</v>
      </c>
      <c r="V15" s="325">
        <f>Calculations!V118</f>
        <v>0</v>
      </c>
      <c r="W15" s="325">
        <f>Calculations!W118</f>
        <v>0</v>
      </c>
      <c r="X15" s="325">
        <f>Calculations!X118</f>
        <v>0</v>
      </c>
      <c r="Y15" s="325">
        <f>Calculations!Y118</f>
        <v>0</v>
      </c>
      <c r="Z15" s="325">
        <f>Calculations!Z118</f>
        <v>0</v>
      </c>
      <c r="AA15" s="325">
        <f>Calculations!AA118</f>
        <v>0</v>
      </c>
      <c r="AB15" s="325">
        <f>Calculations!AB118</f>
        <v>0</v>
      </c>
      <c r="AC15" s="325">
        <f>Calculations!AC118</f>
        <v>0</v>
      </c>
      <c r="AD15" s="325">
        <f>Calculations!AD118</f>
        <v>0</v>
      </c>
      <c r="AE15" s="325">
        <f>Calculations!AE118</f>
        <v>0</v>
      </c>
      <c r="AF15" s="325">
        <f>Calculations!AF118</f>
        <v>0</v>
      </c>
      <c r="AG15" s="325">
        <f>Calculations!AG118</f>
        <v>0</v>
      </c>
    </row>
    <row r="16" spans="1:33">
      <c r="A16" t="s">
        <v>18</v>
      </c>
      <c r="B16" s="325">
        <f>Calculations!B119</f>
        <v>0</v>
      </c>
      <c r="C16" s="325">
        <f>Calculations!C119</f>
        <v>0</v>
      </c>
      <c r="D16" s="325">
        <f>Calculations!D119</f>
        <v>0</v>
      </c>
      <c r="E16" s="325">
        <f>Calculations!E119</f>
        <v>0</v>
      </c>
      <c r="F16" s="325">
        <f>Calculations!F119</f>
        <v>0</v>
      </c>
      <c r="G16" s="325">
        <f>Calculations!G119</f>
        <v>0</v>
      </c>
      <c r="H16" s="325">
        <f>Calculations!H119</f>
        <v>0</v>
      </c>
      <c r="I16" s="325">
        <f>Calculations!I119</f>
        <v>0</v>
      </c>
      <c r="J16" s="325">
        <f>Calculations!J119</f>
        <v>0</v>
      </c>
      <c r="K16" s="325">
        <f>Calculations!K119</f>
        <v>0</v>
      </c>
      <c r="L16" s="325">
        <f>Calculations!L119</f>
        <v>0</v>
      </c>
      <c r="M16" s="325">
        <f>Calculations!M119</f>
        <v>0</v>
      </c>
      <c r="N16" s="325">
        <f>Calculations!N119</f>
        <v>0</v>
      </c>
      <c r="O16" s="325">
        <f>Calculations!O119</f>
        <v>0</v>
      </c>
      <c r="P16" s="325">
        <f>Calculations!P119</f>
        <v>0</v>
      </c>
      <c r="Q16" s="325">
        <f>Calculations!Q119</f>
        <v>0</v>
      </c>
      <c r="R16" s="325">
        <f>Calculations!R119</f>
        <v>0</v>
      </c>
      <c r="S16" s="325">
        <f>Calculations!S119</f>
        <v>0</v>
      </c>
      <c r="T16" s="325">
        <f>Calculations!T119</f>
        <v>0</v>
      </c>
      <c r="U16" s="325">
        <f>Calculations!U119</f>
        <v>0</v>
      </c>
      <c r="V16" s="325">
        <f>Calculations!V119</f>
        <v>0</v>
      </c>
      <c r="W16" s="325">
        <f>Calculations!W119</f>
        <v>0</v>
      </c>
      <c r="X16" s="325">
        <f>Calculations!X119</f>
        <v>0</v>
      </c>
      <c r="Y16" s="325">
        <f>Calculations!Y119</f>
        <v>0</v>
      </c>
      <c r="Z16" s="325">
        <f>Calculations!Z119</f>
        <v>0</v>
      </c>
      <c r="AA16" s="325">
        <f>Calculations!AA119</f>
        <v>0</v>
      </c>
      <c r="AB16" s="325">
        <f>Calculations!AB119</f>
        <v>0</v>
      </c>
      <c r="AC16" s="325">
        <f>Calculations!AC119</f>
        <v>0</v>
      </c>
      <c r="AD16" s="325">
        <f>Calculations!AD119</f>
        <v>0</v>
      </c>
      <c r="AE16" s="325">
        <f>Calculations!AE119</f>
        <v>0</v>
      </c>
      <c r="AF16" s="325">
        <f>Calculations!AF119</f>
        <v>0</v>
      </c>
      <c r="AG16" s="325">
        <f>Calculations!AG119</f>
        <v>0</v>
      </c>
    </row>
    <row r="17" spans="1:33">
      <c r="A17" t="s">
        <v>19</v>
      </c>
      <c r="B17" s="325">
        <f>Calculations!B120</f>
        <v>0</v>
      </c>
      <c r="C17" s="325">
        <f>Calculations!C120</f>
        <v>0</v>
      </c>
      <c r="D17" s="325">
        <f>Calculations!D120</f>
        <v>0</v>
      </c>
      <c r="E17" s="325">
        <f>Calculations!E120</f>
        <v>0</v>
      </c>
      <c r="F17" s="325">
        <f>Calculations!F120</f>
        <v>0</v>
      </c>
      <c r="G17" s="325">
        <f>Calculations!G120</f>
        <v>0</v>
      </c>
      <c r="H17" s="325">
        <f>Calculations!H120</f>
        <v>0</v>
      </c>
      <c r="I17" s="325">
        <f>Calculations!I120</f>
        <v>0</v>
      </c>
      <c r="J17" s="325">
        <f>Calculations!J120</f>
        <v>0</v>
      </c>
      <c r="K17" s="325">
        <f>Calculations!K120</f>
        <v>0</v>
      </c>
      <c r="L17" s="325">
        <f>Calculations!L120</f>
        <v>0</v>
      </c>
      <c r="M17" s="325">
        <f>Calculations!M120</f>
        <v>0</v>
      </c>
      <c r="N17" s="325">
        <f>Calculations!N120</f>
        <v>0</v>
      </c>
      <c r="O17" s="325">
        <f>Calculations!O120</f>
        <v>0</v>
      </c>
      <c r="P17" s="325">
        <f>Calculations!P120</f>
        <v>0</v>
      </c>
      <c r="Q17" s="325">
        <f>Calculations!Q120</f>
        <v>0</v>
      </c>
      <c r="R17" s="325">
        <f>Calculations!R120</f>
        <v>0</v>
      </c>
      <c r="S17" s="325">
        <f>Calculations!S120</f>
        <v>0</v>
      </c>
      <c r="T17" s="325">
        <f>Calculations!T120</f>
        <v>0</v>
      </c>
      <c r="U17" s="325">
        <f>Calculations!U120</f>
        <v>0</v>
      </c>
      <c r="V17" s="325">
        <f>Calculations!V120</f>
        <v>0</v>
      </c>
      <c r="W17" s="325">
        <f>Calculations!W120</f>
        <v>0</v>
      </c>
      <c r="X17" s="325">
        <f>Calculations!X120</f>
        <v>0</v>
      </c>
      <c r="Y17" s="325">
        <f>Calculations!Y120</f>
        <v>0</v>
      </c>
      <c r="Z17" s="325">
        <f>Calculations!Z120</f>
        <v>0</v>
      </c>
      <c r="AA17" s="325">
        <f>Calculations!AA120</f>
        <v>0</v>
      </c>
      <c r="AB17" s="325">
        <f>Calculations!AB120</f>
        <v>0</v>
      </c>
      <c r="AC17" s="325">
        <f>Calculations!AC120</f>
        <v>0</v>
      </c>
      <c r="AD17" s="325">
        <f>Calculations!AD120</f>
        <v>0</v>
      </c>
      <c r="AE17" s="325">
        <f>Calculations!AE120</f>
        <v>0</v>
      </c>
      <c r="AF17" s="325">
        <f>Calculations!AF120</f>
        <v>0</v>
      </c>
      <c r="AG17" s="325">
        <f>Calculations!AG120</f>
        <v>0</v>
      </c>
    </row>
  </sheetData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961F-E56E-4DFD-B45A-CF05FF85A12C}">
  <dimension ref="A1:AE702"/>
  <sheetViews>
    <sheetView topLeftCell="A73" zoomScale="85" zoomScaleNormal="85" workbookViewId="0">
      <selection activeCell="B95" sqref="B95"/>
    </sheetView>
  </sheetViews>
  <sheetFormatPr defaultRowHeight="17"/>
  <cols>
    <col min="1" max="1" width="6.58203125" customWidth="1"/>
    <col min="2" max="2" width="11.58203125" style="7" customWidth="1"/>
    <col min="3" max="3" width="4.08203125" customWidth="1"/>
    <col min="4" max="4" width="26.58203125" customWidth="1"/>
    <col min="5" max="22" width="11.58203125" customWidth="1"/>
    <col min="23" max="23" width="4.08203125" customWidth="1"/>
    <col min="24" max="24" width="26.58203125" customWidth="1"/>
    <col min="25" max="26" width="11.58203125" customWidth="1"/>
  </cols>
  <sheetData>
    <row r="1" spans="3:24" s="9" customFormat="1" ht="25.5">
      <c r="C1" s="8" t="s">
        <v>28</v>
      </c>
    </row>
    <row r="2" spans="3:24" s="9" customFormat="1" ht="15.75" customHeight="1">
      <c r="G2" s="9" t="s">
        <v>172</v>
      </c>
    </row>
    <row r="3" spans="3:24" s="9" customFormat="1" ht="15.75" customHeight="1">
      <c r="C3" s="10" t="s">
        <v>29</v>
      </c>
      <c r="D3" s="11"/>
      <c r="G3" s="9" t="s">
        <v>173</v>
      </c>
    </row>
    <row r="4" spans="3:24" s="9" customFormat="1" ht="15.75" customHeight="1" thickBot="1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3"/>
    </row>
    <row r="5" spans="3:24" s="9" customFormat="1" ht="15.75" customHeight="1">
      <c r="C5" s="122" t="s">
        <v>30</v>
      </c>
      <c r="D5" s="122"/>
      <c r="E5" s="14" t="s">
        <v>31</v>
      </c>
      <c r="F5" s="15" t="s">
        <v>32</v>
      </c>
      <c r="G5" s="15" t="s">
        <v>33</v>
      </c>
      <c r="H5" s="15" t="s">
        <v>34</v>
      </c>
      <c r="I5" s="15" t="s">
        <v>35</v>
      </c>
      <c r="J5" s="15" t="s">
        <v>36</v>
      </c>
      <c r="K5" s="15" t="s">
        <v>37</v>
      </c>
      <c r="L5" s="15" t="s">
        <v>38</v>
      </c>
      <c r="M5" s="15" t="s">
        <v>39</v>
      </c>
      <c r="N5" s="15" t="s">
        <v>40</v>
      </c>
      <c r="O5" s="15" t="s">
        <v>41</v>
      </c>
      <c r="P5" s="15" t="s">
        <v>42</v>
      </c>
      <c r="Q5" s="15" t="s">
        <v>43</v>
      </c>
      <c r="R5" s="15" t="s">
        <v>44</v>
      </c>
      <c r="S5" s="15" t="s">
        <v>45</v>
      </c>
      <c r="T5" s="15" t="s">
        <v>46</v>
      </c>
      <c r="U5" s="15" t="s">
        <v>47</v>
      </c>
      <c r="V5" s="16" t="s">
        <v>48</v>
      </c>
      <c r="W5" s="124" t="s">
        <v>30</v>
      </c>
      <c r="X5" s="122"/>
    </row>
    <row r="6" spans="3:24" s="9" customFormat="1" ht="15.75" customHeight="1">
      <c r="C6" s="123"/>
      <c r="D6" s="123"/>
      <c r="E6" s="17" t="s">
        <v>26</v>
      </c>
      <c r="F6" s="18" t="s">
        <v>49</v>
      </c>
      <c r="G6" s="18" t="s">
        <v>50</v>
      </c>
      <c r="H6" s="18" t="s">
        <v>51</v>
      </c>
      <c r="I6" s="18" t="s">
        <v>52</v>
      </c>
      <c r="J6" s="18" t="s">
        <v>53</v>
      </c>
      <c r="K6" s="18" t="s">
        <v>54</v>
      </c>
      <c r="L6" s="18" t="s">
        <v>55</v>
      </c>
      <c r="M6" s="18" t="s">
        <v>56</v>
      </c>
      <c r="N6" s="18" t="s">
        <v>57</v>
      </c>
      <c r="O6" s="18" t="s">
        <v>58</v>
      </c>
      <c r="P6" s="18" t="s">
        <v>59</v>
      </c>
      <c r="Q6" s="18" t="s">
        <v>60</v>
      </c>
      <c r="R6" s="18" t="s">
        <v>61</v>
      </c>
      <c r="S6" s="18" t="s">
        <v>62</v>
      </c>
      <c r="T6" s="18" t="s">
        <v>63</v>
      </c>
      <c r="U6" s="18" t="s">
        <v>64</v>
      </c>
      <c r="V6" s="19" t="s">
        <v>65</v>
      </c>
      <c r="W6" s="125"/>
      <c r="X6" s="123"/>
    </row>
    <row r="7" spans="3:24" s="26" customFormat="1" ht="15.75" customHeight="1">
      <c r="C7" s="20" t="s">
        <v>66</v>
      </c>
      <c r="D7" s="21"/>
      <c r="E7" s="22">
        <v>26912.017241600162</v>
      </c>
      <c r="F7" s="23">
        <v>705.13656820869483</v>
      </c>
      <c r="G7" s="23">
        <v>823.61590400000273</v>
      </c>
      <c r="H7" s="23">
        <v>934.56217460869618</v>
      </c>
      <c r="I7" s="23">
        <v>665.39340799999775</v>
      </c>
      <c r="J7" s="23">
        <v>632.02832000000149</v>
      </c>
      <c r="K7" s="23">
        <v>707.77458782608699</v>
      </c>
      <c r="L7" s="23">
        <v>357.04013161738976</v>
      </c>
      <c r="M7" s="23">
        <v>121.866944</v>
      </c>
      <c r="N7" s="23">
        <v>2695.9955030261272</v>
      </c>
      <c r="O7" s="23">
        <v>3037.1528840347814</v>
      </c>
      <c r="P7" s="23">
        <v>1214.7438719999996</v>
      </c>
      <c r="Q7" s="24">
        <v>2417.9596730434878</v>
      </c>
      <c r="R7" s="24">
        <v>1288.5369586086913</v>
      </c>
      <c r="S7" s="24">
        <v>2934.8016319999488</v>
      </c>
      <c r="T7" s="24">
        <v>4022.6469874087597</v>
      </c>
      <c r="U7" s="24">
        <v>3982.3836132174965</v>
      </c>
      <c r="V7" s="25">
        <v>370.37808000000012</v>
      </c>
      <c r="W7" s="20" t="s">
        <v>66</v>
      </c>
      <c r="X7" s="21"/>
    </row>
    <row r="8" spans="3:24" s="26" customFormat="1" ht="15.75" customHeight="1">
      <c r="C8" s="20" t="s">
        <v>67</v>
      </c>
      <c r="D8" s="20"/>
      <c r="E8" s="22">
        <v>1918208.8839999973</v>
      </c>
      <c r="F8" s="23">
        <v>177254.37433362927</v>
      </c>
      <c r="G8" s="23">
        <v>50829.279999999882</v>
      </c>
      <c r="H8" s="23">
        <v>80385.05478260832</v>
      </c>
      <c r="I8" s="23">
        <v>63748.899999999929</v>
      </c>
      <c r="J8" s="23">
        <v>62100.557551020553</v>
      </c>
      <c r="K8" s="23">
        <v>65928.721898846517</v>
      </c>
      <c r="L8" s="23">
        <v>36262.907565217378</v>
      </c>
      <c r="M8" s="23">
        <v>2390.5500000000002</v>
      </c>
      <c r="N8" s="23">
        <v>372079.997653956</v>
      </c>
      <c r="O8" s="23">
        <v>139217.81378349382</v>
      </c>
      <c r="P8" s="23">
        <v>96492.180204081495</v>
      </c>
      <c r="Q8" s="24">
        <v>159223.08452528794</v>
      </c>
      <c r="R8" s="24">
        <v>106542.04008873051</v>
      </c>
      <c r="S8" s="24">
        <v>129599.40510203842</v>
      </c>
      <c r="T8" s="24">
        <v>148456.59853771026</v>
      </c>
      <c r="U8" s="24">
        <v>186438.71042235641</v>
      </c>
      <c r="V8" s="25">
        <v>41258.707551020401</v>
      </c>
      <c r="W8" s="20" t="s">
        <v>67</v>
      </c>
      <c r="X8" s="20"/>
    </row>
    <row r="9" spans="3:24" s="9" customFormat="1" ht="15.75" customHeight="1">
      <c r="C9" s="27"/>
      <c r="D9" s="27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0"/>
      <c r="R9" s="30"/>
      <c r="S9" s="30"/>
      <c r="T9" s="30"/>
      <c r="U9" s="30"/>
      <c r="V9" s="31"/>
      <c r="W9" s="27"/>
      <c r="X9" s="27"/>
    </row>
    <row r="10" spans="3:24" s="9" customFormat="1" ht="15.75" customHeight="1">
      <c r="C10" s="32" t="s">
        <v>183</v>
      </c>
      <c r="D10" s="32"/>
      <c r="E10" s="33"/>
      <c r="F10" s="34"/>
      <c r="G10" s="34"/>
      <c r="H10" s="34"/>
      <c r="I10" s="34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6"/>
      <c r="W10" s="32" t="s">
        <v>68</v>
      </c>
      <c r="X10" s="32"/>
    </row>
    <row r="11" spans="3:24" s="26" customFormat="1" ht="15.75" customHeight="1">
      <c r="C11" s="37"/>
      <c r="D11" s="38" t="s">
        <v>69</v>
      </c>
      <c r="E11" s="39">
        <v>27053.910000000014</v>
      </c>
      <c r="F11" s="40">
        <v>245.82</v>
      </c>
      <c r="G11" s="40">
        <v>165.36</v>
      </c>
      <c r="H11" s="40">
        <v>20.399999999999999</v>
      </c>
      <c r="I11" s="40">
        <v>47.879999999999995</v>
      </c>
      <c r="J11" s="40">
        <v>523.77999999999986</v>
      </c>
      <c r="K11" s="40">
        <v>0</v>
      </c>
      <c r="L11" s="40">
        <v>65.16</v>
      </c>
      <c r="M11" s="40">
        <v>68</v>
      </c>
      <c r="N11" s="40">
        <v>439.76</v>
      </c>
      <c r="O11" s="40">
        <v>1955.7800000000002</v>
      </c>
      <c r="P11" s="41">
        <v>3113.9299999999994</v>
      </c>
      <c r="Q11" s="42">
        <v>1210.7500000000014</v>
      </c>
      <c r="R11" s="43">
        <v>1285.2900000000002</v>
      </c>
      <c r="S11" s="43">
        <v>6676.3199999999943</v>
      </c>
      <c r="T11" s="43">
        <v>6330.9000000000124</v>
      </c>
      <c r="U11" s="43">
        <v>4898.8100000000059</v>
      </c>
      <c r="V11" s="44">
        <v>5.97</v>
      </c>
      <c r="W11" s="37"/>
      <c r="X11" s="38" t="s">
        <v>69</v>
      </c>
    </row>
    <row r="12" spans="3:24" s="9" customFormat="1" ht="15.75" customHeight="1">
      <c r="C12" s="27"/>
      <c r="D12" s="45" t="s">
        <v>70</v>
      </c>
      <c r="E12" s="46">
        <v>20470.220000000012</v>
      </c>
      <c r="F12" s="47">
        <v>192.25</v>
      </c>
      <c r="G12" s="47">
        <v>20.399999999999999</v>
      </c>
      <c r="H12" s="47">
        <v>0</v>
      </c>
      <c r="I12" s="47">
        <v>540.73</v>
      </c>
      <c r="J12" s="47">
        <v>632.78</v>
      </c>
      <c r="K12" s="47">
        <v>181.2</v>
      </c>
      <c r="L12" s="47">
        <v>0</v>
      </c>
      <c r="M12" s="47">
        <v>0</v>
      </c>
      <c r="N12" s="47">
        <v>712.04</v>
      </c>
      <c r="O12" s="47">
        <v>1651.9900000000005</v>
      </c>
      <c r="P12" s="48">
        <v>273.39999999999998</v>
      </c>
      <c r="Q12" s="49">
        <v>1706.9300000000003</v>
      </c>
      <c r="R12" s="50">
        <v>1367.1699999999976</v>
      </c>
      <c r="S12" s="50">
        <v>3398.1999999999921</v>
      </c>
      <c r="T12" s="50">
        <v>5343.7100000000155</v>
      </c>
      <c r="U12" s="50">
        <v>4437.2400000000061</v>
      </c>
      <c r="V12" s="51">
        <v>12.18</v>
      </c>
      <c r="W12" s="27"/>
      <c r="X12" s="45" t="s">
        <v>70</v>
      </c>
    </row>
    <row r="13" spans="3:24" s="9" customFormat="1" ht="15.75" customHeight="1">
      <c r="C13" s="27"/>
      <c r="D13" s="45" t="s">
        <v>71</v>
      </c>
      <c r="E13" s="46">
        <v>19067.080000000002</v>
      </c>
      <c r="F13" s="47">
        <v>47.79</v>
      </c>
      <c r="G13" s="47">
        <v>285.20999999999998</v>
      </c>
      <c r="H13" s="47">
        <v>40.020000000000003</v>
      </c>
      <c r="I13" s="47">
        <v>166.98</v>
      </c>
      <c r="J13" s="47">
        <v>130.26</v>
      </c>
      <c r="K13" s="47">
        <v>45.6</v>
      </c>
      <c r="L13" s="47">
        <v>58.86</v>
      </c>
      <c r="M13" s="47">
        <v>20.6</v>
      </c>
      <c r="N13" s="47">
        <v>1094</v>
      </c>
      <c r="O13" s="47">
        <v>1967.57</v>
      </c>
      <c r="P13" s="47">
        <v>1243.44</v>
      </c>
      <c r="Q13" s="50">
        <v>1783.01</v>
      </c>
      <c r="R13" s="50">
        <v>1422.96</v>
      </c>
      <c r="S13" s="50">
        <v>2684.83</v>
      </c>
      <c r="T13" s="50">
        <v>5243.07</v>
      </c>
      <c r="U13" s="50">
        <v>2814.7</v>
      </c>
      <c r="V13" s="51">
        <v>18.18</v>
      </c>
      <c r="W13" s="27"/>
      <c r="X13" s="45" t="s">
        <v>71</v>
      </c>
    </row>
    <row r="14" spans="3:24" s="9" customFormat="1" ht="15.75" customHeight="1">
      <c r="C14" s="27"/>
      <c r="D14" s="27"/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50"/>
      <c r="R14" s="50"/>
      <c r="S14" s="50"/>
      <c r="T14" s="50"/>
      <c r="U14" s="50"/>
      <c r="V14" s="51"/>
      <c r="W14" s="27"/>
      <c r="X14" s="27"/>
    </row>
    <row r="15" spans="3:24" s="26" customFormat="1" ht="15.75" customHeight="1">
      <c r="C15" s="20" t="s">
        <v>72</v>
      </c>
      <c r="D15" s="21"/>
      <c r="E15" s="22">
        <v>1918208.883999994</v>
      </c>
      <c r="F15" s="23">
        <v>177254.37433362915</v>
      </c>
      <c r="G15" s="23">
        <v>50829.279999999955</v>
      </c>
      <c r="H15" s="23">
        <v>80385.054782608597</v>
      </c>
      <c r="I15" s="23">
        <v>63748.899999999914</v>
      </c>
      <c r="J15" s="23">
        <v>62100.557551020538</v>
      </c>
      <c r="K15" s="23">
        <v>65928.721898846517</v>
      </c>
      <c r="L15" s="23">
        <v>36262.907565217392</v>
      </c>
      <c r="M15" s="23">
        <v>2390.5500000000002</v>
      </c>
      <c r="N15" s="23">
        <v>372079.99765395687</v>
      </c>
      <c r="O15" s="23">
        <v>139217.81378349438</v>
      </c>
      <c r="P15" s="23">
        <v>96492.180204081465</v>
      </c>
      <c r="Q15" s="23">
        <v>159223.08452528692</v>
      </c>
      <c r="R15" s="23">
        <v>106542.04008873047</v>
      </c>
      <c r="S15" s="23">
        <v>129599.40510203753</v>
      </c>
      <c r="T15" s="23">
        <v>148456.5985377086</v>
      </c>
      <c r="U15" s="23">
        <v>186438.71042235516</v>
      </c>
      <c r="V15" s="25">
        <v>41258.707551020401</v>
      </c>
      <c r="W15" s="20" t="s">
        <v>72</v>
      </c>
      <c r="X15" s="21"/>
    </row>
    <row r="16" spans="3:24" s="26" customFormat="1" ht="15.75" customHeight="1">
      <c r="D16" s="52" t="s">
        <v>73</v>
      </c>
      <c r="E16" s="39">
        <v>1441173.8119999943</v>
      </c>
      <c r="F16" s="40">
        <v>156143.36000000002</v>
      </c>
      <c r="G16" s="40">
        <v>34033.01999999996</v>
      </c>
      <c r="H16" s="40">
        <v>59363.929999999891</v>
      </c>
      <c r="I16" s="40">
        <v>47805.839999999909</v>
      </c>
      <c r="J16" s="40">
        <v>48378.340000000135</v>
      </c>
      <c r="K16" s="40">
        <v>49682.830000000024</v>
      </c>
      <c r="L16" s="40">
        <v>30904.100000000002</v>
      </c>
      <c r="M16" s="40">
        <v>415.84000000000009</v>
      </c>
      <c r="N16" s="40">
        <v>305184.55200000835</v>
      </c>
      <c r="O16" s="40">
        <v>106071.21999999839</v>
      </c>
      <c r="P16" s="40">
        <v>66758.989999999831</v>
      </c>
      <c r="Q16" s="43">
        <v>110934.72999999857</v>
      </c>
      <c r="R16" s="43">
        <v>81729.939999999333</v>
      </c>
      <c r="S16" s="43">
        <v>90344.519999996744</v>
      </c>
      <c r="T16" s="43">
        <v>86609.069999998203</v>
      </c>
      <c r="U16" s="43">
        <v>140756.47999999489</v>
      </c>
      <c r="V16" s="44">
        <v>26057.049999999992</v>
      </c>
      <c r="X16" s="52" t="s">
        <v>73</v>
      </c>
    </row>
    <row r="17" spans="3:24" s="26" customFormat="1" ht="15.75" customHeight="1">
      <c r="C17" s="37"/>
      <c r="D17" s="52" t="s">
        <v>74</v>
      </c>
      <c r="E17" s="39">
        <v>86362.45</v>
      </c>
      <c r="F17" s="40">
        <v>4282.1620000000003</v>
      </c>
      <c r="G17" s="40">
        <v>2446.5700000000006</v>
      </c>
      <c r="H17" s="40">
        <v>7841.2600000000011</v>
      </c>
      <c r="I17" s="40">
        <v>4143.6699999999983</v>
      </c>
      <c r="J17" s="40">
        <v>3014.4600000000005</v>
      </c>
      <c r="K17" s="40">
        <v>6344.3899999999985</v>
      </c>
      <c r="L17" s="40">
        <v>1958.02</v>
      </c>
      <c r="M17" s="40">
        <v>1147.5</v>
      </c>
      <c r="N17" s="40">
        <v>8102.6200000000008</v>
      </c>
      <c r="O17" s="40">
        <v>5292.0999999999958</v>
      </c>
      <c r="P17" s="40">
        <v>6087.03</v>
      </c>
      <c r="Q17" s="43">
        <v>5978.67</v>
      </c>
      <c r="R17" s="43">
        <v>4260.9000000000005</v>
      </c>
      <c r="S17" s="43">
        <v>6409.0799999999981</v>
      </c>
      <c r="T17" s="43">
        <v>10070.669999999998</v>
      </c>
      <c r="U17" s="43">
        <v>6422.7879999999996</v>
      </c>
      <c r="V17" s="44">
        <v>2560.5600000000004</v>
      </c>
      <c r="W17" s="37"/>
      <c r="X17" s="52" t="s">
        <v>74</v>
      </c>
    </row>
    <row r="18" spans="3:24" s="26" customFormat="1" ht="15.75" customHeight="1">
      <c r="C18" s="37"/>
      <c r="D18" s="52" t="s">
        <v>75</v>
      </c>
      <c r="E18" s="39">
        <v>31528.109999999997</v>
      </c>
      <c r="F18" s="40">
        <v>4269.26</v>
      </c>
      <c r="G18" s="40">
        <v>1200.02</v>
      </c>
      <c r="H18" s="40">
        <v>1985.1899999999998</v>
      </c>
      <c r="I18" s="40">
        <v>1363.94</v>
      </c>
      <c r="J18" s="40">
        <v>1124.32</v>
      </c>
      <c r="K18" s="40">
        <v>623.62</v>
      </c>
      <c r="L18" s="40">
        <v>704.9</v>
      </c>
      <c r="M18" s="53">
        <v>180.19</v>
      </c>
      <c r="N18" s="40">
        <v>5625.83</v>
      </c>
      <c r="O18" s="40">
        <v>861.04</v>
      </c>
      <c r="P18" s="40">
        <v>1071.44</v>
      </c>
      <c r="Q18" s="43">
        <v>3926.67</v>
      </c>
      <c r="R18" s="43">
        <v>1497.77</v>
      </c>
      <c r="S18" s="43">
        <v>1003.2800000000001</v>
      </c>
      <c r="T18" s="43">
        <v>3435.65</v>
      </c>
      <c r="U18" s="43">
        <v>2589.7099999999996</v>
      </c>
      <c r="V18" s="44">
        <v>65.28</v>
      </c>
      <c r="W18" s="37"/>
      <c r="X18" s="52" t="s">
        <v>75</v>
      </c>
    </row>
    <row r="19" spans="3:24" s="26" customFormat="1" ht="15.75" customHeight="1">
      <c r="C19" s="37"/>
      <c r="D19" s="52" t="s">
        <v>76</v>
      </c>
      <c r="E19" s="39">
        <v>121856.52399999967</v>
      </c>
      <c r="F19" s="40">
        <v>3238.7999999999993</v>
      </c>
      <c r="G19" s="40">
        <v>7944.1799999999985</v>
      </c>
      <c r="H19" s="40">
        <v>4416.8600000000006</v>
      </c>
      <c r="I19" s="40">
        <v>4008.94</v>
      </c>
      <c r="J19" s="40">
        <v>3080.49</v>
      </c>
      <c r="K19" s="40">
        <v>4945.8700000000008</v>
      </c>
      <c r="L19" s="40">
        <v>484.94800000000004</v>
      </c>
      <c r="M19" s="40">
        <v>61.2</v>
      </c>
      <c r="N19" s="40">
        <v>6965.2160000000022</v>
      </c>
      <c r="O19" s="40">
        <v>9930.7899999999936</v>
      </c>
      <c r="P19" s="40">
        <v>3959.2</v>
      </c>
      <c r="Q19" s="43">
        <v>10239.459999999981</v>
      </c>
      <c r="R19" s="43">
        <v>4687.9000000000005</v>
      </c>
      <c r="S19" s="43">
        <v>8517.2899999999972</v>
      </c>
      <c r="T19" s="43">
        <v>31676.259999999671</v>
      </c>
      <c r="U19" s="43">
        <v>14539.150000000023</v>
      </c>
      <c r="V19" s="44">
        <v>3159.9699999999993</v>
      </c>
      <c r="W19" s="37"/>
      <c r="X19" s="52" t="s">
        <v>76</v>
      </c>
    </row>
    <row r="20" spans="3:24" s="26" customFormat="1" ht="15.75" customHeight="1">
      <c r="C20" s="37"/>
      <c r="D20" s="52" t="s">
        <v>77</v>
      </c>
      <c r="E20" s="39">
        <v>25976.54</v>
      </c>
      <c r="F20" s="40">
        <v>35.64</v>
      </c>
      <c r="G20" s="40">
        <v>262.51</v>
      </c>
      <c r="H20" s="40">
        <v>586.6</v>
      </c>
      <c r="I20" s="40">
        <v>305.36</v>
      </c>
      <c r="J20" s="40">
        <v>760.27</v>
      </c>
      <c r="K20" s="40">
        <v>483.65</v>
      </c>
      <c r="L20" s="40">
        <v>529.83000000000004</v>
      </c>
      <c r="M20" s="40">
        <v>410.72</v>
      </c>
      <c r="N20" s="40">
        <v>3085.75</v>
      </c>
      <c r="O20" s="40">
        <v>2006.44</v>
      </c>
      <c r="P20" s="40">
        <v>5327.47</v>
      </c>
      <c r="Q20" s="43">
        <v>5169.5900000000011</v>
      </c>
      <c r="R20" s="43">
        <v>3517.66</v>
      </c>
      <c r="S20" s="43">
        <v>715.26</v>
      </c>
      <c r="T20" s="43">
        <v>1160.0400000000002</v>
      </c>
      <c r="U20" s="43">
        <v>1479.56</v>
      </c>
      <c r="V20" s="44">
        <v>140.19</v>
      </c>
      <c r="W20" s="37"/>
      <c r="X20" s="52" t="s">
        <v>77</v>
      </c>
    </row>
    <row r="21" spans="3:24" s="26" customFormat="1" ht="15.75" customHeight="1">
      <c r="C21" s="37"/>
      <c r="D21" s="52" t="s">
        <v>78</v>
      </c>
      <c r="E21" s="39">
        <v>46547.552000000003</v>
      </c>
      <c r="F21" s="40">
        <v>1780.14</v>
      </c>
      <c r="G21" s="40">
        <v>282.24</v>
      </c>
      <c r="H21" s="40">
        <v>1098</v>
      </c>
      <c r="I21" s="40">
        <v>855.86999999999989</v>
      </c>
      <c r="J21" s="40">
        <v>958.12</v>
      </c>
      <c r="K21" s="40">
        <v>1304.2399999999998</v>
      </c>
      <c r="L21" s="40">
        <v>859.54</v>
      </c>
      <c r="M21" s="40">
        <v>154.5</v>
      </c>
      <c r="N21" s="40">
        <v>6305.8600000000015</v>
      </c>
      <c r="O21" s="40">
        <v>5973.3319999999994</v>
      </c>
      <c r="P21" s="40">
        <v>4819.3799999999983</v>
      </c>
      <c r="Q21" s="43">
        <v>8346.6200000000008</v>
      </c>
      <c r="R21" s="43">
        <v>1136.05</v>
      </c>
      <c r="S21" s="43">
        <v>3860.7200000000003</v>
      </c>
      <c r="T21" s="43">
        <v>2858.4</v>
      </c>
      <c r="U21" s="43">
        <v>4859.4100000000017</v>
      </c>
      <c r="V21" s="44">
        <v>1095.1300000000001</v>
      </c>
      <c r="W21" s="37"/>
      <c r="X21" s="52" t="s">
        <v>78</v>
      </c>
    </row>
    <row r="22" spans="3:24" s="26" customFormat="1" ht="15.75" customHeight="1">
      <c r="C22" s="37"/>
      <c r="D22" s="52" t="s">
        <v>79</v>
      </c>
      <c r="E22" s="39">
        <v>164763.89599999995</v>
      </c>
      <c r="F22" s="40">
        <v>7505.0123336291044</v>
      </c>
      <c r="G22" s="40">
        <v>4660.7400000000016</v>
      </c>
      <c r="H22" s="40">
        <v>5093.2147826086957</v>
      </c>
      <c r="I22" s="40">
        <v>5265.2799999999988</v>
      </c>
      <c r="J22" s="40">
        <v>4784.5575510204089</v>
      </c>
      <c r="K22" s="40">
        <v>2544.1218988464948</v>
      </c>
      <c r="L22" s="40">
        <v>821.5695652173913</v>
      </c>
      <c r="M22" s="40">
        <v>20.6</v>
      </c>
      <c r="N22" s="40">
        <v>36810.169653948498</v>
      </c>
      <c r="O22" s="40">
        <v>9082.8917834960102</v>
      </c>
      <c r="P22" s="40">
        <v>8468.6702040816326</v>
      </c>
      <c r="Q22" s="43">
        <v>14627.344525288378</v>
      </c>
      <c r="R22" s="43">
        <v>9711.820088731145</v>
      </c>
      <c r="S22" s="43">
        <v>18749.255102040795</v>
      </c>
      <c r="T22" s="43">
        <v>12646.508537710739</v>
      </c>
      <c r="U22" s="43">
        <v>15791.612422360251</v>
      </c>
      <c r="V22" s="44">
        <v>8180.5275510204101</v>
      </c>
      <c r="W22" s="37"/>
      <c r="X22" s="52" t="s">
        <v>79</v>
      </c>
    </row>
    <row r="23" spans="3:24" s="26" customFormat="1" ht="15.75" customHeight="1">
      <c r="C23" s="37"/>
      <c r="D23" s="37"/>
      <c r="E23" s="39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3"/>
      <c r="R23" s="43"/>
      <c r="S23" s="43"/>
      <c r="T23" s="43"/>
      <c r="U23" s="43"/>
      <c r="V23" s="44"/>
      <c r="W23" s="37"/>
      <c r="X23" s="37"/>
    </row>
    <row r="24" spans="3:24" s="26" customFormat="1" ht="15.75" customHeight="1">
      <c r="C24" s="20" t="s">
        <v>80</v>
      </c>
      <c r="D24" s="20"/>
      <c r="E24" s="22">
        <v>1918208.8839999991</v>
      </c>
      <c r="F24" s="23">
        <v>177254.37433362909</v>
      </c>
      <c r="G24" s="23">
        <v>50829.280000000006</v>
      </c>
      <c r="H24" s="23">
        <v>80385.054782608699</v>
      </c>
      <c r="I24" s="23">
        <v>63748.900000000009</v>
      </c>
      <c r="J24" s="23">
        <v>62100.557551020407</v>
      </c>
      <c r="K24" s="23">
        <v>65928.721898846503</v>
      </c>
      <c r="L24" s="23">
        <v>36262.907565217392</v>
      </c>
      <c r="M24" s="23">
        <v>2390.5500000000002</v>
      </c>
      <c r="N24" s="23">
        <v>372079.99765394861</v>
      </c>
      <c r="O24" s="23">
        <v>139217.81378349604</v>
      </c>
      <c r="P24" s="23">
        <v>96492.18020408164</v>
      </c>
      <c r="Q24" s="23">
        <v>159223.08452528837</v>
      </c>
      <c r="R24" s="23">
        <v>106542.04008873118</v>
      </c>
      <c r="S24" s="23">
        <v>129599.40510204094</v>
      </c>
      <c r="T24" s="23">
        <v>148456.59853770948</v>
      </c>
      <c r="U24" s="23">
        <v>186438.71042236048</v>
      </c>
      <c r="V24" s="25">
        <v>41258.707551020401</v>
      </c>
      <c r="W24" s="20" t="s">
        <v>80</v>
      </c>
      <c r="X24" s="20"/>
    </row>
    <row r="25" spans="3:24" s="26" customFormat="1" ht="15.75" customHeight="1">
      <c r="C25" s="37"/>
      <c r="D25" s="37" t="s">
        <v>81</v>
      </c>
      <c r="E25" s="39">
        <v>125863.94600000045</v>
      </c>
      <c r="F25" s="40">
        <v>1160.5000000000007</v>
      </c>
      <c r="G25" s="40">
        <v>2058.200000000003</v>
      </c>
      <c r="H25" s="40">
        <v>868.56399999999962</v>
      </c>
      <c r="I25" s="40">
        <v>1818.4700000000012</v>
      </c>
      <c r="J25" s="40">
        <v>3223.539999999995</v>
      </c>
      <c r="K25" s="40">
        <v>264.89000000000004</v>
      </c>
      <c r="L25" s="40">
        <v>2600.3700000000017</v>
      </c>
      <c r="M25" s="40">
        <v>81.960000000000008</v>
      </c>
      <c r="N25" s="40">
        <v>10731.842000000041</v>
      </c>
      <c r="O25" s="40">
        <v>10474.640000000039</v>
      </c>
      <c r="P25" s="40">
        <v>1772.8600000000008</v>
      </c>
      <c r="Q25" s="43">
        <v>10915.070000000032</v>
      </c>
      <c r="R25" s="43">
        <v>7431.9700000000284</v>
      </c>
      <c r="S25" s="43">
        <v>31010.489999999976</v>
      </c>
      <c r="T25" s="43">
        <v>11149.050000000128</v>
      </c>
      <c r="U25" s="43">
        <v>29913.990000000194</v>
      </c>
      <c r="V25" s="44">
        <v>387.53999999999991</v>
      </c>
      <c r="W25" s="37"/>
      <c r="X25" s="37" t="s">
        <v>81</v>
      </c>
    </row>
    <row r="26" spans="3:24" s="26" customFormat="1" ht="15.75" customHeight="1">
      <c r="C26" s="37"/>
      <c r="D26" s="37" t="s">
        <v>82</v>
      </c>
      <c r="E26" s="39">
        <v>248342.07820408038</v>
      </c>
      <c r="F26" s="40">
        <v>5532.039551020408</v>
      </c>
      <c r="G26" s="40">
        <v>7589.2799999999979</v>
      </c>
      <c r="H26" s="40">
        <v>11094.641999999993</v>
      </c>
      <c r="I26" s="40">
        <v>9863.9300000000039</v>
      </c>
      <c r="J26" s="40">
        <v>3798.0475510204101</v>
      </c>
      <c r="K26" s="40">
        <v>3389.327551020408</v>
      </c>
      <c r="L26" s="40">
        <v>2063.5180000000005</v>
      </c>
      <c r="M26" s="40">
        <v>610.22000000000014</v>
      </c>
      <c r="N26" s="40">
        <v>22058.550000000014</v>
      </c>
      <c r="O26" s="40">
        <v>41633.391999999978</v>
      </c>
      <c r="P26" s="40">
        <v>4302.47</v>
      </c>
      <c r="Q26" s="43">
        <v>20109.399999999976</v>
      </c>
      <c r="R26" s="43">
        <v>8009.3700000000063</v>
      </c>
      <c r="S26" s="43">
        <v>18534.07000000012</v>
      </c>
      <c r="T26" s="43">
        <v>52710.795999998612</v>
      </c>
      <c r="U26" s="43">
        <v>34245.308000000034</v>
      </c>
      <c r="V26" s="44">
        <v>2797.7175510204065</v>
      </c>
      <c r="W26" s="37"/>
      <c r="X26" s="37" t="s">
        <v>82</v>
      </c>
    </row>
    <row r="27" spans="3:24" s="26" customFormat="1" ht="15.75" customHeight="1">
      <c r="C27" s="37"/>
      <c r="D27" s="37" t="s">
        <v>83</v>
      </c>
      <c r="E27" s="39">
        <v>221423.32744454299</v>
      </c>
      <c r="F27" s="40">
        <v>13056.834782608692</v>
      </c>
      <c r="G27" s="40">
        <v>11270.160000000002</v>
      </c>
      <c r="H27" s="40">
        <v>11054.528782608699</v>
      </c>
      <c r="I27" s="40">
        <v>7594.1000000000013</v>
      </c>
      <c r="J27" s="40">
        <v>8951.75</v>
      </c>
      <c r="K27" s="40">
        <v>11283.140000000001</v>
      </c>
      <c r="L27" s="40">
        <v>5505.0195652173916</v>
      </c>
      <c r="M27" s="40">
        <v>1698.37</v>
      </c>
      <c r="N27" s="40">
        <v>26105.061306122443</v>
      </c>
      <c r="O27" s="40">
        <v>19665.642653061223</v>
      </c>
      <c r="P27" s="40">
        <v>15589.210204081632</v>
      </c>
      <c r="Q27" s="43">
        <v>19181.239999999994</v>
      </c>
      <c r="R27" s="43">
        <v>12673.260088731144</v>
      </c>
      <c r="S27" s="43">
        <v>12963.045102040818</v>
      </c>
      <c r="T27" s="43">
        <v>18141.392537710733</v>
      </c>
      <c r="U27" s="43">
        <v>18385.922422360247</v>
      </c>
      <c r="V27" s="44">
        <v>8304.65</v>
      </c>
      <c r="W27" s="37"/>
      <c r="X27" s="37" t="s">
        <v>83</v>
      </c>
    </row>
    <row r="28" spans="3:24" s="26" customFormat="1" ht="15.75" customHeight="1">
      <c r="C28" s="37"/>
      <c r="D28" s="37" t="s">
        <v>84</v>
      </c>
      <c r="E28" s="39">
        <v>111188.79800354925</v>
      </c>
      <c r="F28" s="40">
        <v>5464.6</v>
      </c>
      <c r="G28" s="40">
        <v>4747.24</v>
      </c>
      <c r="H28" s="40">
        <v>7827.2</v>
      </c>
      <c r="I28" s="40">
        <v>2688</v>
      </c>
      <c r="J28" s="40">
        <v>5084.82</v>
      </c>
      <c r="K28" s="40">
        <v>2912.3643478260874</v>
      </c>
      <c r="L28" s="40">
        <v>0</v>
      </c>
      <c r="M28" s="40">
        <v>0</v>
      </c>
      <c r="N28" s="40">
        <v>13631.680000000002</v>
      </c>
      <c r="O28" s="40">
        <v>7357.9391304347828</v>
      </c>
      <c r="P28" s="40">
        <v>9215.6</v>
      </c>
      <c r="Q28" s="43">
        <v>12596.88452528838</v>
      </c>
      <c r="R28" s="43">
        <v>8221.7999999999993</v>
      </c>
      <c r="S28" s="43">
        <v>9137.5999999999985</v>
      </c>
      <c r="T28" s="43">
        <v>7480.5199999999995</v>
      </c>
      <c r="U28" s="43">
        <v>11547.55</v>
      </c>
      <c r="V28" s="44">
        <v>3275</v>
      </c>
      <c r="W28" s="37"/>
      <c r="X28" s="37" t="s">
        <v>84</v>
      </c>
    </row>
    <row r="29" spans="3:24" s="26" customFormat="1" ht="15.75" customHeight="1">
      <c r="C29" s="37"/>
      <c r="D29" s="37" t="s">
        <v>85</v>
      </c>
      <c r="E29" s="39">
        <v>64019.340000000004</v>
      </c>
      <c r="F29" s="40">
        <v>2142</v>
      </c>
      <c r="G29" s="40">
        <v>2328</v>
      </c>
      <c r="H29" s="40">
        <v>4863.7199999999993</v>
      </c>
      <c r="I29" s="40">
        <v>3414</v>
      </c>
      <c r="J29" s="40">
        <v>2216</v>
      </c>
      <c r="K29" s="40">
        <v>3853</v>
      </c>
      <c r="L29" s="40">
        <v>0</v>
      </c>
      <c r="M29" s="40">
        <v>0</v>
      </c>
      <c r="N29" s="40">
        <v>7158</v>
      </c>
      <c r="O29" s="40">
        <v>3376</v>
      </c>
      <c r="P29" s="40">
        <v>6002</v>
      </c>
      <c r="Q29" s="43">
        <v>2418</v>
      </c>
      <c r="R29" s="43">
        <v>5821.4400000000005</v>
      </c>
      <c r="S29" s="43">
        <v>3610.8</v>
      </c>
      <c r="T29" s="43">
        <v>3079.64</v>
      </c>
      <c r="U29" s="43">
        <v>10167.14</v>
      </c>
      <c r="V29" s="44">
        <v>3569.6</v>
      </c>
      <c r="W29" s="37"/>
      <c r="X29" s="37" t="s">
        <v>85</v>
      </c>
    </row>
    <row r="30" spans="3:24" s="26" customFormat="1" ht="15.75" customHeight="1">
      <c r="C30" s="37"/>
      <c r="D30" s="37" t="s">
        <v>86</v>
      </c>
      <c r="E30" s="39">
        <v>171478.7943478261</v>
      </c>
      <c r="F30" s="40">
        <v>13410.4</v>
      </c>
      <c r="G30" s="40">
        <v>8076.4</v>
      </c>
      <c r="H30" s="40">
        <v>7926.4</v>
      </c>
      <c r="I30" s="40">
        <v>4230.3999999999996</v>
      </c>
      <c r="J30" s="40">
        <v>4938.3999999999996</v>
      </c>
      <c r="K30" s="40">
        <v>1770</v>
      </c>
      <c r="L30" s="40">
        <v>0</v>
      </c>
      <c r="M30" s="40">
        <v>0</v>
      </c>
      <c r="N30" s="40">
        <v>38084.864347826086</v>
      </c>
      <c r="O30" s="40">
        <v>9736.2000000000007</v>
      </c>
      <c r="P30" s="40">
        <v>8748.0400000000009</v>
      </c>
      <c r="Q30" s="43">
        <v>12402.490000000002</v>
      </c>
      <c r="R30" s="43">
        <v>8014.2000000000007</v>
      </c>
      <c r="S30" s="43">
        <v>7016.8000000000011</v>
      </c>
      <c r="T30" s="43">
        <v>19547.2</v>
      </c>
      <c r="U30" s="43">
        <v>20000.800000000003</v>
      </c>
      <c r="V30" s="44">
        <v>7576.2000000000007</v>
      </c>
      <c r="W30" s="37"/>
      <c r="X30" s="37" t="s">
        <v>86</v>
      </c>
    </row>
    <row r="31" spans="3:24" s="26" customFormat="1" ht="15.75" customHeight="1">
      <c r="C31" s="37"/>
      <c r="D31" s="37" t="s">
        <v>87</v>
      </c>
      <c r="E31" s="39">
        <v>169294.6</v>
      </c>
      <c r="F31" s="40">
        <v>37632</v>
      </c>
      <c r="G31" s="40">
        <v>14760</v>
      </c>
      <c r="H31" s="40">
        <v>14712</v>
      </c>
      <c r="I31" s="40">
        <v>5388</v>
      </c>
      <c r="J31" s="40">
        <v>8058</v>
      </c>
      <c r="K31" s="40">
        <v>0</v>
      </c>
      <c r="L31" s="40">
        <v>0</v>
      </c>
      <c r="M31" s="40">
        <v>0</v>
      </c>
      <c r="N31" s="40">
        <v>0</v>
      </c>
      <c r="O31" s="40">
        <v>6408</v>
      </c>
      <c r="P31" s="40">
        <v>5778</v>
      </c>
      <c r="Q31" s="43">
        <v>15264</v>
      </c>
      <c r="R31" s="43">
        <v>10896</v>
      </c>
      <c r="S31" s="43">
        <v>23398.6</v>
      </c>
      <c r="T31" s="43">
        <v>0</v>
      </c>
      <c r="U31" s="43">
        <v>11652</v>
      </c>
      <c r="V31" s="44">
        <v>15348</v>
      </c>
      <c r="W31" s="37"/>
      <c r="X31" s="37" t="s">
        <v>87</v>
      </c>
    </row>
    <row r="32" spans="3:24" s="26" customFormat="1" ht="15.75" customHeight="1" thickBot="1">
      <c r="C32" s="54"/>
      <c r="D32" s="54" t="s">
        <v>88</v>
      </c>
      <c r="E32" s="55">
        <v>806598</v>
      </c>
      <c r="F32" s="56">
        <v>98856</v>
      </c>
      <c r="G32" s="56">
        <v>0</v>
      </c>
      <c r="H32" s="56">
        <v>22038</v>
      </c>
      <c r="I32" s="56">
        <v>28752</v>
      </c>
      <c r="J32" s="56">
        <v>25830</v>
      </c>
      <c r="K32" s="56">
        <v>42456</v>
      </c>
      <c r="L32" s="56">
        <v>26094</v>
      </c>
      <c r="M32" s="56">
        <v>0</v>
      </c>
      <c r="N32" s="56">
        <v>254310</v>
      </c>
      <c r="O32" s="56">
        <v>40566</v>
      </c>
      <c r="P32" s="56">
        <v>45084</v>
      </c>
      <c r="Q32" s="57">
        <v>66336</v>
      </c>
      <c r="R32" s="57">
        <v>45474</v>
      </c>
      <c r="S32" s="57">
        <v>23928</v>
      </c>
      <c r="T32" s="57">
        <v>36348</v>
      </c>
      <c r="U32" s="57">
        <v>50526</v>
      </c>
      <c r="V32" s="58">
        <v>0</v>
      </c>
      <c r="W32" s="54"/>
      <c r="X32" s="54" t="s">
        <v>88</v>
      </c>
    </row>
    <row r="33" spans="3:31" s="9" customFormat="1" ht="15.75" customHeight="1">
      <c r="C33" s="27"/>
      <c r="D33" s="27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60"/>
      <c r="S33" s="60"/>
      <c r="T33" s="60"/>
      <c r="U33" s="60"/>
      <c r="V33" s="60"/>
      <c r="W33" s="27"/>
      <c r="X33" s="27"/>
    </row>
    <row r="34" spans="3:31" s="9" customFormat="1" ht="15.75" customHeight="1">
      <c r="C34" s="61" t="s">
        <v>89</v>
      </c>
    </row>
    <row r="35" spans="3:31">
      <c r="D35" s="7"/>
    </row>
    <row r="36" spans="3:31">
      <c r="D36" s="7"/>
    </row>
    <row r="37" spans="3:31" s="9" customFormat="1" ht="21">
      <c r="C37" s="10" t="s">
        <v>90</v>
      </c>
      <c r="D37" s="11"/>
    </row>
    <row r="38" spans="3:31" s="9" customFormat="1" ht="15.75" customHeight="1" thickBot="1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62"/>
    </row>
    <row r="39" spans="3:31" s="9" customFormat="1" ht="15.75" customHeight="1">
      <c r="C39" s="122" t="s">
        <v>30</v>
      </c>
      <c r="D39" s="122"/>
      <c r="E39" s="14" t="s">
        <v>31</v>
      </c>
      <c r="F39" s="63" t="s">
        <v>32</v>
      </c>
      <c r="G39" s="64" t="s">
        <v>33</v>
      </c>
      <c r="H39" s="64" t="s">
        <v>34</v>
      </c>
      <c r="I39" s="65" t="s">
        <v>35</v>
      </c>
      <c r="J39" s="15" t="s">
        <v>36</v>
      </c>
      <c r="K39" s="15" t="s">
        <v>37</v>
      </c>
      <c r="L39" s="15" t="s">
        <v>38</v>
      </c>
      <c r="M39" s="15" t="s">
        <v>39</v>
      </c>
      <c r="N39" s="15" t="s">
        <v>40</v>
      </c>
      <c r="O39" s="15" t="s">
        <v>41</v>
      </c>
      <c r="P39" s="15" t="s">
        <v>42</v>
      </c>
      <c r="Q39" s="15" t="s">
        <v>43</v>
      </c>
      <c r="R39" s="15" t="s">
        <v>44</v>
      </c>
      <c r="S39" s="15" t="s">
        <v>45</v>
      </c>
      <c r="T39" s="15" t="s">
        <v>46</v>
      </c>
      <c r="U39" s="15" t="s">
        <v>47</v>
      </c>
      <c r="V39" s="16" t="s">
        <v>48</v>
      </c>
      <c r="W39" s="124" t="s">
        <v>30</v>
      </c>
      <c r="X39" s="122"/>
      <c r="AA39"/>
      <c r="AB39"/>
      <c r="AC39"/>
      <c r="AD39"/>
      <c r="AE39"/>
    </row>
    <row r="40" spans="3:31" s="9" customFormat="1" ht="15.75" customHeight="1">
      <c r="C40" s="123"/>
      <c r="D40" s="123"/>
      <c r="E40" s="17" t="s">
        <v>26</v>
      </c>
      <c r="F40" s="66" t="s">
        <v>49</v>
      </c>
      <c r="G40" s="67" t="s">
        <v>50</v>
      </c>
      <c r="H40" s="67" t="s">
        <v>51</v>
      </c>
      <c r="I40" s="67" t="s">
        <v>52</v>
      </c>
      <c r="J40" s="68" t="s">
        <v>53</v>
      </c>
      <c r="K40" s="18" t="s">
        <v>54</v>
      </c>
      <c r="L40" s="18" t="s">
        <v>55</v>
      </c>
      <c r="M40" s="18" t="s">
        <v>56</v>
      </c>
      <c r="N40" s="18" t="s">
        <v>57</v>
      </c>
      <c r="O40" s="18" t="s">
        <v>58</v>
      </c>
      <c r="P40" s="18" t="s">
        <v>59</v>
      </c>
      <c r="Q40" s="18" t="s">
        <v>60</v>
      </c>
      <c r="R40" s="18" t="s">
        <v>61</v>
      </c>
      <c r="S40" s="18" t="s">
        <v>62</v>
      </c>
      <c r="T40" s="18" t="s">
        <v>63</v>
      </c>
      <c r="U40" s="18" t="s">
        <v>64</v>
      </c>
      <c r="V40" s="19" t="s">
        <v>65</v>
      </c>
      <c r="W40" s="125"/>
      <c r="X40" s="123"/>
    </row>
    <row r="41" spans="3:31" s="26" customFormat="1" ht="15.75" customHeight="1">
      <c r="C41" s="20" t="s">
        <v>66</v>
      </c>
      <c r="D41" s="21"/>
      <c r="E41" s="22">
        <v>2787934.8906795126</v>
      </c>
      <c r="F41" s="69">
        <v>34319.992921136851</v>
      </c>
      <c r="G41" s="70">
        <v>34238.389564824174</v>
      </c>
      <c r="H41" s="70">
        <v>26509.264055553496</v>
      </c>
      <c r="I41" s="70">
        <v>29367.55529046497</v>
      </c>
      <c r="J41" s="71">
        <v>48388.670550885676</v>
      </c>
      <c r="K41" s="23">
        <v>13876.18357276614</v>
      </c>
      <c r="L41" s="23">
        <v>16047.691486541757</v>
      </c>
      <c r="M41" s="23">
        <v>13584.77887247517</v>
      </c>
      <c r="N41" s="23">
        <v>190808.29188889632</v>
      </c>
      <c r="O41" s="23">
        <v>210435.60376246375</v>
      </c>
      <c r="P41" s="23">
        <v>156277.9492306672</v>
      </c>
      <c r="Q41" s="24">
        <v>350196.49775721919</v>
      </c>
      <c r="R41" s="24">
        <v>477060.16072805296</v>
      </c>
      <c r="S41" s="24">
        <v>561252.11008464138</v>
      </c>
      <c r="T41" s="72">
        <v>342473.59741941345</v>
      </c>
      <c r="U41" s="73">
        <v>211296.22753504547</v>
      </c>
      <c r="V41" s="25">
        <v>71801.925958464286</v>
      </c>
      <c r="W41" s="20" t="s">
        <v>66</v>
      </c>
      <c r="X41" s="21"/>
    </row>
    <row r="42" spans="3:31" s="26" customFormat="1" ht="15.75" customHeight="1">
      <c r="C42" s="20" t="s">
        <v>91</v>
      </c>
      <c r="D42" s="21"/>
      <c r="E42" s="22">
        <v>12996017.986642364</v>
      </c>
      <c r="F42" s="69">
        <v>152607.12245044875</v>
      </c>
      <c r="G42" s="70">
        <v>157675.35844077225</v>
      </c>
      <c r="H42" s="70">
        <v>121502.71766156095</v>
      </c>
      <c r="I42" s="70">
        <v>133964.32636206679</v>
      </c>
      <c r="J42" s="74">
        <v>224970.38715083816</v>
      </c>
      <c r="K42" s="69">
        <v>62824.53917665864</v>
      </c>
      <c r="L42" s="70">
        <v>73413.681185876179</v>
      </c>
      <c r="M42" s="70">
        <v>62394.130325638354</v>
      </c>
      <c r="N42" s="71">
        <v>881262.68653632363</v>
      </c>
      <c r="O42" s="69">
        <v>982591.67013093014</v>
      </c>
      <c r="P42" s="71">
        <v>724754.10929232789</v>
      </c>
      <c r="Q42" s="75">
        <v>1637389.9968071724</v>
      </c>
      <c r="R42" s="76">
        <v>2234335.7428075499</v>
      </c>
      <c r="S42" s="76">
        <v>2628123.2502064621</v>
      </c>
      <c r="T42" s="77">
        <v>1601658.5035097345</v>
      </c>
      <c r="U42" s="77">
        <v>982008.66200439772</v>
      </c>
      <c r="V42" s="78">
        <v>334541.10259360715</v>
      </c>
      <c r="W42" s="20" t="s">
        <v>91</v>
      </c>
      <c r="X42" s="21"/>
    </row>
    <row r="43" spans="3:31" s="26" customFormat="1" ht="15.75" customHeight="1">
      <c r="C43" s="20" t="s">
        <v>92</v>
      </c>
      <c r="D43" s="20"/>
      <c r="E43" s="22">
        <v>11767746.765000036</v>
      </c>
      <c r="F43" s="79">
        <v>124603.95775003193</v>
      </c>
      <c r="G43" s="80">
        <v>131131.22174999939</v>
      </c>
      <c r="H43" s="80">
        <v>103439.51974999974</v>
      </c>
      <c r="I43" s="80">
        <v>117639.34674999963</v>
      </c>
      <c r="J43" s="80">
        <v>197290.69374999966</v>
      </c>
      <c r="K43" s="81">
        <v>56187.768749997951</v>
      </c>
      <c r="L43" s="82">
        <v>65576.724750000372</v>
      </c>
      <c r="M43" s="82">
        <v>55261.455000000009</v>
      </c>
      <c r="N43" s="82">
        <v>850781.65774999652</v>
      </c>
      <c r="O43" s="81">
        <v>893025.80575000483</v>
      </c>
      <c r="P43" s="82">
        <v>693875.98775000195</v>
      </c>
      <c r="Q43" s="81">
        <v>1538102.4917499931</v>
      </c>
      <c r="R43" s="82">
        <v>2021022.4147500105</v>
      </c>
      <c r="S43" s="82">
        <v>2330452.606749997</v>
      </c>
      <c r="T43" s="81">
        <v>1406920.6327499989</v>
      </c>
      <c r="U43" s="81">
        <v>863977.5227500035</v>
      </c>
      <c r="V43" s="83">
        <v>318456.95674999955</v>
      </c>
      <c r="W43" s="20" t="s">
        <v>92</v>
      </c>
      <c r="X43" s="20"/>
    </row>
    <row r="44" spans="3:31" s="9" customFormat="1" ht="15.75" customHeight="1">
      <c r="C44" s="37"/>
      <c r="D44" s="37"/>
      <c r="E44" s="46"/>
      <c r="F44" s="84"/>
      <c r="G44" s="85"/>
      <c r="H44" s="85"/>
      <c r="I44" s="85"/>
      <c r="J44" s="85"/>
      <c r="K44" s="86"/>
      <c r="L44" s="87"/>
      <c r="M44" s="87"/>
      <c r="N44" s="87"/>
      <c r="O44" s="86"/>
      <c r="P44" s="87"/>
      <c r="Q44" s="86"/>
      <c r="R44" s="87"/>
      <c r="S44" s="87"/>
      <c r="T44" s="86"/>
      <c r="U44" s="86"/>
      <c r="V44" s="88"/>
      <c r="W44" s="37"/>
      <c r="X44" s="37"/>
    </row>
    <row r="45" spans="3:31" s="9" customFormat="1" ht="15.75" customHeight="1">
      <c r="C45" s="32" t="s">
        <v>93</v>
      </c>
      <c r="D45" s="20"/>
      <c r="E45" s="89"/>
      <c r="F45" s="90"/>
      <c r="G45" s="91"/>
      <c r="H45" s="91"/>
      <c r="I45" s="91"/>
      <c r="J45" s="91"/>
      <c r="K45" s="92"/>
      <c r="L45" s="91"/>
      <c r="M45" s="91"/>
      <c r="N45" s="91"/>
      <c r="O45" s="92"/>
      <c r="P45" s="91"/>
      <c r="Q45" s="92"/>
      <c r="R45" s="91"/>
      <c r="S45" s="91"/>
      <c r="T45" s="92"/>
      <c r="U45" s="92"/>
      <c r="V45" s="93"/>
      <c r="W45" s="32" t="s">
        <v>93</v>
      </c>
      <c r="X45" s="20"/>
    </row>
    <row r="46" spans="3:31" s="26" customFormat="1" ht="15.75" customHeight="1">
      <c r="C46" s="37"/>
      <c r="D46" s="38" t="s">
        <v>69</v>
      </c>
      <c r="E46" s="39">
        <v>3789044.3900000104</v>
      </c>
      <c r="F46" s="94">
        <v>14333.497999999998</v>
      </c>
      <c r="G46" s="95">
        <v>20058.434999999994</v>
      </c>
      <c r="H46" s="95">
        <v>23452.821000000004</v>
      </c>
      <c r="I46" s="95">
        <v>23612.190000000057</v>
      </c>
      <c r="J46" s="95">
        <v>50491.175000000003</v>
      </c>
      <c r="K46" s="96">
        <v>11775.140000000047</v>
      </c>
      <c r="L46" s="95">
        <v>16031.607999999997</v>
      </c>
      <c r="M46" s="95">
        <v>11932.86</v>
      </c>
      <c r="N46" s="95">
        <v>303139.40100000007</v>
      </c>
      <c r="O46" s="96">
        <v>274548.64999999985</v>
      </c>
      <c r="P46" s="95">
        <v>249516.73099999939</v>
      </c>
      <c r="Q46" s="97">
        <v>603561.0050000028</v>
      </c>
      <c r="R46" s="98">
        <v>676845.30300000543</v>
      </c>
      <c r="S46" s="98">
        <v>683156.87500000221</v>
      </c>
      <c r="T46" s="97">
        <v>454861.78200000047</v>
      </c>
      <c r="U46" s="97">
        <v>258674.40599999941</v>
      </c>
      <c r="V46" s="99">
        <v>113052.51000000008</v>
      </c>
      <c r="W46" s="37"/>
      <c r="X46" s="38" t="s">
        <v>69</v>
      </c>
    </row>
    <row r="47" spans="3:31" s="9" customFormat="1" ht="15.75" customHeight="1">
      <c r="C47" s="37"/>
      <c r="D47" s="45" t="s">
        <v>70</v>
      </c>
      <c r="E47" s="46">
        <v>2367201.8309999988</v>
      </c>
      <c r="F47" s="100">
        <v>30458.005000000063</v>
      </c>
      <c r="G47" s="101">
        <v>24275.07499999999</v>
      </c>
      <c r="H47" s="101">
        <v>18875.145</v>
      </c>
      <c r="I47" s="101">
        <v>20844.650000000027</v>
      </c>
      <c r="J47" s="101">
        <v>37766.224000000002</v>
      </c>
      <c r="K47" s="102">
        <v>8706.5299999999988</v>
      </c>
      <c r="L47" s="101">
        <v>9862.76</v>
      </c>
      <c r="M47" s="101">
        <v>10197.34</v>
      </c>
      <c r="N47" s="101">
        <v>192079.88999999996</v>
      </c>
      <c r="O47" s="102">
        <v>261990.95099999997</v>
      </c>
      <c r="P47" s="101">
        <v>135906.72399999996</v>
      </c>
      <c r="Q47" s="103">
        <v>254620.57999999993</v>
      </c>
      <c r="R47" s="104">
        <v>450543.9669999989</v>
      </c>
      <c r="S47" s="104">
        <v>389272.91999999958</v>
      </c>
      <c r="T47" s="103">
        <v>290268.09000000014</v>
      </c>
      <c r="U47" s="103">
        <v>168392.77</v>
      </c>
      <c r="V47" s="105">
        <v>63140.209999999977</v>
      </c>
      <c r="W47" s="37"/>
      <c r="X47" s="45" t="s">
        <v>70</v>
      </c>
    </row>
    <row r="48" spans="3:31" s="9" customFormat="1" ht="15.75" customHeight="1">
      <c r="C48" s="37"/>
      <c r="D48" s="45" t="s">
        <v>71</v>
      </c>
      <c r="E48" s="46">
        <v>1362490.26</v>
      </c>
      <c r="F48" s="100">
        <v>11104.347</v>
      </c>
      <c r="G48" s="101">
        <v>7201.67</v>
      </c>
      <c r="H48" s="101">
        <v>11112.77</v>
      </c>
      <c r="I48" s="101">
        <v>16813.29</v>
      </c>
      <c r="J48" s="101">
        <v>24976.86</v>
      </c>
      <c r="K48" s="102">
        <v>6585.31</v>
      </c>
      <c r="L48" s="101">
        <v>18123.334999999999</v>
      </c>
      <c r="M48" s="101">
        <v>8522.9650000000001</v>
      </c>
      <c r="N48" s="101">
        <v>97943.85</v>
      </c>
      <c r="O48" s="102">
        <v>139057.89000000001</v>
      </c>
      <c r="P48" s="101">
        <v>87996.64</v>
      </c>
      <c r="Q48" s="103">
        <v>195089.4</v>
      </c>
      <c r="R48" s="104">
        <v>175103.98499999999</v>
      </c>
      <c r="S48" s="104">
        <v>206085.51500000001</v>
      </c>
      <c r="T48" s="103">
        <v>207261.79500000001</v>
      </c>
      <c r="U48" s="103">
        <v>112821.928</v>
      </c>
      <c r="V48" s="105">
        <v>36688.71</v>
      </c>
      <c r="W48" s="37"/>
      <c r="X48" s="45" t="s">
        <v>71</v>
      </c>
    </row>
    <row r="49" spans="3:24" s="9" customFormat="1" ht="15.75" customHeight="1">
      <c r="C49" s="37"/>
      <c r="D49" s="37"/>
      <c r="E49" s="46"/>
      <c r="F49" s="100"/>
      <c r="G49" s="101"/>
      <c r="H49" s="101"/>
      <c r="I49" s="101"/>
      <c r="J49" s="101"/>
      <c r="K49" s="102"/>
      <c r="L49" s="101"/>
      <c r="M49" s="101"/>
      <c r="N49" s="101"/>
      <c r="O49" s="102"/>
      <c r="P49" s="101"/>
      <c r="Q49" s="103"/>
      <c r="R49" s="104"/>
      <c r="S49" s="104"/>
      <c r="T49" s="106"/>
      <c r="U49" s="107"/>
      <c r="V49" s="105"/>
      <c r="W49" s="37"/>
      <c r="X49" s="37"/>
    </row>
    <row r="50" spans="3:24" s="26" customFormat="1" ht="15.75" customHeight="1">
      <c r="C50" s="20" t="s">
        <v>94</v>
      </c>
      <c r="D50" s="21"/>
      <c r="E50" s="22">
        <v>11767746.76499998</v>
      </c>
      <c r="F50" s="69">
        <v>124603.95774997698</v>
      </c>
      <c r="G50" s="69">
        <v>131131.22174999985</v>
      </c>
      <c r="H50" s="69">
        <v>103439.51975000017</v>
      </c>
      <c r="I50" s="69">
        <v>117639.34674999985</v>
      </c>
      <c r="J50" s="69">
        <v>197290.6937499996</v>
      </c>
      <c r="K50" s="69">
        <v>56187.768749999123</v>
      </c>
      <c r="L50" s="69">
        <v>65576.72474999995</v>
      </c>
      <c r="M50" s="69">
        <v>55261.455000000016</v>
      </c>
      <c r="N50" s="69">
        <v>850781.65775000304</v>
      </c>
      <c r="O50" s="69">
        <v>893025.80575000355</v>
      </c>
      <c r="P50" s="69">
        <v>693875.98775000253</v>
      </c>
      <c r="Q50" s="69">
        <v>1538102.4917499921</v>
      </c>
      <c r="R50" s="69">
        <v>2021022.4147500091</v>
      </c>
      <c r="S50" s="69">
        <v>2330452.6067499951</v>
      </c>
      <c r="T50" s="69">
        <v>1406920.6327499966</v>
      </c>
      <c r="U50" s="69">
        <v>863977.52275000513</v>
      </c>
      <c r="V50" s="78">
        <v>318456.95674999966</v>
      </c>
      <c r="W50" s="20" t="s">
        <v>94</v>
      </c>
      <c r="X50" s="21"/>
    </row>
    <row r="51" spans="3:24" s="26" customFormat="1" ht="15.75" customHeight="1">
      <c r="D51" s="52" t="s">
        <v>73</v>
      </c>
      <c r="E51" s="39">
        <v>562708.88599998236</v>
      </c>
      <c r="F51" s="94">
        <v>50325.215999976957</v>
      </c>
      <c r="G51" s="95">
        <v>12913.82199999986</v>
      </c>
      <c r="H51" s="95">
        <v>11087.896000000152</v>
      </c>
      <c r="I51" s="95">
        <v>16387.870999999832</v>
      </c>
      <c r="J51" s="108">
        <v>10205.85999999968</v>
      </c>
      <c r="K51" s="94">
        <v>9455.0209999991366</v>
      </c>
      <c r="L51" s="95">
        <v>12300.999999999944</v>
      </c>
      <c r="M51" s="109">
        <v>4562.2900000000018</v>
      </c>
      <c r="N51" s="40">
        <v>90748.679000003234</v>
      </c>
      <c r="O51" s="40">
        <v>35792.782000000116</v>
      </c>
      <c r="P51" s="40">
        <v>56220.26000000022</v>
      </c>
      <c r="Q51" s="110">
        <v>50528.356999999516</v>
      </c>
      <c r="R51" s="111">
        <v>45463.365999999034</v>
      </c>
      <c r="S51" s="43">
        <v>41403.95600000002</v>
      </c>
      <c r="T51" s="43">
        <v>37727.421999999591</v>
      </c>
      <c r="U51" s="110">
        <v>65826.458000005077</v>
      </c>
      <c r="V51" s="99">
        <v>11758.629999999957</v>
      </c>
      <c r="X51" s="52" t="s">
        <v>73</v>
      </c>
    </row>
    <row r="52" spans="3:24" s="26" customFormat="1" ht="15.75" customHeight="1">
      <c r="C52" s="37"/>
      <c r="D52" s="52" t="s">
        <v>74</v>
      </c>
      <c r="E52" s="39">
        <v>265938.50600000023</v>
      </c>
      <c r="F52" s="94">
        <v>21660.597750000023</v>
      </c>
      <c r="G52" s="95">
        <v>10712.530749999994</v>
      </c>
      <c r="H52" s="95">
        <v>9702.4837499999994</v>
      </c>
      <c r="I52" s="95">
        <v>16162.685750000022</v>
      </c>
      <c r="J52" s="108">
        <v>4274.3117499999989</v>
      </c>
      <c r="K52" s="94">
        <v>9887.2567499999932</v>
      </c>
      <c r="L52" s="95">
        <v>4890.9067499999983</v>
      </c>
      <c r="M52" s="109">
        <v>4689.0199999999995</v>
      </c>
      <c r="N52" s="40">
        <v>33796.663750000058</v>
      </c>
      <c r="O52" s="40">
        <v>18126.530750000013</v>
      </c>
      <c r="P52" s="40">
        <v>21620.751750000029</v>
      </c>
      <c r="Q52" s="43">
        <v>18474.969750000029</v>
      </c>
      <c r="R52" s="43">
        <v>12046.556749999982</v>
      </c>
      <c r="S52" s="43">
        <v>21010.019749999992</v>
      </c>
      <c r="T52" s="43">
        <v>22924.228749999987</v>
      </c>
      <c r="U52" s="110">
        <v>26255.253750000124</v>
      </c>
      <c r="V52" s="99">
        <v>9703.7377500000021</v>
      </c>
      <c r="W52" s="37"/>
      <c r="X52" s="52" t="s">
        <v>74</v>
      </c>
    </row>
    <row r="53" spans="3:24" s="26" customFormat="1" ht="15.75" customHeight="1">
      <c r="C53" s="37"/>
      <c r="D53" s="52" t="s">
        <v>75</v>
      </c>
      <c r="E53" s="39">
        <v>141303.48400000003</v>
      </c>
      <c r="F53" s="94">
        <v>11122.404999999993</v>
      </c>
      <c r="G53" s="95">
        <v>8558.14</v>
      </c>
      <c r="H53" s="95">
        <v>10360.230000000003</v>
      </c>
      <c r="I53" s="95">
        <v>8852.6679999999978</v>
      </c>
      <c r="J53" s="108">
        <v>4660.362000000001</v>
      </c>
      <c r="K53" s="94">
        <v>4740.5360000000055</v>
      </c>
      <c r="L53" s="95">
        <v>5034</v>
      </c>
      <c r="M53" s="109">
        <v>4202.55</v>
      </c>
      <c r="N53" s="40">
        <v>29826.771000000004</v>
      </c>
      <c r="O53" s="40">
        <v>5684.9970000000021</v>
      </c>
      <c r="P53" s="40">
        <v>9405.9949999999953</v>
      </c>
      <c r="Q53" s="43">
        <v>6797.4250000000002</v>
      </c>
      <c r="R53" s="43">
        <v>2654.9599999999996</v>
      </c>
      <c r="S53" s="43">
        <v>5270.8249999999998</v>
      </c>
      <c r="T53" s="43">
        <v>9057.3230000000003</v>
      </c>
      <c r="U53" s="110">
        <v>10537.243</v>
      </c>
      <c r="V53" s="99">
        <v>4537.0539999999992</v>
      </c>
      <c r="W53" s="37"/>
      <c r="X53" s="52" t="s">
        <v>75</v>
      </c>
    </row>
    <row r="54" spans="3:24" s="26" customFormat="1" ht="15.75" customHeight="1">
      <c r="C54" s="37"/>
      <c r="D54" s="52" t="s">
        <v>76</v>
      </c>
      <c r="E54" s="39">
        <v>45058.574000000008</v>
      </c>
      <c r="F54" s="94">
        <v>1512.616</v>
      </c>
      <c r="G54" s="95">
        <v>774.62400000000014</v>
      </c>
      <c r="H54" s="95">
        <v>837.34</v>
      </c>
      <c r="I54" s="95">
        <v>1243.9039999999993</v>
      </c>
      <c r="J54" s="108">
        <v>1566.3299999999997</v>
      </c>
      <c r="K54" s="94">
        <v>211.625</v>
      </c>
      <c r="L54" s="109">
        <v>336.233</v>
      </c>
      <c r="M54" s="40">
        <v>1139.2150000000001</v>
      </c>
      <c r="N54" s="40">
        <v>4607.965000000002</v>
      </c>
      <c r="O54" s="40">
        <v>2239.7800000000043</v>
      </c>
      <c r="P54" s="40">
        <v>10459.199999999997</v>
      </c>
      <c r="Q54" s="43">
        <v>3492.9750000000008</v>
      </c>
      <c r="R54" s="43">
        <v>1886.577</v>
      </c>
      <c r="S54" s="43">
        <v>2850.8789999999995</v>
      </c>
      <c r="T54" s="43">
        <v>2163.8479999999981</v>
      </c>
      <c r="U54" s="43">
        <v>8003.9230000000043</v>
      </c>
      <c r="V54" s="44">
        <v>1731.540000000002</v>
      </c>
      <c r="W54" s="37"/>
      <c r="X54" s="52" t="s">
        <v>76</v>
      </c>
    </row>
    <row r="55" spans="3:24" s="26" customFormat="1" ht="15.75" customHeight="1">
      <c r="C55" s="37"/>
      <c r="D55" s="52" t="s">
        <v>77</v>
      </c>
      <c r="E55" s="39">
        <v>19826.749</v>
      </c>
      <c r="F55" s="94">
        <v>367.14000000000004</v>
      </c>
      <c r="G55" s="95">
        <v>643.48</v>
      </c>
      <c r="H55" s="95">
        <v>648.29</v>
      </c>
      <c r="I55" s="95">
        <v>773.08</v>
      </c>
      <c r="J55" s="108">
        <v>1129.8600000000001</v>
      </c>
      <c r="K55" s="94">
        <v>582.18999999999994</v>
      </c>
      <c r="L55" s="109">
        <v>600.1099999999999</v>
      </c>
      <c r="M55" s="40">
        <v>268.95999999999998</v>
      </c>
      <c r="N55" s="40">
        <v>4709.4149999999991</v>
      </c>
      <c r="O55" s="40">
        <v>1204.1100000000001</v>
      </c>
      <c r="P55" s="40">
        <v>2560.9299999999985</v>
      </c>
      <c r="Q55" s="40">
        <v>1646.8300000000002</v>
      </c>
      <c r="R55" s="40">
        <v>347.78999999999996</v>
      </c>
      <c r="S55" s="40">
        <v>2091.2219999999998</v>
      </c>
      <c r="T55" s="40">
        <v>1065.7919999999999</v>
      </c>
      <c r="U55" s="40">
        <v>1011.3299999999997</v>
      </c>
      <c r="V55" s="112">
        <v>176.22</v>
      </c>
      <c r="W55" s="37"/>
      <c r="X55" s="52" t="s">
        <v>77</v>
      </c>
    </row>
    <row r="56" spans="3:24" s="26" customFormat="1" ht="15.75" customHeight="1">
      <c r="C56" s="37"/>
      <c r="D56" s="52" t="s">
        <v>78</v>
      </c>
      <c r="E56" s="39">
        <v>11302.072000000002</v>
      </c>
      <c r="F56" s="94">
        <v>3492.4300000000003</v>
      </c>
      <c r="G56" s="95">
        <v>161.75</v>
      </c>
      <c r="H56" s="95">
        <v>100</v>
      </c>
      <c r="I56" s="95">
        <v>1046.6579999999999</v>
      </c>
      <c r="J56" s="108">
        <v>261.27999999999997</v>
      </c>
      <c r="K56" s="94">
        <v>437.84</v>
      </c>
      <c r="L56" s="109">
        <v>5</v>
      </c>
      <c r="M56" s="40">
        <v>0</v>
      </c>
      <c r="N56" s="40">
        <v>1100.4739999999999</v>
      </c>
      <c r="O56" s="40">
        <v>820.12</v>
      </c>
      <c r="P56" s="40">
        <v>291.46000000000004</v>
      </c>
      <c r="Q56" s="43">
        <v>570.66</v>
      </c>
      <c r="R56" s="40">
        <v>542.8900000000001</v>
      </c>
      <c r="S56" s="40">
        <v>1068.905</v>
      </c>
      <c r="T56" s="40">
        <v>489.91500000000008</v>
      </c>
      <c r="U56" s="40">
        <v>637.13000000000011</v>
      </c>
      <c r="V56" s="112">
        <v>275.56000000000006</v>
      </c>
      <c r="W56" s="37"/>
      <c r="X56" s="52" t="s">
        <v>78</v>
      </c>
    </row>
    <row r="57" spans="3:24" s="26" customFormat="1" ht="15.75" customHeight="1">
      <c r="C57" s="37"/>
      <c r="D57" s="52" t="s">
        <v>95</v>
      </c>
      <c r="E57" s="39">
        <v>10673133.010999998</v>
      </c>
      <c r="F57" s="94">
        <v>32846.32</v>
      </c>
      <c r="G57" s="95">
        <v>96769.574999999997</v>
      </c>
      <c r="H57" s="95">
        <v>70047.390000000014</v>
      </c>
      <c r="I57" s="95">
        <v>72123.28</v>
      </c>
      <c r="J57" s="108">
        <v>173232.45499999993</v>
      </c>
      <c r="K57" s="94">
        <v>29764.609999999986</v>
      </c>
      <c r="L57" s="109">
        <v>41959.215000000004</v>
      </c>
      <c r="M57" s="40">
        <v>40093.950000000012</v>
      </c>
      <c r="N57" s="40">
        <v>679709.73999999976</v>
      </c>
      <c r="O57" s="40">
        <v>826691.57500000345</v>
      </c>
      <c r="P57" s="40">
        <v>585452.7150000023</v>
      </c>
      <c r="Q57" s="43">
        <v>1452590.4399999925</v>
      </c>
      <c r="R57" s="43">
        <v>1954270.6900000102</v>
      </c>
      <c r="S57" s="43">
        <v>2249496.804999995</v>
      </c>
      <c r="T57" s="43">
        <v>1330724.060999997</v>
      </c>
      <c r="U57" s="43">
        <v>748389.57499999995</v>
      </c>
      <c r="V57" s="44">
        <v>288970.6149999997</v>
      </c>
      <c r="W57" s="37"/>
      <c r="X57" s="52" t="s">
        <v>95</v>
      </c>
    </row>
    <row r="58" spans="3:24" s="26" customFormat="1" ht="15.75" customHeight="1">
      <c r="C58" s="37"/>
      <c r="D58" s="52" t="s">
        <v>79</v>
      </c>
      <c r="E58" s="39">
        <v>48475.482999999993</v>
      </c>
      <c r="F58" s="94">
        <v>3277.2330000000011</v>
      </c>
      <c r="G58" s="95">
        <v>597.29999999999995</v>
      </c>
      <c r="H58" s="95">
        <v>655.89</v>
      </c>
      <c r="I58" s="95">
        <v>1049.1999999999998</v>
      </c>
      <c r="J58" s="108">
        <v>1960.2350000000004</v>
      </c>
      <c r="K58" s="94">
        <v>1108.69</v>
      </c>
      <c r="L58" s="109">
        <v>450.26</v>
      </c>
      <c r="M58" s="40">
        <v>305.47000000000003</v>
      </c>
      <c r="N58" s="40">
        <v>6281.9500000000025</v>
      </c>
      <c r="O58" s="40">
        <v>2465.9110000000001</v>
      </c>
      <c r="P58" s="40">
        <v>7864.6759999999977</v>
      </c>
      <c r="Q58" s="43">
        <v>4000.8349999999978</v>
      </c>
      <c r="R58" s="43">
        <v>3809.585</v>
      </c>
      <c r="S58" s="43">
        <v>7259.994999999999</v>
      </c>
      <c r="T58" s="43">
        <v>2768.0430000000001</v>
      </c>
      <c r="U58" s="43">
        <v>3316.61</v>
      </c>
      <c r="V58" s="44">
        <v>1303.6000000000006</v>
      </c>
      <c r="W58" s="37"/>
      <c r="X58" s="52" t="s">
        <v>79</v>
      </c>
    </row>
    <row r="59" spans="3:24" s="9" customFormat="1" ht="15.75" customHeight="1">
      <c r="C59" s="37"/>
      <c r="D59" s="37"/>
      <c r="E59" s="28"/>
      <c r="F59" s="113"/>
      <c r="G59" s="114"/>
      <c r="H59" s="114"/>
      <c r="I59" s="114"/>
      <c r="J59" s="115"/>
      <c r="K59" s="113"/>
      <c r="L59" s="116"/>
      <c r="M59" s="29"/>
      <c r="N59" s="29"/>
      <c r="O59" s="29"/>
      <c r="P59" s="29"/>
      <c r="Q59" s="30"/>
      <c r="R59" s="30"/>
      <c r="S59" s="30"/>
      <c r="T59" s="30"/>
      <c r="U59" s="30"/>
      <c r="V59" s="31"/>
      <c r="W59" s="37"/>
      <c r="X59" s="37"/>
    </row>
    <row r="60" spans="3:24" s="9" customFormat="1" ht="15.75" customHeight="1">
      <c r="C60" s="20" t="s">
        <v>96</v>
      </c>
      <c r="D60" s="20"/>
      <c r="E60" s="117">
        <v>11767746.765000032</v>
      </c>
      <c r="F60" s="70">
        <v>124603.95775000406</v>
      </c>
      <c r="G60" s="70">
        <v>131131.22175</v>
      </c>
      <c r="H60" s="70">
        <v>103439.51974999999</v>
      </c>
      <c r="I60" s="70">
        <v>117639.34674999995</v>
      </c>
      <c r="J60" s="70">
        <v>197290.69374999998</v>
      </c>
      <c r="K60" s="70">
        <v>56187.768749999996</v>
      </c>
      <c r="L60" s="70">
        <v>65576.724749999979</v>
      </c>
      <c r="M60" s="70">
        <v>55261.455000000002</v>
      </c>
      <c r="N60" s="70">
        <v>850781.65775000001</v>
      </c>
      <c r="O60" s="70">
        <v>893025.80574999982</v>
      </c>
      <c r="P60" s="70">
        <v>693875.98774999927</v>
      </c>
      <c r="Q60" s="70">
        <v>1538102.4917500021</v>
      </c>
      <c r="R60" s="70">
        <v>2021022.4147500189</v>
      </c>
      <c r="S60" s="70">
        <v>2330452.6067500054</v>
      </c>
      <c r="T60" s="70">
        <v>1406920.632750002</v>
      </c>
      <c r="U60" s="70">
        <v>863977.52275</v>
      </c>
      <c r="V60" s="74">
        <v>318456.95674999995</v>
      </c>
      <c r="W60" s="20" t="s">
        <v>96</v>
      </c>
      <c r="X60" s="20"/>
    </row>
    <row r="61" spans="3:24" s="9" customFormat="1" ht="15.75" customHeight="1">
      <c r="C61" s="37"/>
      <c r="D61" s="37" t="s">
        <v>97</v>
      </c>
      <c r="E61" s="39">
        <v>12288.388000004003</v>
      </c>
      <c r="F61" s="94">
        <v>7227.875000003999</v>
      </c>
      <c r="G61" s="95">
        <v>263.07500000000198</v>
      </c>
      <c r="H61" s="95">
        <v>343.91599999999784</v>
      </c>
      <c r="I61" s="95">
        <v>367.25700000000649</v>
      </c>
      <c r="J61" s="108">
        <v>285.69000000000119</v>
      </c>
      <c r="K61" s="94">
        <v>588.22499999999491</v>
      </c>
      <c r="L61" s="109">
        <v>104.4899999999999</v>
      </c>
      <c r="M61" s="40">
        <v>0.89999999999999991</v>
      </c>
      <c r="N61" s="40">
        <v>937.93800000002193</v>
      </c>
      <c r="O61" s="40">
        <v>117.70900000000083</v>
      </c>
      <c r="P61" s="40">
        <v>1.5760000000000001</v>
      </c>
      <c r="Q61" s="43">
        <v>391.12499999999909</v>
      </c>
      <c r="R61" s="43">
        <v>431.47999999999473</v>
      </c>
      <c r="S61" s="40">
        <v>509.86000000000428</v>
      </c>
      <c r="T61" s="40">
        <v>58.657000000000124</v>
      </c>
      <c r="U61" s="40">
        <v>649.96499999998434</v>
      </c>
      <c r="V61" s="112">
        <v>8.6499999999999986</v>
      </c>
      <c r="W61" s="37"/>
      <c r="X61" s="37" t="s">
        <v>97</v>
      </c>
    </row>
    <row r="62" spans="3:24" s="9" customFormat="1" ht="15.75" customHeight="1">
      <c r="C62" s="37"/>
      <c r="D62" s="37" t="s">
        <v>98</v>
      </c>
      <c r="E62" s="39">
        <v>389576.65500000009</v>
      </c>
      <c r="F62" s="94">
        <v>18717.760999999995</v>
      </c>
      <c r="G62" s="95">
        <v>10617.917000000001</v>
      </c>
      <c r="H62" s="95">
        <v>8933.4999999999927</v>
      </c>
      <c r="I62" s="95">
        <v>10267.046</v>
      </c>
      <c r="J62" s="108">
        <v>7025.0449999999992</v>
      </c>
      <c r="K62" s="94">
        <v>5521.3360000000011</v>
      </c>
      <c r="L62" s="109">
        <v>7722.970000000003</v>
      </c>
      <c r="M62" s="40">
        <v>3397.73</v>
      </c>
      <c r="N62" s="40">
        <v>63366.869000000013</v>
      </c>
      <c r="O62" s="40">
        <v>23714.447000000022</v>
      </c>
      <c r="P62" s="40">
        <v>45032.170000000078</v>
      </c>
      <c r="Q62" s="43">
        <v>33864.98699999995</v>
      </c>
      <c r="R62" s="43">
        <v>33166.225999999959</v>
      </c>
      <c r="S62" s="43">
        <v>31775.185999999994</v>
      </c>
      <c r="T62" s="43">
        <v>21027.56799999997</v>
      </c>
      <c r="U62" s="43">
        <v>55028.847000000009</v>
      </c>
      <c r="V62" s="44">
        <v>10397.049999999999</v>
      </c>
      <c r="W62" s="37"/>
      <c r="X62" s="37" t="s">
        <v>98</v>
      </c>
    </row>
    <row r="63" spans="3:24" s="9" customFormat="1" ht="15.75" customHeight="1">
      <c r="C63" s="37"/>
      <c r="D63" s="37" t="s">
        <v>99</v>
      </c>
      <c r="E63" s="39">
        <v>54172.259999999675</v>
      </c>
      <c r="F63" s="94">
        <v>3229.3894999999929</v>
      </c>
      <c r="G63" s="95">
        <v>2022.6824999999822</v>
      </c>
      <c r="H63" s="95">
        <v>390.97250000000025</v>
      </c>
      <c r="I63" s="95">
        <v>2706.356499999963</v>
      </c>
      <c r="J63" s="108">
        <v>1561.7464999999954</v>
      </c>
      <c r="K63" s="94">
        <v>624.6374999999997</v>
      </c>
      <c r="L63" s="109">
        <v>1873.3524999999768</v>
      </c>
      <c r="M63" s="40">
        <v>327.64000000000004</v>
      </c>
      <c r="N63" s="40">
        <v>5989.7704999999341</v>
      </c>
      <c r="O63" s="40">
        <v>3980.8775000000178</v>
      </c>
      <c r="P63" s="40">
        <v>5002.7574999999624</v>
      </c>
      <c r="Q63" s="43">
        <v>4367.1834999999855</v>
      </c>
      <c r="R63" s="43">
        <v>2513.4734999999919</v>
      </c>
      <c r="S63" s="43">
        <v>3356.0924999999952</v>
      </c>
      <c r="T63" s="43">
        <v>5516.737499999902</v>
      </c>
      <c r="U63" s="43">
        <v>7741.4034999999776</v>
      </c>
      <c r="V63" s="44">
        <v>2967.1864999999912</v>
      </c>
      <c r="W63" s="37"/>
      <c r="X63" s="37" t="s">
        <v>99</v>
      </c>
    </row>
    <row r="64" spans="3:24" s="9" customFormat="1" ht="15.75" customHeight="1">
      <c r="C64" s="37"/>
      <c r="D64" s="37" t="s">
        <v>100</v>
      </c>
      <c r="E64" s="39">
        <v>567535.44799999986</v>
      </c>
      <c r="F64" s="94">
        <v>24140.751250000001</v>
      </c>
      <c r="G64" s="95">
        <v>12733.13725</v>
      </c>
      <c r="H64" s="95">
        <v>10379.076249999998</v>
      </c>
      <c r="I64" s="95">
        <v>14290.169249999999</v>
      </c>
      <c r="J64" s="108">
        <v>15109.616249999995</v>
      </c>
      <c r="K64" s="94">
        <v>10500.874249999999</v>
      </c>
      <c r="L64" s="109">
        <v>6501.7972500000005</v>
      </c>
      <c r="M64" s="40">
        <v>5134.5750000000025</v>
      </c>
      <c r="N64" s="40">
        <v>78317.55025</v>
      </c>
      <c r="O64" s="40">
        <v>34359.588249999986</v>
      </c>
      <c r="P64" s="40">
        <v>61388.698249999914</v>
      </c>
      <c r="Q64" s="43">
        <v>54395.946249999964</v>
      </c>
      <c r="R64" s="43">
        <v>91121.278250000061</v>
      </c>
      <c r="S64" s="43">
        <v>50772.016249999986</v>
      </c>
      <c r="T64" s="43">
        <v>47018.24025000001</v>
      </c>
      <c r="U64" s="43">
        <v>42611.548249999993</v>
      </c>
      <c r="V64" s="44">
        <v>8760.5852500000001</v>
      </c>
      <c r="W64" s="37"/>
      <c r="X64" s="37" t="s">
        <v>100</v>
      </c>
    </row>
    <row r="65" spans="3:24" s="9" customFormat="1" ht="15.75" customHeight="1">
      <c r="C65" s="37"/>
      <c r="D65" s="37" t="s">
        <v>101</v>
      </c>
      <c r="E65" s="39">
        <v>3422558.9440000267</v>
      </c>
      <c r="F65" s="94">
        <v>19084.304999999997</v>
      </c>
      <c r="G65" s="95">
        <v>14471.080000000002</v>
      </c>
      <c r="H65" s="95">
        <v>15465.349999999995</v>
      </c>
      <c r="I65" s="95">
        <v>22156.057999999997</v>
      </c>
      <c r="J65" s="108">
        <v>35385.899000000005</v>
      </c>
      <c r="K65" s="94">
        <v>12017.835999999999</v>
      </c>
      <c r="L65" s="109">
        <v>7826.1899999999987</v>
      </c>
      <c r="M65" s="40">
        <v>10360.640000000001</v>
      </c>
      <c r="N65" s="40">
        <v>221356.47899999982</v>
      </c>
      <c r="O65" s="40">
        <v>235480.73399999994</v>
      </c>
      <c r="P65" s="40">
        <v>189298.64599999934</v>
      </c>
      <c r="Q65" s="43">
        <v>464327.90500000207</v>
      </c>
      <c r="R65" s="43">
        <v>977642.43700001843</v>
      </c>
      <c r="S65" s="43">
        <v>610469.33500000532</v>
      </c>
      <c r="T65" s="43">
        <v>366171.84900000168</v>
      </c>
      <c r="U65" s="43">
        <v>174843.24099999992</v>
      </c>
      <c r="V65" s="44">
        <v>46200.959999999963</v>
      </c>
      <c r="W65" s="37"/>
      <c r="X65" s="37" t="s">
        <v>101</v>
      </c>
    </row>
    <row r="66" spans="3:24" s="9" customFormat="1" ht="15.75" customHeight="1">
      <c r="C66" s="37"/>
      <c r="D66" s="37" t="s">
        <v>102</v>
      </c>
      <c r="E66" s="39">
        <v>2727600.6250000005</v>
      </c>
      <c r="F66" s="94">
        <v>22335.326000000045</v>
      </c>
      <c r="G66" s="95">
        <v>26487.215000000004</v>
      </c>
      <c r="H66" s="95">
        <v>29923.684999999998</v>
      </c>
      <c r="I66" s="95">
        <v>26484.46</v>
      </c>
      <c r="J66" s="108">
        <v>69853.081999999995</v>
      </c>
      <c r="K66" s="94">
        <v>8631.17</v>
      </c>
      <c r="L66" s="109">
        <v>18554</v>
      </c>
      <c r="M66" s="40">
        <v>17419.539999999997</v>
      </c>
      <c r="N66" s="40">
        <v>222424.05600000004</v>
      </c>
      <c r="O66" s="40">
        <v>195332.27499999982</v>
      </c>
      <c r="P66" s="40">
        <v>149268.33000000002</v>
      </c>
      <c r="Q66" s="43">
        <v>296017.47999999981</v>
      </c>
      <c r="R66" s="43">
        <v>454227.44500000036</v>
      </c>
      <c r="S66" s="43">
        <v>519117.50199999998</v>
      </c>
      <c r="T66" s="43">
        <v>345953.61600000015</v>
      </c>
      <c r="U66" s="43">
        <v>217145.78800000003</v>
      </c>
      <c r="V66" s="44">
        <v>108425.65499999994</v>
      </c>
      <c r="W66" s="37"/>
      <c r="X66" s="37" t="s">
        <v>102</v>
      </c>
    </row>
    <row r="67" spans="3:24" s="9" customFormat="1" ht="15.75" customHeight="1">
      <c r="C67" s="37"/>
      <c r="D67" s="37" t="s">
        <v>103</v>
      </c>
      <c r="E67" s="39">
        <v>2391010.2750000004</v>
      </c>
      <c r="F67" s="94">
        <v>11855.089999999991</v>
      </c>
      <c r="G67" s="95">
        <v>18803.64</v>
      </c>
      <c r="H67" s="95">
        <v>15444</v>
      </c>
      <c r="I67" s="95">
        <v>17207.21</v>
      </c>
      <c r="J67" s="109">
        <v>36565.684999999998</v>
      </c>
      <c r="K67" s="40">
        <v>7407.6900000000005</v>
      </c>
      <c r="L67" s="40">
        <v>8509.7000000000007</v>
      </c>
      <c r="M67" s="40">
        <v>6015.25</v>
      </c>
      <c r="N67" s="40">
        <v>128188.91499999999</v>
      </c>
      <c r="O67" s="40">
        <v>209397.655</v>
      </c>
      <c r="P67" s="40">
        <v>119956.35</v>
      </c>
      <c r="Q67" s="43">
        <v>250620.08500000011</v>
      </c>
      <c r="R67" s="43">
        <v>338089.54500000022</v>
      </c>
      <c r="S67" s="43">
        <v>541997.44500000007</v>
      </c>
      <c r="T67" s="43">
        <v>378234.06500000018</v>
      </c>
      <c r="U67" s="43">
        <v>217221.03000000006</v>
      </c>
      <c r="V67" s="44">
        <v>85496.920000000013</v>
      </c>
      <c r="W67" s="37"/>
      <c r="X67" s="37" t="s">
        <v>103</v>
      </c>
    </row>
    <row r="68" spans="3:24" s="9" customFormat="1" ht="15.75" customHeight="1">
      <c r="C68" s="37"/>
      <c r="D68" s="37" t="s">
        <v>104</v>
      </c>
      <c r="E68" s="39">
        <v>1655456.5650000006</v>
      </c>
      <c r="F68" s="94">
        <v>18013.460000000036</v>
      </c>
      <c r="G68" s="95">
        <v>19732.474999999999</v>
      </c>
      <c r="H68" s="95">
        <v>16587.02</v>
      </c>
      <c r="I68" s="95">
        <v>24160.789999999997</v>
      </c>
      <c r="J68" s="109">
        <v>25979.929999999993</v>
      </c>
      <c r="K68" s="40">
        <v>10896</v>
      </c>
      <c r="L68" s="40">
        <v>9338.625</v>
      </c>
      <c r="M68" s="40">
        <v>12605.18</v>
      </c>
      <c r="N68" s="40">
        <v>123000.08000000002</v>
      </c>
      <c r="O68" s="40">
        <v>151816.52000000002</v>
      </c>
      <c r="P68" s="40">
        <v>123927.45999999999</v>
      </c>
      <c r="Q68" s="43">
        <v>310828.92500000028</v>
      </c>
      <c r="R68" s="43">
        <v>84301.810000000012</v>
      </c>
      <c r="S68" s="43">
        <v>312198.7800000002</v>
      </c>
      <c r="T68" s="43">
        <v>218782.90000000008</v>
      </c>
      <c r="U68" s="43">
        <v>137086.65999999997</v>
      </c>
      <c r="V68" s="44">
        <v>56199.950000000004</v>
      </c>
      <c r="W68" s="37"/>
      <c r="X68" s="37" t="s">
        <v>104</v>
      </c>
    </row>
    <row r="69" spans="3:24" s="9" customFormat="1" ht="15.75" customHeight="1">
      <c r="C69" s="37"/>
      <c r="D69" s="37" t="s">
        <v>105</v>
      </c>
      <c r="E69" s="39">
        <v>243268.39</v>
      </c>
      <c r="F69" s="94">
        <v>0</v>
      </c>
      <c r="G69" s="95">
        <v>15000</v>
      </c>
      <c r="H69" s="95">
        <v>5972</v>
      </c>
      <c r="I69" s="95">
        <v>0</v>
      </c>
      <c r="J69" s="109">
        <v>5524</v>
      </c>
      <c r="K69" s="40">
        <v>0</v>
      </c>
      <c r="L69" s="40">
        <v>5145.6000000000004</v>
      </c>
      <c r="M69" s="40">
        <v>0</v>
      </c>
      <c r="N69" s="40">
        <v>7200</v>
      </c>
      <c r="O69" s="40">
        <v>8237</v>
      </c>
      <c r="P69" s="40">
        <v>0</v>
      </c>
      <c r="Q69" s="43">
        <v>48225.854999999996</v>
      </c>
      <c r="R69" s="43">
        <v>9968.4</v>
      </c>
      <c r="S69" s="43">
        <v>102189.49500000001</v>
      </c>
      <c r="T69" s="43">
        <v>24157</v>
      </c>
      <c r="U69" s="43">
        <v>11649.04</v>
      </c>
      <c r="V69" s="44">
        <v>0</v>
      </c>
      <c r="W69" s="37"/>
      <c r="X69" s="37" t="s">
        <v>105</v>
      </c>
    </row>
    <row r="70" spans="3:24" s="9" customFormat="1" ht="15.75" customHeight="1">
      <c r="C70" s="37"/>
      <c r="D70" s="37" t="s">
        <v>106</v>
      </c>
      <c r="E70" s="39">
        <v>140881.89499999999</v>
      </c>
      <c r="F70" s="94">
        <v>0</v>
      </c>
      <c r="G70" s="95">
        <v>11000</v>
      </c>
      <c r="H70" s="95">
        <v>0</v>
      </c>
      <c r="I70" s="95">
        <v>0</v>
      </c>
      <c r="J70" s="109">
        <v>0</v>
      </c>
      <c r="K70" s="40">
        <v>0</v>
      </c>
      <c r="L70" s="40">
        <v>0</v>
      </c>
      <c r="M70" s="40">
        <v>0</v>
      </c>
      <c r="N70" s="40">
        <v>0</v>
      </c>
      <c r="O70" s="40">
        <v>30589</v>
      </c>
      <c r="P70" s="40">
        <v>0</v>
      </c>
      <c r="Q70" s="43">
        <v>10063</v>
      </c>
      <c r="R70" s="43">
        <v>29560.32</v>
      </c>
      <c r="S70" s="43">
        <v>59669.574999999997</v>
      </c>
      <c r="T70" s="43">
        <v>0</v>
      </c>
      <c r="U70" s="43">
        <v>0</v>
      </c>
      <c r="V70" s="44">
        <v>0</v>
      </c>
      <c r="W70" s="37"/>
      <c r="X70" s="37" t="s">
        <v>106</v>
      </c>
    </row>
    <row r="71" spans="3:24" s="9" customFormat="1" ht="15.75" customHeight="1" thickBot="1">
      <c r="C71" s="118"/>
      <c r="D71" s="54" t="s">
        <v>107</v>
      </c>
      <c r="E71" s="55">
        <v>163397.32</v>
      </c>
      <c r="F71" s="119">
        <v>0</v>
      </c>
      <c r="G71" s="120">
        <v>0</v>
      </c>
      <c r="H71" s="120">
        <v>0</v>
      </c>
      <c r="I71" s="120">
        <v>0</v>
      </c>
      <c r="J71" s="121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7">
        <v>65000</v>
      </c>
      <c r="R71" s="57">
        <v>0</v>
      </c>
      <c r="S71" s="57">
        <v>98397.32</v>
      </c>
      <c r="T71" s="57">
        <v>0</v>
      </c>
      <c r="U71" s="57">
        <v>0</v>
      </c>
      <c r="V71" s="58">
        <v>0</v>
      </c>
      <c r="W71" s="54"/>
      <c r="X71" s="54" t="s">
        <v>107</v>
      </c>
    </row>
    <row r="72" spans="3:24" s="9" customFormat="1" ht="15.75" customHeight="1">
      <c r="C72" s="27"/>
      <c r="D72" s="27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60"/>
      <c r="R72" s="60"/>
      <c r="S72" s="60"/>
      <c r="T72" s="60"/>
      <c r="U72" s="60"/>
      <c r="V72" s="60"/>
      <c r="W72" s="27"/>
      <c r="X72" s="27"/>
    </row>
    <row r="73" spans="3:24" s="9" customFormat="1" ht="15.75" customHeight="1">
      <c r="C73" s="61" t="s">
        <v>108</v>
      </c>
    </row>
    <row r="74" spans="3:24">
      <c r="D74" s="7"/>
    </row>
    <row r="75" spans="3:24">
      <c r="D75" s="7"/>
    </row>
    <row r="76" spans="3:24" s="9" customFormat="1" ht="21">
      <c r="C76" s="10" t="s">
        <v>109</v>
      </c>
      <c r="D76" s="11"/>
      <c r="N76" s="26"/>
      <c r="O76" s="26"/>
      <c r="P76" s="26"/>
    </row>
    <row r="77" spans="3:24" s="9" customFormat="1" ht="15.75" customHeight="1" thickBot="1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6"/>
      <c r="O77" s="126"/>
      <c r="P77" s="126"/>
      <c r="Q77" s="12"/>
      <c r="R77" s="12"/>
      <c r="S77" s="12"/>
      <c r="T77" s="12"/>
      <c r="U77" s="12"/>
      <c r="X77" s="62"/>
    </row>
    <row r="78" spans="3:24" s="9" customFormat="1" ht="15.75" customHeight="1">
      <c r="C78" s="122" t="s">
        <v>30</v>
      </c>
      <c r="D78" s="278"/>
      <c r="E78" s="14" t="s">
        <v>31</v>
      </c>
      <c r="F78" s="15" t="s">
        <v>32</v>
      </c>
      <c r="G78" s="15" t="s">
        <v>33</v>
      </c>
      <c r="H78" s="15" t="s">
        <v>34</v>
      </c>
      <c r="I78" s="15" t="s">
        <v>35</v>
      </c>
      <c r="J78" s="15" t="s">
        <v>36</v>
      </c>
      <c r="K78" s="15" t="s">
        <v>37</v>
      </c>
      <c r="L78" s="15" t="s">
        <v>38</v>
      </c>
      <c r="M78" s="15" t="s">
        <v>39</v>
      </c>
      <c r="N78" s="15" t="s">
        <v>40</v>
      </c>
      <c r="O78" s="15" t="s">
        <v>41</v>
      </c>
      <c r="P78" s="15" t="s">
        <v>42</v>
      </c>
      <c r="Q78" s="15" t="s">
        <v>43</v>
      </c>
      <c r="R78" s="15" t="s">
        <v>44</v>
      </c>
      <c r="S78" s="15" t="s">
        <v>45</v>
      </c>
      <c r="T78" s="15" t="s">
        <v>46</v>
      </c>
      <c r="U78" s="15" t="s">
        <v>47</v>
      </c>
      <c r="V78" s="16" t="s">
        <v>48</v>
      </c>
      <c r="W78" s="124" t="s">
        <v>30</v>
      </c>
      <c r="X78" s="122"/>
    </row>
    <row r="79" spans="3:24" s="9" customFormat="1" ht="15.75" customHeight="1">
      <c r="C79" s="123"/>
      <c r="D79" s="279"/>
      <c r="E79" s="17" t="s">
        <v>26</v>
      </c>
      <c r="F79" s="18" t="s">
        <v>49</v>
      </c>
      <c r="G79" s="18" t="s">
        <v>50</v>
      </c>
      <c r="H79" s="18" t="s">
        <v>51</v>
      </c>
      <c r="I79" s="18" t="s">
        <v>52</v>
      </c>
      <c r="J79" s="18" t="s">
        <v>53</v>
      </c>
      <c r="K79" s="18" t="s">
        <v>54</v>
      </c>
      <c r="L79" s="18" t="s">
        <v>55</v>
      </c>
      <c r="M79" s="18" t="s">
        <v>56</v>
      </c>
      <c r="N79" s="18" t="s">
        <v>57</v>
      </c>
      <c r="O79" s="18" t="s">
        <v>58</v>
      </c>
      <c r="P79" s="18" t="s">
        <v>59</v>
      </c>
      <c r="Q79" s="18" t="s">
        <v>60</v>
      </c>
      <c r="R79" s="18" t="s">
        <v>61</v>
      </c>
      <c r="S79" s="18" t="s">
        <v>62</v>
      </c>
      <c r="T79" s="18" t="s">
        <v>63</v>
      </c>
      <c r="U79" s="18" t="s">
        <v>64</v>
      </c>
      <c r="V79" s="19" t="s">
        <v>65</v>
      </c>
      <c r="W79" s="125"/>
      <c r="X79" s="123"/>
    </row>
    <row r="80" spans="3:24" s="26" customFormat="1" ht="15.75" customHeight="1">
      <c r="C80" s="20" t="s">
        <v>66</v>
      </c>
      <c r="D80" s="21"/>
      <c r="E80" s="22">
        <v>570815.74728073587</v>
      </c>
      <c r="F80" s="23">
        <v>43.644870017900601</v>
      </c>
      <c r="G80" s="23">
        <v>74.29844256907765</v>
      </c>
      <c r="H80" s="23">
        <v>5.7559373132518417</v>
      </c>
      <c r="I80" s="23">
        <v>9340.1371535283797</v>
      </c>
      <c r="J80" s="23">
        <v>0.43212742591980796</v>
      </c>
      <c r="K80" s="23">
        <v>86.425485183961584</v>
      </c>
      <c r="L80" s="23">
        <v>487.3557712110707</v>
      </c>
      <c r="M80" s="23">
        <v>0</v>
      </c>
      <c r="N80" s="23">
        <v>1030.3542052679152</v>
      </c>
      <c r="O80" s="23">
        <v>146027.43377703225</v>
      </c>
      <c r="P80" s="23">
        <v>3.4570194073584637</v>
      </c>
      <c r="Q80" s="24">
        <v>568.61075462578765</v>
      </c>
      <c r="R80" s="24">
        <v>10804.640748475558</v>
      </c>
      <c r="S80" s="24">
        <v>104169.60503180992</v>
      </c>
      <c r="T80" s="24">
        <v>164884.19715203036</v>
      </c>
      <c r="U80" s="24">
        <v>16126.421315076457</v>
      </c>
      <c r="V80" s="25">
        <v>117162.97748976068</v>
      </c>
      <c r="W80" s="20" t="s">
        <v>66</v>
      </c>
      <c r="X80" s="21"/>
    </row>
    <row r="81" spans="3:24" s="26" customFormat="1" ht="15.75" customHeight="1">
      <c r="C81" s="20" t="s">
        <v>91</v>
      </c>
      <c r="D81" s="21"/>
      <c r="E81" s="22">
        <v>2679157.8837387608</v>
      </c>
      <c r="F81" s="23">
        <v>190.58895204323406</v>
      </c>
      <c r="G81" s="23">
        <v>341.17876573396353</v>
      </c>
      <c r="H81" s="23">
        <v>25.135097437780967</v>
      </c>
      <c r="I81" s="23">
        <v>43836.943118080257</v>
      </c>
      <c r="J81" s="23">
        <v>1.8870193271607334</v>
      </c>
      <c r="K81" s="23">
        <v>377.40386543214663</v>
      </c>
      <c r="L81" s="23">
        <v>2287.1197275592608</v>
      </c>
      <c r="M81" s="23">
        <v>0</v>
      </c>
      <c r="N81" s="23">
        <v>4833.6582405061799</v>
      </c>
      <c r="O81" s="23">
        <v>685435.75174494507</v>
      </c>
      <c r="P81" s="23">
        <v>15.096154617285867</v>
      </c>
      <c r="Q81" s="24">
        <v>2665.8702367938326</v>
      </c>
      <c r="R81" s="24">
        <v>50723.461440888881</v>
      </c>
      <c r="S81" s="24">
        <v>488836.8043994499</v>
      </c>
      <c r="T81" s="24">
        <v>774048.81689005427</v>
      </c>
      <c r="U81" s="24">
        <v>75594.324694657043</v>
      </c>
      <c r="V81" s="25">
        <v>549943.84339123452</v>
      </c>
      <c r="W81" s="20" t="s">
        <v>91</v>
      </c>
      <c r="X81" s="21"/>
    </row>
    <row r="82" spans="3:24" s="26" customFormat="1" ht="15.75" customHeight="1">
      <c r="C82" s="20" t="s">
        <v>92</v>
      </c>
      <c r="D82" s="20"/>
      <c r="E82" s="22">
        <v>1493819.42</v>
      </c>
      <c r="F82" s="23">
        <v>101</v>
      </c>
      <c r="G82" s="23">
        <v>811.9</v>
      </c>
      <c r="H82" s="23">
        <v>13.32</v>
      </c>
      <c r="I82" s="23">
        <v>49095</v>
      </c>
      <c r="J82" s="23">
        <v>1</v>
      </c>
      <c r="K82" s="23">
        <v>200</v>
      </c>
      <c r="L82" s="23">
        <v>1656.6000000000001</v>
      </c>
      <c r="M82" s="23">
        <v>0</v>
      </c>
      <c r="N82" s="23">
        <v>5351.9999999999991</v>
      </c>
      <c r="O82" s="23">
        <v>327281</v>
      </c>
      <c r="P82" s="23">
        <v>8</v>
      </c>
      <c r="Q82" s="24">
        <v>2042.6000000000004</v>
      </c>
      <c r="R82" s="24">
        <v>22818</v>
      </c>
      <c r="S82" s="24">
        <v>329643.80000000005</v>
      </c>
      <c r="T82" s="24">
        <v>409340.8</v>
      </c>
      <c r="U82" s="24">
        <v>49328.400000000016</v>
      </c>
      <c r="V82" s="25">
        <v>296126.00000000012</v>
      </c>
      <c r="W82" s="20" t="s">
        <v>92</v>
      </c>
      <c r="X82" s="20"/>
    </row>
    <row r="83" spans="3:24" s="9" customFormat="1" ht="15.75" customHeight="1">
      <c r="C83" s="37"/>
      <c r="D83" s="27"/>
      <c r="E83" s="46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50"/>
      <c r="R83" s="50"/>
      <c r="S83" s="50"/>
      <c r="T83" s="50"/>
      <c r="U83" s="50"/>
      <c r="V83" s="51"/>
      <c r="W83" s="37"/>
      <c r="X83" s="27"/>
    </row>
    <row r="84" spans="3:24" s="9" customFormat="1" ht="15.75" customHeight="1">
      <c r="C84" s="32" t="s">
        <v>93</v>
      </c>
      <c r="D84" s="20"/>
      <c r="E84" s="33"/>
      <c r="F84" s="34"/>
      <c r="G84" s="34"/>
      <c r="H84" s="34"/>
      <c r="I84" s="34"/>
      <c r="J84" s="34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6"/>
      <c r="W84" s="32" t="s">
        <v>93</v>
      </c>
      <c r="X84" s="20"/>
    </row>
    <row r="85" spans="3:24" s="26" customFormat="1" ht="15.75" customHeight="1">
      <c r="C85" s="37"/>
      <c r="D85" s="38" t="s">
        <v>69</v>
      </c>
      <c r="E85" s="39">
        <v>191221</v>
      </c>
      <c r="F85" s="40">
        <v>0</v>
      </c>
      <c r="G85" s="40">
        <v>0</v>
      </c>
      <c r="H85" s="40">
        <v>0</v>
      </c>
      <c r="I85" s="40">
        <v>0</v>
      </c>
      <c r="J85" s="40">
        <v>0</v>
      </c>
      <c r="K85" s="40">
        <v>0</v>
      </c>
      <c r="L85" s="40">
        <v>0</v>
      </c>
      <c r="M85" s="40">
        <v>0</v>
      </c>
      <c r="N85" s="40">
        <v>76</v>
      </c>
      <c r="O85" s="40">
        <v>0</v>
      </c>
      <c r="P85" s="40">
        <v>0</v>
      </c>
      <c r="Q85" s="43">
        <v>0</v>
      </c>
      <c r="R85" s="43">
        <v>0</v>
      </c>
      <c r="S85" s="43">
        <v>17425</v>
      </c>
      <c r="T85" s="43">
        <v>148500</v>
      </c>
      <c r="U85" s="43">
        <v>0</v>
      </c>
      <c r="V85" s="44">
        <v>25220</v>
      </c>
      <c r="W85" s="37"/>
      <c r="X85" s="38" t="s">
        <v>69</v>
      </c>
    </row>
    <row r="86" spans="3:24" s="9" customFormat="1" ht="15.75" customHeight="1">
      <c r="C86" s="27"/>
      <c r="D86" s="45" t="s">
        <v>70</v>
      </c>
      <c r="E86" s="46">
        <v>161309</v>
      </c>
      <c r="F86" s="47">
        <v>0</v>
      </c>
      <c r="G86" s="47">
        <v>8</v>
      </c>
      <c r="H86" s="47">
        <v>0</v>
      </c>
      <c r="I86" s="47">
        <v>0</v>
      </c>
      <c r="J86" s="47">
        <v>0</v>
      </c>
      <c r="K86" s="47">
        <v>0</v>
      </c>
      <c r="L86" s="47">
        <v>0</v>
      </c>
      <c r="M86" s="47">
        <v>0</v>
      </c>
      <c r="N86" s="47">
        <v>0</v>
      </c>
      <c r="O86" s="47">
        <v>36848</v>
      </c>
      <c r="P86" s="47">
        <v>0</v>
      </c>
      <c r="Q86" s="50">
        <v>0</v>
      </c>
      <c r="R86" s="50">
        <v>0</v>
      </c>
      <c r="S86" s="50">
        <v>104500</v>
      </c>
      <c r="T86" s="50">
        <v>19200</v>
      </c>
      <c r="U86" s="50">
        <v>753</v>
      </c>
      <c r="V86" s="51">
        <v>0</v>
      </c>
      <c r="W86" s="27"/>
      <c r="X86" s="45" t="s">
        <v>70</v>
      </c>
    </row>
    <row r="87" spans="3:24" s="9" customFormat="1" ht="15.75" customHeight="1">
      <c r="C87" s="27"/>
      <c r="D87" s="45" t="s">
        <v>71</v>
      </c>
      <c r="E87" s="46">
        <v>113561.60000000001</v>
      </c>
      <c r="F87" s="47">
        <v>0</v>
      </c>
      <c r="G87" s="47">
        <v>2.6</v>
      </c>
      <c r="H87" s="47">
        <v>0</v>
      </c>
      <c r="I87" s="47">
        <v>53</v>
      </c>
      <c r="J87" s="47">
        <v>0</v>
      </c>
      <c r="K87" s="47">
        <v>0</v>
      </c>
      <c r="L87" s="47">
        <v>0</v>
      </c>
      <c r="M87" s="47">
        <v>0</v>
      </c>
      <c r="N87" s="47">
        <v>0</v>
      </c>
      <c r="O87" s="47">
        <v>38630</v>
      </c>
      <c r="P87" s="47">
        <v>0</v>
      </c>
      <c r="Q87" s="50">
        <v>20</v>
      </c>
      <c r="R87" s="50">
        <v>3000</v>
      </c>
      <c r="S87" s="50">
        <v>21000</v>
      </c>
      <c r="T87" s="50">
        <v>44850</v>
      </c>
      <c r="U87" s="50">
        <v>2006</v>
      </c>
      <c r="V87" s="51">
        <v>4000</v>
      </c>
      <c r="W87" s="27"/>
      <c r="X87" s="45" t="s">
        <v>71</v>
      </c>
    </row>
    <row r="88" spans="3:24" s="9" customFormat="1" ht="15.75" customHeight="1">
      <c r="C88" s="27"/>
      <c r="D88" s="27"/>
      <c r="E88" s="46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50"/>
      <c r="R88" s="50"/>
      <c r="S88" s="50"/>
      <c r="T88" s="50"/>
      <c r="U88" s="50"/>
      <c r="V88" s="51"/>
      <c r="W88" s="27"/>
      <c r="X88" s="27"/>
    </row>
    <row r="89" spans="3:24" s="26" customFormat="1" ht="15.75" customHeight="1">
      <c r="C89" s="20" t="s">
        <v>94</v>
      </c>
      <c r="D89" s="21"/>
      <c r="E89" s="22">
        <v>1493819.4200000002</v>
      </c>
      <c r="F89" s="23">
        <v>101</v>
      </c>
      <c r="G89" s="23">
        <v>811.9</v>
      </c>
      <c r="H89" s="23">
        <v>13.32</v>
      </c>
      <c r="I89" s="23">
        <v>49095</v>
      </c>
      <c r="J89" s="23">
        <v>1</v>
      </c>
      <c r="K89" s="23">
        <v>200</v>
      </c>
      <c r="L89" s="23">
        <v>1656.6</v>
      </c>
      <c r="M89" s="23">
        <v>0</v>
      </c>
      <c r="N89" s="23">
        <v>5352</v>
      </c>
      <c r="O89" s="23">
        <v>327281</v>
      </c>
      <c r="P89" s="23">
        <v>8</v>
      </c>
      <c r="Q89" s="23">
        <v>2042.6</v>
      </c>
      <c r="R89" s="23">
        <v>22818</v>
      </c>
      <c r="S89" s="23">
        <v>329643.8</v>
      </c>
      <c r="T89" s="23">
        <v>409340.8</v>
      </c>
      <c r="U89" s="23">
        <v>49328.4</v>
      </c>
      <c r="V89" s="25">
        <v>296126</v>
      </c>
      <c r="W89" s="20" t="s">
        <v>94</v>
      </c>
      <c r="X89" s="21"/>
    </row>
    <row r="90" spans="3:24" s="26" customFormat="1" ht="15.75" customHeight="1">
      <c r="D90" s="52" t="s">
        <v>73</v>
      </c>
      <c r="E90" s="39">
        <v>1053</v>
      </c>
      <c r="F90" s="40">
        <v>1</v>
      </c>
      <c r="G90" s="40">
        <v>4.8</v>
      </c>
      <c r="H90" s="40">
        <v>0</v>
      </c>
      <c r="I90" s="40">
        <v>0</v>
      </c>
      <c r="J90" s="40">
        <v>0</v>
      </c>
      <c r="K90" s="40">
        <v>0</v>
      </c>
      <c r="L90" s="40">
        <v>4.8</v>
      </c>
      <c r="M90" s="127">
        <v>0</v>
      </c>
      <c r="N90" s="40">
        <v>2.4</v>
      </c>
      <c r="O90" s="40">
        <v>2</v>
      </c>
      <c r="P90" s="40">
        <v>3</v>
      </c>
      <c r="Q90" s="40">
        <v>9.6</v>
      </c>
      <c r="R90" s="40">
        <v>0</v>
      </c>
      <c r="S90" s="43">
        <v>482.4</v>
      </c>
      <c r="T90" s="43">
        <v>1</v>
      </c>
      <c r="U90" s="43">
        <v>23.999999999999996</v>
      </c>
      <c r="V90" s="128">
        <v>518</v>
      </c>
      <c r="X90" s="52" t="s">
        <v>73</v>
      </c>
    </row>
    <row r="91" spans="3:24" s="26" customFormat="1" ht="15.75" customHeight="1">
      <c r="C91" s="37"/>
      <c r="D91" s="52" t="s">
        <v>74</v>
      </c>
      <c r="E91" s="39">
        <v>4194.5200000000004</v>
      </c>
      <c r="F91" s="40">
        <v>0</v>
      </c>
      <c r="G91" s="40">
        <v>46.1</v>
      </c>
      <c r="H91" s="40">
        <v>6.32</v>
      </c>
      <c r="I91" s="40">
        <v>34</v>
      </c>
      <c r="J91" s="40">
        <v>0</v>
      </c>
      <c r="K91" s="40">
        <v>0</v>
      </c>
      <c r="L91" s="40">
        <v>0</v>
      </c>
      <c r="M91" s="127">
        <v>0</v>
      </c>
      <c r="N91" s="40">
        <v>10</v>
      </c>
      <c r="O91" s="40">
        <v>118</v>
      </c>
      <c r="P91" s="40">
        <v>0</v>
      </c>
      <c r="Q91" s="40">
        <v>10</v>
      </c>
      <c r="R91" s="43">
        <v>3007</v>
      </c>
      <c r="S91" s="43">
        <v>784.9</v>
      </c>
      <c r="T91" s="43">
        <v>15.200000000000001</v>
      </c>
      <c r="U91" s="43">
        <v>9</v>
      </c>
      <c r="V91" s="128">
        <v>154</v>
      </c>
      <c r="W91" s="37"/>
      <c r="X91" s="52" t="s">
        <v>74</v>
      </c>
    </row>
    <row r="92" spans="3:24" s="26" customFormat="1" ht="15.75" customHeight="1">
      <c r="C92" s="37"/>
      <c r="D92" s="52" t="s">
        <v>75</v>
      </c>
      <c r="E92" s="39">
        <v>61.8</v>
      </c>
      <c r="F92" s="40">
        <v>0</v>
      </c>
      <c r="G92" s="40">
        <v>3</v>
      </c>
      <c r="H92" s="40">
        <v>0</v>
      </c>
      <c r="I92" s="40">
        <v>0</v>
      </c>
      <c r="J92" s="40">
        <v>1</v>
      </c>
      <c r="K92" s="40">
        <v>0</v>
      </c>
      <c r="L92" s="40">
        <v>0.8</v>
      </c>
      <c r="M92" s="127">
        <v>0</v>
      </c>
      <c r="N92" s="40">
        <v>1</v>
      </c>
      <c r="O92" s="40">
        <v>1</v>
      </c>
      <c r="P92" s="40">
        <v>1</v>
      </c>
      <c r="Q92" s="40">
        <v>0</v>
      </c>
      <c r="R92" s="43">
        <v>1</v>
      </c>
      <c r="S92" s="43">
        <v>19</v>
      </c>
      <c r="T92" s="43">
        <v>34</v>
      </c>
      <c r="U92" s="40">
        <v>0</v>
      </c>
      <c r="V92" s="129">
        <v>0</v>
      </c>
      <c r="W92" s="37"/>
      <c r="X92" s="52" t="s">
        <v>75</v>
      </c>
    </row>
    <row r="93" spans="3:24" s="26" customFormat="1" ht="15.75" customHeight="1">
      <c r="C93" s="37"/>
      <c r="D93" s="52" t="s">
        <v>76</v>
      </c>
      <c r="E93" s="39">
        <v>40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127">
        <v>0</v>
      </c>
      <c r="N93" s="40">
        <v>0</v>
      </c>
      <c r="O93" s="40">
        <v>0</v>
      </c>
      <c r="P93" s="40">
        <v>0</v>
      </c>
      <c r="Q93" s="40">
        <v>20</v>
      </c>
      <c r="R93" s="40">
        <v>0</v>
      </c>
      <c r="S93" s="43">
        <v>20</v>
      </c>
      <c r="T93" s="40">
        <v>0</v>
      </c>
      <c r="U93" s="40">
        <v>0</v>
      </c>
      <c r="V93" s="129">
        <v>0</v>
      </c>
      <c r="W93" s="37"/>
      <c r="X93" s="52" t="s">
        <v>76</v>
      </c>
    </row>
    <row r="94" spans="3:24" s="26" customFormat="1" ht="15.75" customHeight="1">
      <c r="C94" s="37"/>
      <c r="D94" s="52" t="s">
        <v>77</v>
      </c>
      <c r="E94" s="39">
        <v>430</v>
      </c>
      <c r="F94" s="40">
        <v>0</v>
      </c>
      <c r="G94" s="40">
        <v>0</v>
      </c>
      <c r="H94" s="40">
        <v>7</v>
      </c>
      <c r="I94" s="40">
        <v>20</v>
      </c>
      <c r="J94" s="40">
        <v>0</v>
      </c>
      <c r="K94" s="40">
        <v>0</v>
      </c>
      <c r="L94" s="40">
        <v>0</v>
      </c>
      <c r="M94" s="127">
        <v>0</v>
      </c>
      <c r="N94" s="40">
        <v>10</v>
      </c>
      <c r="O94" s="40">
        <v>11</v>
      </c>
      <c r="P94" s="40">
        <v>0</v>
      </c>
      <c r="Q94" s="40">
        <v>0</v>
      </c>
      <c r="R94" s="40">
        <v>6</v>
      </c>
      <c r="S94" s="40">
        <v>21</v>
      </c>
      <c r="T94" s="40">
        <v>238.6</v>
      </c>
      <c r="U94" s="40">
        <v>13.4</v>
      </c>
      <c r="V94" s="129">
        <v>103</v>
      </c>
      <c r="W94" s="37"/>
      <c r="X94" s="52" t="s">
        <v>77</v>
      </c>
    </row>
    <row r="95" spans="3:24" s="26" customFormat="1" ht="15.75" customHeight="1">
      <c r="C95" s="37"/>
      <c r="D95" s="52" t="s">
        <v>78</v>
      </c>
      <c r="E95" s="39">
        <v>66</v>
      </c>
      <c r="F95" s="40">
        <v>0</v>
      </c>
      <c r="G95" s="40">
        <v>0</v>
      </c>
      <c r="H95" s="40">
        <v>0</v>
      </c>
      <c r="I95" s="40">
        <v>1</v>
      </c>
      <c r="J95" s="40">
        <v>0</v>
      </c>
      <c r="K95" s="40">
        <v>0</v>
      </c>
      <c r="L95" s="40">
        <v>0</v>
      </c>
      <c r="M95" s="127">
        <v>0</v>
      </c>
      <c r="N95" s="40">
        <v>1</v>
      </c>
      <c r="O95" s="40">
        <v>13</v>
      </c>
      <c r="P95" s="40">
        <v>4</v>
      </c>
      <c r="Q95" s="40">
        <v>3</v>
      </c>
      <c r="R95" s="43">
        <v>1</v>
      </c>
      <c r="S95" s="40">
        <v>20</v>
      </c>
      <c r="T95" s="40">
        <v>2</v>
      </c>
      <c r="U95" s="40">
        <v>20</v>
      </c>
      <c r="V95" s="129">
        <v>1</v>
      </c>
      <c r="W95" s="37"/>
      <c r="X95" s="52" t="s">
        <v>78</v>
      </c>
    </row>
    <row r="96" spans="3:24" s="26" customFormat="1" ht="15.75" customHeight="1">
      <c r="C96" s="37"/>
      <c r="D96" s="52" t="s">
        <v>95</v>
      </c>
      <c r="E96" s="39">
        <v>1480555</v>
      </c>
      <c r="F96" s="40">
        <v>0</v>
      </c>
      <c r="G96" s="40">
        <v>758</v>
      </c>
      <c r="H96" s="40">
        <v>0</v>
      </c>
      <c r="I96" s="40">
        <v>49000</v>
      </c>
      <c r="J96" s="40">
        <v>0</v>
      </c>
      <c r="K96" s="40">
        <v>0</v>
      </c>
      <c r="L96" s="40">
        <v>1650</v>
      </c>
      <c r="M96" s="127">
        <v>0</v>
      </c>
      <c r="N96" s="40">
        <v>5326</v>
      </c>
      <c r="O96" s="40">
        <v>326300</v>
      </c>
      <c r="P96" s="40">
        <v>0</v>
      </c>
      <c r="Q96" s="40">
        <v>2000</v>
      </c>
      <c r="R96" s="43">
        <v>19800</v>
      </c>
      <c r="S96" s="43">
        <v>328075</v>
      </c>
      <c r="T96" s="43">
        <v>408950</v>
      </c>
      <c r="U96" s="43">
        <v>48506</v>
      </c>
      <c r="V96" s="128">
        <v>290190</v>
      </c>
      <c r="W96" s="37"/>
      <c r="X96" s="52" t="s">
        <v>95</v>
      </c>
    </row>
    <row r="97" spans="3:24" s="26" customFormat="1" ht="15.75" customHeight="1">
      <c r="C97" s="37"/>
      <c r="D97" s="52" t="s">
        <v>79</v>
      </c>
      <c r="E97" s="39">
        <v>7419.1</v>
      </c>
      <c r="F97" s="40">
        <v>100</v>
      </c>
      <c r="G97" s="40">
        <v>0</v>
      </c>
      <c r="H97" s="40">
        <v>0</v>
      </c>
      <c r="I97" s="40">
        <v>40</v>
      </c>
      <c r="J97" s="40">
        <v>0</v>
      </c>
      <c r="K97" s="40">
        <v>200</v>
      </c>
      <c r="L97" s="40">
        <v>1</v>
      </c>
      <c r="M97" s="40">
        <v>0</v>
      </c>
      <c r="N97" s="40">
        <v>1.6</v>
      </c>
      <c r="O97" s="40">
        <v>836</v>
      </c>
      <c r="P97" s="40">
        <v>0</v>
      </c>
      <c r="Q97" s="40">
        <v>0</v>
      </c>
      <c r="R97" s="43">
        <v>3</v>
      </c>
      <c r="S97" s="43">
        <v>221.5</v>
      </c>
      <c r="T97" s="43">
        <v>100</v>
      </c>
      <c r="U97" s="43">
        <v>756</v>
      </c>
      <c r="V97" s="128">
        <v>5160</v>
      </c>
      <c r="W97" s="37"/>
      <c r="X97" s="52" t="s">
        <v>79</v>
      </c>
    </row>
    <row r="98" spans="3:24" s="26" customFormat="1" ht="15.75" customHeight="1">
      <c r="C98" s="37"/>
      <c r="D98" s="37"/>
      <c r="E98" s="39"/>
      <c r="F98" s="40"/>
      <c r="G98" s="40"/>
      <c r="H98" s="40"/>
      <c r="I98" s="40"/>
      <c r="J98" s="40"/>
      <c r="K98" s="40"/>
      <c r="L98" s="40"/>
      <c r="N98" s="40"/>
      <c r="O98" s="40"/>
      <c r="P98" s="40"/>
      <c r="Q98" s="40"/>
      <c r="R98" s="43"/>
      <c r="S98" s="43"/>
      <c r="T98" s="43"/>
      <c r="U98" s="43"/>
      <c r="V98" s="128"/>
      <c r="W98" s="37"/>
      <c r="X98" s="37"/>
    </row>
    <row r="99" spans="3:24" s="26" customFormat="1" ht="15.75" customHeight="1">
      <c r="C99" s="20" t="s">
        <v>96</v>
      </c>
      <c r="D99" s="20"/>
      <c r="E99" s="22">
        <v>1493819.42</v>
      </c>
      <c r="F99" s="23">
        <v>101</v>
      </c>
      <c r="G99" s="23">
        <v>811.9</v>
      </c>
      <c r="H99" s="23">
        <v>13.32</v>
      </c>
      <c r="I99" s="23">
        <v>49095</v>
      </c>
      <c r="J99" s="23">
        <v>1</v>
      </c>
      <c r="K99" s="23">
        <v>200</v>
      </c>
      <c r="L99" s="23">
        <v>1656.6</v>
      </c>
      <c r="M99" s="23">
        <v>0</v>
      </c>
      <c r="N99" s="23">
        <v>5352</v>
      </c>
      <c r="O99" s="23">
        <v>327281</v>
      </c>
      <c r="P99" s="23">
        <v>8</v>
      </c>
      <c r="Q99" s="23">
        <v>2042.6</v>
      </c>
      <c r="R99" s="23">
        <v>22818</v>
      </c>
      <c r="S99" s="23">
        <v>329643.8</v>
      </c>
      <c r="T99" s="23">
        <v>409340.8</v>
      </c>
      <c r="U99" s="23">
        <v>49328.4</v>
      </c>
      <c r="V99" s="25">
        <v>296126</v>
      </c>
      <c r="W99" s="20" t="s">
        <v>96</v>
      </c>
      <c r="X99" s="20"/>
    </row>
    <row r="100" spans="3:24" s="26" customFormat="1" ht="15.75" customHeight="1">
      <c r="C100" s="37"/>
      <c r="D100" s="37" t="s">
        <v>97</v>
      </c>
      <c r="E100" s="39">
        <v>31.5</v>
      </c>
      <c r="F100" s="40">
        <v>1</v>
      </c>
      <c r="G100" s="40">
        <v>0</v>
      </c>
      <c r="H100" s="40">
        <v>1</v>
      </c>
      <c r="I100" s="40">
        <v>2</v>
      </c>
      <c r="J100" s="40">
        <v>1</v>
      </c>
      <c r="K100" s="40">
        <v>0</v>
      </c>
      <c r="L100" s="40">
        <v>1.8</v>
      </c>
      <c r="M100" s="40">
        <v>0</v>
      </c>
      <c r="N100" s="40">
        <v>2.4</v>
      </c>
      <c r="O100" s="40">
        <v>4</v>
      </c>
      <c r="P100" s="40">
        <v>1</v>
      </c>
      <c r="Q100" s="43">
        <v>1</v>
      </c>
      <c r="R100" s="43">
        <v>3</v>
      </c>
      <c r="S100" s="40">
        <v>3.5</v>
      </c>
      <c r="T100" s="40">
        <v>5.8</v>
      </c>
      <c r="U100" s="40">
        <v>2</v>
      </c>
      <c r="V100" s="112">
        <v>2</v>
      </c>
      <c r="W100" s="37"/>
      <c r="X100" s="37" t="s">
        <v>97</v>
      </c>
    </row>
    <row r="101" spans="3:24" s="26" customFormat="1" ht="15.75" customHeight="1">
      <c r="C101" s="37"/>
      <c r="D101" s="37" t="s">
        <v>98</v>
      </c>
      <c r="E101" s="39">
        <v>165.60000000000002</v>
      </c>
      <c r="F101" s="40">
        <v>0</v>
      </c>
      <c r="G101" s="40">
        <v>14.9</v>
      </c>
      <c r="H101" s="40">
        <v>0</v>
      </c>
      <c r="I101" s="40">
        <v>0</v>
      </c>
      <c r="J101" s="40">
        <v>0</v>
      </c>
      <c r="K101" s="40">
        <v>0</v>
      </c>
      <c r="L101" s="40">
        <v>4.8</v>
      </c>
      <c r="M101" s="40">
        <v>0</v>
      </c>
      <c r="N101" s="40">
        <v>3.6</v>
      </c>
      <c r="O101" s="40">
        <v>3</v>
      </c>
      <c r="P101" s="40">
        <v>3</v>
      </c>
      <c r="Q101" s="43">
        <v>11.600000000000001</v>
      </c>
      <c r="R101" s="43">
        <v>3</v>
      </c>
      <c r="S101" s="43">
        <v>48.9</v>
      </c>
      <c r="T101" s="43">
        <v>4.4000000000000004</v>
      </c>
      <c r="U101" s="43">
        <v>35.399999999999991</v>
      </c>
      <c r="V101" s="44">
        <v>33</v>
      </c>
      <c r="W101" s="37"/>
      <c r="X101" s="37" t="s">
        <v>98</v>
      </c>
    </row>
    <row r="102" spans="3:24" s="26" customFormat="1" ht="15.75" customHeight="1">
      <c r="C102" s="37"/>
      <c r="D102" s="37" t="s">
        <v>99</v>
      </c>
      <c r="E102" s="39">
        <v>204.92</v>
      </c>
      <c r="F102" s="40">
        <v>0</v>
      </c>
      <c r="G102" s="40">
        <v>8</v>
      </c>
      <c r="H102" s="40">
        <v>12.32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20</v>
      </c>
      <c r="O102" s="40">
        <v>36</v>
      </c>
      <c r="P102" s="40">
        <v>4</v>
      </c>
      <c r="Q102" s="43">
        <v>10</v>
      </c>
      <c r="R102" s="43">
        <v>12</v>
      </c>
      <c r="S102" s="43">
        <v>22</v>
      </c>
      <c r="T102" s="43">
        <v>23.6</v>
      </c>
      <c r="U102" s="43">
        <v>21</v>
      </c>
      <c r="V102" s="44">
        <v>36</v>
      </c>
      <c r="W102" s="37"/>
      <c r="X102" s="37" t="s">
        <v>99</v>
      </c>
    </row>
    <row r="103" spans="3:24" s="26" customFormat="1" ht="15.75" customHeight="1">
      <c r="C103" s="37"/>
      <c r="D103" s="37" t="s">
        <v>100</v>
      </c>
      <c r="E103" s="39">
        <v>652.4</v>
      </c>
      <c r="F103" s="40">
        <v>0</v>
      </c>
      <c r="G103" s="40">
        <v>39</v>
      </c>
      <c r="H103" s="40">
        <v>0</v>
      </c>
      <c r="I103" s="40">
        <v>93</v>
      </c>
      <c r="J103" s="40">
        <v>0</v>
      </c>
      <c r="K103" s="40">
        <v>0</v>
      </c>
      <c r="L103" s="40">
        <v>0</v>
      </c>
      <c r="M103" s="40">
        <v>0</v>
      </c>
      <c r="N103" s="40">
        <v>21</v>
      </c>
      <c r="O103" s="40">
        <v>188</v>
      </c>
      <c r="P103" s="40">
        <v>0</v>
      </c>
      <c r="Q103" s="43">
        <v>20</v>
      </c>
      <c r="R103" s="43">
        <v>0</v>
      </c>
      <c r="S103" s="43">
        <v>174.4</v>
      </c>
      <c r="T103" s="43">
        <v>32</v>
      </c>
      <c r="U103" s="43">
        <v>20</v>
      </c>
      <c r="V103" s="44">
        <v>65</v>
      </c>
      <c r="W103" s="37"/>
      <c r="X103" s="37" t="s">
        <v>100</v>
      </c>
    </row>
    <row r="104" spans="3:24" s="26" customFormat="1" ht="15.75" customHeight="1">
      <c r="C104" s="37"/>
      <c r="D104" s="37" t="s">
        <v>101</v>
      </c>
      <c r="E104" s="39">
        <v>855</v>
      </c>
      <c r="F104" s="40">
        <v>100</v>
      </c>
      <c r="G104" s="40">
        <v>0</v>
      </c>
      <c r="H104" s="40">
        <v>0</v>
      </c>
      <c r="I104" s="40">
        <v>0</v>
      </c>
      <c r="J104" s="40">
        <v>0</v>
      </c>
      <c r="K104" s="40">
        <v>200</v>
      </c>
      <c r="L104" s="40">
        <v>0</v>
      </c>
      <c r="M104" s="40">
        <v>0</v>
      </c>
      <c r="N104" s="40">
        <v>55</v>
      </c>
      <c r="O104" s="40">
        <v>100</v>
      </c>
      <c r="P104" s="40">
        <v>0</v>
      </c>
      <c r="Q104" s="43">
        <v>0</v>
      </c>
      <c r="R104" s="43">
        <v>0</v>
      </c>
      <c r="S104" s="43">
        <v>0</v>
      </c>
      <c r="T104" s="43">
        <v>100</v>
      </c>
      <c r="U104" s="43">
        <v>0</v>
      </c>
      <c r="V104" s="44">
        <v>300</v>
      </c>
      <c r="W104" s="37"/>
      <c r="X104" s="37" t="s">
        <v>101</v>
      </c>
    </row>
    <row r="105" spans="3:24" s="26" customFormat="1" ht="15.75" customHeight="1">
      <c r="C105" s="37"/>
      <c r="D105" s="37" t="s">
        <v>102</v>
      </c>
      <c r="E105" s="39">
        <v>1295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3">
        <v>0</v>
      </c>
      <c r="R105" s="43">
        <v>0</v>
      </c>
      <c r="S105" s="43">
        <v>570</v>
      </c>
      <c r="T105" s="43">
        <v>225</v>
      </c>
      <c r="U105" s="43">
        <v>0</v>
      </c>
      <c r="V105" s="44">
        <v>500</v>
      </c>
      <c r="W105" s="37"/>
      <c r="X105" s="37" t="s">
        <v>102</v>
      </c>
    </row>
    <row r="106" spans="3:24" s="26" customFormat="1" ht="15.75" customHeight="1">
      <c r="C106" s="37"/>
      <c r="D106" s="37" t="s">
        <v>103</v>
      </c>
      <c r="E106" s="39">
        <v>5160</v>
      </c>
      <c r="F106" s="40">
        <v>0</v>
      </c>
      <c r="G106" s="40">
        <v>750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750</v>
      </c>
      <c r="P106" s="40">
        <v>0</v>
      </c>
      <c r="Q106" s="43">
        <v>0</v>
      </c>
      <c r="R106" s="43">
        <v>0</v>
      </c>
      <c r="S106" s="43">
        <v>750</v>
      </c>
      <c r="T106" s="43">
        <v>0</v>
      </c>
      <c r="U106" s="43">
        <v>1500</v>
      </c>
      <c r="V106" s="44">
        <v>1410</v>
      </c>
      <c r="W106" s="37"/>
      <c r="X106" s="37" t="s">
        <v>103</v>
      </c>
    </row>
    <row r="107" spans="3:24" s="26" customFormat="1" ht="15.75" customHeight="1">
      <c r="C107" s="37"/>
      <c r="D107" s="37" t="s">
        <v>104</v>
      </c>
      <c r="E107" s="39">
        <v>137730</v>
      </c>
      <c r="F107" s="40">
        <v>0</v>
      </c>
      <c r="G107" s="40">
        <v>0</v>
      </c>
      <c r="H107" s="40">
        <v>0</v>
      </c>
      <c r="I107" s="40">
        <v>3000</v>
      </c>
      <c r="J107" s="40">
        <v>0</v>
      </c>
      <c r="K107" s="40">
        <v>0</v>
      </c>
      <c r="L107" s="40">
        <v>1650</v>
      </c>
      <c r="M107" s="40">
        <v>0</v>
      </c>
      <c r="N107" s="40">
        <v>5250</v>
      </c>
      <c r="O107" s="40">
        <v>43200</v>
      </c>
      <c r="P107" s="40">
        <v>0</v>
      </c>
      <c r="Q107" s="43">
        <v>2000</v>
      </c>
      <c r="R107" s="43">
        <v>14900</v>
      </c>
      <c r="S107" s="43">
        <v>23650</v>
      </c>
      <c r="T107" s="43">
        <v>5000</v>
      </c>
      <c r="U107" s="43">
        <v>5000</v>
      </c>
      <c r="V107" s="44">
        <v>34080</v>
      </c>
      <c r="W107" s="37"/>
      <c r="X107" s="37" t="s">
        <v>104</v>
      </c>
    </row>
    <row r="108" spans="3:24" s="26" customFormat="1" ht="15.75" customHeight="1">
      <c r="C108" s="37"/>
      <c r="D108" s="37" t="s">
        <v>105</v>
      </c>
      <c r="E108" s="39">
        <v>55800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6800</v>
      </c>
      <c r="P108" s="40">
        <v>0</v>
      </c>
      <c r="Q108" s="43">
        <v>0</v>
      </c>
      <c r="R108" s="43">
        <v>7900</v>
      </c>
      <c r="S108" s="43">
        <v>9000</v>
      </c>
      <c r="T108" s="43">
        <v>14100</v>
      </c>
      <c r="U108" s="43">
        <v>10000</v>
      </c>
      <c r="V108" s="44">
        <v>8000</v>
      </c>
      <c r="W108" s="37"/>
      <c r="X108" s="37" t="s">
        <v>105</v>
      </c>
    </row>
    <row r="109" spans="3:24" s="26" customFormat="1" ht="15.75" customHeight="1">
      <c r="C109" s="37"/>
      <c r="D109" s="37" t="s">
        <v>106</v>
      </c>
      <c r="E109" s="39">
        <v>502875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  <c r="O109" s="40">
        <v>120000</v>
      </c>
      <c r="P109" s="40">
        <v>0</v>
      </c>
      <c r="Q109" s="43">
        <v>0</v>
      </c>
      <c r="R109" s="43">
        <v>0</v>
      </c>
      <c r="S109" s="43">
        <v>147625</v>
      </c>
      <c r="T109" s="43">
        <v>94800</v>
      </c>
      <c r="U109" s="43">
        <v>32750</v>
      </c>
      <c r="V109" s="44">
        <v>107700</v>
      </c>
      <c r="W109" s="37"/>
      <c r="X109" s="37" t="s">
        <v>106</v>
      </c>
    </row>
    <row r="110" spans="3:24" s="26" customFormat="1" ht="15.75" customHeight="1" thickBot="1">
      <c r="C110" s="54"/>
      <c r="D110" s="54" t="s">
        <v>107</v>
      </c>
      <c r="E110" s="55">
        <v>789050</v>
      </c>
      <c r="F110" s="56">
        <v>0</v>
      </c>
      <c r="G110" s="56">
        <v>0</v>
      </c>
      <c r="H110" s="56">
        <v>0</v>
      </c>
      <c r="I110" s="56">
        <v>46000</v>
      </c>
      <c r="J110" s="56">
        <v>0</v>
      </c>
      <c r="K110" s="56">
        <v>0</v>
      </c>
      <c r="L110" s="56">
        <v>0</v>
      </c>
      <c r="M110" s="56">
        <v>0</v>
      </c>
      <c r="N110" s="56">
        <v>0</v>
      </c>
      <c r="O110" s="56">
        <v>156200</v>
      </c>
      <c r="P110" s="56">
        <v>0</v>
      </c>
      <c r="Q110" s="57">
        <v>0</v>
      </c>
      <c r="R110" s="57">
        <v>0</v>
      </c>
      <c r="S110" s="57">
        <v>147800</v>
      </c>
      <c r="T110" s="57">
        <v>295050</v>
      </c>
      <c r="U110" s="57">
        <v>0</v>
      </c>
      <c r="V110" s="58">
        <v>144000</v>
      </c>
      <c r="W110" s="54"/>
      <c r="X110" s="54" t="s">
        <v>107</v>
      </c>
    </row>
    <row r="111" spans="3:24" s="9" customFormat="1" ht="15.75" customHeight="1">
      <c r="C111" s="27"/>
      <c r="D111" s="27"/>
      <c r="E111" s="59"/>
      <c r="F111" s="59"/>
      <c r="G111" s="59"/>
      <c r="H111" s="59"/>
      <c r="I111" s="59"/>
      <c r="J111" s="59"/>
      <c r="K111" s="59"/>
      <c r="L111" s="59"/>
      <c r="M111" s="59"/>
      <c r="N111" s="130"/>
      <c r="O111" s="130"/>
      <c r="P111" s="130"/>
      <c r="Q111" s="60"/>
      <c r="R111" s="60"/>
      <c r="S111" s="60"/>
      <c r="T111" s="60"/>
      <c r="U111" s="60"/>
      <c r="V111" s="60"/>
      <c r="W111" s="27"/>
      <c r="X111" s="27"/>
    </row>
    <row r="112" spans="3:24" s="61" customFormat="1" ht="15.75" customHeight="1">
      <c r="C112" s="61" t="s">
        <v>110</v>
      </c>
      <c r="N112" s="131"/>
      <c r="O112" s="131"/>
      <c r="P112" s="131"/>
    </row>
    <row r="113" spans="3:24">
      <c r="D113" s="7"/>
    </row>
    <row r="114" spans="3:24">
      <c r="D114" s="7"/>
    </row>
    <row r="115" spans="3:24" s="9" customFormat="1" ht="21">
      <c r="C115" s="10" t="s">
        <v>111</v>
      </c>
      <c r="D115" s="11"/>
      <c r="E115" s="60"/>
      <c r="F115" s="60"/>
    </row>
    <row r="116" spans="3:24" s="9" customFormat="1" ht="17.5" thickBot="1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X116" s="62"/>
    </row>
    <row r="117" spans="3:24" s="9" customFormat="1" ht="33" customHeight="1">
      <c r="C117" s="122" t="s">
        <v>30</v>
      </c>
      <c r="D117" s="278"/>
      <c r="E117" s="14" t="s">
        <v>31</v>
      </c>
      <c r="F117" s="15" t="s">
        <v>32</v>
      </c>
      <c r="G117" s="15" t="s">
        <v>33</v>
      </c>
      <c r="H117" s="15" t="s">
        <v>34</v>
      </c>
      <c r="I117" s="15" t="s">
        <v>35</v>
      </c>
      <c r="J117" s="15" t="s">
        <v>36</v>
      </c>
      <c r="K117" s="15" t="s">
        <v>37</v>
      </c>
      <c r="L117" s="15" t="s">
        <v>38</v>
      </c>
      <c r="M117" s="15" t="s">
        <v>39</v>
      </c>
      <c r="N117" s="15" t="s">
        <v>40</v>
      </c>
      <c r="O117" s="15" t="s">
        <v>41</v>
      </c>
      <c r="P117" s="15" t="s">
        <v>42</v>
      </c>
      <c r="Q117" s="15" t="s">
        <v>43</v>
      </c>
      <c r="R117" s="15" t="s">
        <v>44</v>
      </c>
      <c r="S117" s="15" t="s">
        <v>45</v>
      </c>
      <c r="T117" s="15" t="s">
        <v>46</v>
      </c>
      <c r="U117" s="15" t="s">
        <v>47</v>
      </c>
      <c r="V117" s="16" t="s">
        <v>48</v>
      </c>
      <c r="W117" s="124" t="s">
        <v>30</v>
      </c>
      <c r="X117" s="122"/>
    </row>
    <row r="118" spans="3:24" s="9" customFormat="1" ht="49.5" customHeight="1">
      <c r="C118" s="123"/>
      <c r="D118" s="279"/>
      <c r="E118" s="17" t="s">
        <v>26</v>
      </c>
      <c r="F118" s="18" t="s">
        <v>49</v>
      </c>
      <c r="G118" s="18" t="s">
        <v>50</v>
      </c>
      <c r="H118" s="18" t="s">
        <v>51</v>
      </c>
      <c r="I118" s="18" t="s">
        <v>52</v>
      </c>
      <c r="J118" s="18" t="s">
        <v>53</v>
      </c>
      <c r="K118" s="18" t="s">
        <v>54</v>
      </c>
      <c r="L118" s="18" t="s">
        <v>55</v>
      </c>
      <c r="M118" s="18" t="s">
        <v>56</v>
      </c>
      <c r="N118" s="18" t="s">
        <v>57</v>
      </c>
      <c r="O118" s="18" t="s">
        <v>58</v>
      </c>
      <c r="P118" s="18" t="s">
        <v>59</v>
      </c>
      <c r="Q118" s="18" t="s">
        <v>60</v>
      </c>
      <c r="R118" s="18" t="s">
        <v>61</v>
      </c>
      <c r="S118" s="18" t="s">
        <v>62</v>
      </c>
      <c r="T118" s="18" t="s">
        <v>63</v>
      </c>
      <c r="U118" s="18" t="s">
        <v>64</v>
      </c>
      <c r="V118" s="19" t="s">
        <v>65</v>
      </c>
      <c r="W118" s="125"/>
      <c r="X118" s="123"/>
    </row>
    <row r="119" spans="3:24" s="26" customFormat="1">
      <c r="C119" s="20" t="s">
        <v>66</v>
      </c>
      <c r="D119" s="21"/>
      <c r="E119" s="22">
        <v>594538.71088469215</v>
      </c>
      <c r="F119" s="23">
        <v>373.30571699999996</v>
      </c>
      <c r="G119" s="23">
        <v>22.665655999999998</v>
      </c>
      <c r="H119" s="23">
        <v>798.8574082319999</v>
      </c>
      <c r="I119" s="23">
        <v>8514.7097761419991</v>
      </c>
      <c r="J119" s="23">
        <v>1513.3817844</v>
      </c>
      <c r="K119" s="23">
        <v>56.045918</v>
      </c>
      <c r="L119" s="23">
        <v>281.70584594100001</v>
      </c>
      <c r="M119" s="23">
        <v>0</v>
      </c>
      <c r="N119" s="23">
        <v>120716.428223133</v>
      </c>
      <c r="O119" s="23">
        <v>150869.03447825706</v>
      </c>
      <c r="P119" s="23">
        <v>133850.79676434203</v>
      </c>
      <c r="Q119" s="24">
        <v>16364.419392795997</v>
      </c>
      <c r="R119" s="24">
        <v>49373.168192526013</v>
      </c>
      <c r="S119" s="24">
        <v>20113.506696977998</v>
      </c>
      <c r="T119" s="24">
        <v>50634.54487526702</v>
      </c>
      <c r="U119" s="24">
        <v>40441.911643139996</v>
      </c>
      <c r="V119" s="25">
        <v>614.2285125379999</v>
      </c>
      <c r="W119" s="20" t="s">
        <v>66</v>
      </c>
      <c r="X119" s="21"/>
    </row>
    <row r="120" spans="3:24" s="26" customFormat="1">
      <c r="C120" s="20" t="s">
        <v>91</v>
      </c>
      <c r="D120" s="21"/>
      <c r="E120" s="22">
        <v>2791076.2316840002</v>
      </c>
      <c r="F120" s="23">
        <v>1752.6089999999999</v>
      </c>
      <c r="G120" s="23">
        <v>101.16</v>
      </c>
      <c r="H120" s="23">
        <v>3750.5042639999992</v>
      </c>
      <c r="I120" s="23">
        <v>39953.381333999998</v>
      </c>
      <c r="J120" s="23">
        <v>7105.0787999999993</v>
      </c>
      <c r="K120" s="23">
        <v>244.74199999999999</v>
      </c>
      <c r="L120" s="23">
        <v>1322.5626569999999</v>
      </c>
      <c r="M120" s="23">
        <v>0</v>
      </c>
      <c r="N120" s="23">
        <v>566631.43684099999</v>
      </c>
      <c r="O120" s="23">
        <v>708305.32618899993</v>
      </c>
      <c r="P120" s="23">
        <v>628406.91273400001</v>
      </c>
      <c r="Q120" s="24">
        <v>76824.408492000002</v>
      </c>
      <c r="R120" s="24">
        <v>231798.91170199995</v>
      </c>
      <c r="S120" s="24">
        <v>94429.608905999994</v>
      </c>
      <c r="T120" s="24">
        <v>237720.86795900002</v>
      </c>
      <c r="U120" s="24">
        <v>189868.12978000002</v>
      </c>
      <c r="V120" s="25">
        <v>2860.5910260000001</v>
      </c>
      <c r="W120" s="20" t="s">
        <v>91</v>
      </c>
      <c r="X120" s="21"/>
    </row>
    <row r="121" spans="3:24" s="26" customFormat="1">
      <c r="C121" s="20" t="s">
        <v>92</v>
      </c>
      <c r="D121" s="20"/>
      <c r="E121" s="22">
        <v>1809487.65</v>
      </c>
      <c r="F121" s="23">
        <v>416</v>
      </c>
      <c r="G121" s="23">
        <v>65</v>
      </c>
      <c r="H121" s="23">
        <v>3560</v>
      </c>
      <c r="I121" s="23">
        <v>12919</v>
      </c>
      <c r="J121" s="23">
        <v>1830</v>
      </c>
      <c r="K121" s="23">
        <v>100</v>
      </c>
      <c r="L121" s="23">
        <v>300</v>
      </c>
      <c r="M121" s="23">
        <v>2310</v>
      </c>
      <c r="N121" s="23">
        <v>276894</v>
      </c>
      <c r="O121" s="23">
        <v>519993</v>
      </c>
      <c r="P121" s="23">
        <v>514006.75</v>
      </c>
      <c r="Q121" s="24">
        <v>32865</v>
      </c>
      <c r="R121" s="24">
        <v>81005</v>
      </c>
      <c r="S121" s="24">
        <v>36255</v>
      </c>
      <c r="T121" s="24">
        <v>179955</v>
      </c>
      <c r="U121" s="24">
        <v>146394.5</v>
      </c>
      <c r="V121" s="25">
        <v>619.4</v>
      </c>
      <c r="W121" s="20" t="s">
        <v>92</v>
      </c>
      <c r="X121" s="20"/>
    </row>
    <row r="122" spans="3:24" s="9" customFormat="1">
      <c r="C122" s="37"/>
      <c r="D122" s="27"/>
      <c r="E122" s="46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50"/>
      <c r="R122" s="50"/>
      <c r="S122" s="50"/>
      <c r="T122" s="50"/>
      <c r="U122" s="50"/>
      <c r="V122" s="51"/>
      <c r="W122" s="37"/>
      <c r="X122" s="27"/>
    </row>
    <row r="123" spans="3:24" s="9" customFormat="1">
      <c r="C123" s="32" t="s">
        <v>93</v>
      </c>
      <c r="D123" s="20"/>
      <c r="E123" s="33"/>
      <c r="F123" s="34"/>
      <c r="G123" s="34"/>
      <c r="H123" s="34"/>
      <c r="I123" s="34"/>
      <c r="J123" s="34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6"/>
      <c r="W123" s="32" t="s">
        <v>93</v>
      </c>
      <c r="X123" s="20"/>
    </row>
    <row r="124" spans="3:24" s="26" customFormat="1">
      <c r="C124" s="37"/>
      <c r="D124" s="38" t="s">
        <v>69</v>
      </c>
      <c r="E124" s="39">
        <v>11723</v>
      </c>
      <c r="F124" s="40">
        <v>0</v>
      </c>
      <c r="G124" s="40">
        <v>0</v>
      </c>
      <c r="H124" s="40">
        <v>0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9</v>
      </c>
      <c r="O124" s="40">
        <v>0</v>
      </c>
      <c r="P124" s="40">
        <v>2400</v>
      </c>
      <c r="Q124" s="43">
        <v>0</v>
      </c>
      <c r="R124" s="43">
        <v>0</v>
      </c>
      <c r="S124" s="43">
        <v>114</v>
      </c>
      <c r="T124" s="43">
        <v>0</v>
      </c>
      <c r="U124" s="43">
        <v>9150</v>
      </c>
      <c r="V124" s="44">
        <v>50</v>
      </c>
      <c r="W124" s="37"/>
      <c r="X124" s="38" t="s">
        <v>69</v>
      </c>
    </row>
    <row r="125" spans="3:24" s="26" customFormat="1">
      <c r="C125" s="37"/>
      <c r="D125" s="38" t="s">
        <v>70</v>
      </c>
      <c r="E125" s="39">
        <v>4333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360</v>
      </c>
      <c r="P125" s="40">
        <v>600</v>
      </c>
      <c r="Q125" s="43">
        <v>0</v>
      </c>
      <c r="R125" s="43">
        <v>3299</v>
      </c>
      <c r="S125" s="43">
        <v>0</v>
      </c>
      <c r="T125" s="43">
        <v>55</v>
      </c>
      <c r="U125" s="43">
        <v>0</v>
      </c>
      <c r="V125" s="44">
        <v>19</v>
      </c>
      <c r="W125" s="37"/>
      <c r="X125" s="38" t="s">
        <v>70</v>
      </c>
    </row>
    <row r="126" spans="3:24" s="26" customFormat="1">
      <c r="C126" s="37"/>
      <c r="D126" s="38" t="s">
        <v>71</v>
      </c>
      <c r="E126" s="39">
        <v>6445</v>
      </c>
      <c r="F126" s="40">
        <v>16</v>
      </c>
      <c r="G126" s="40">
        <v>0</v>
      </c>
      <c r="H126" s="40">
        <v>0</v>
      </c>
      <c r="I126" s="40">
        <v>0</v>
      </c>
      <c r="J126" s="40">
        <v>20</v>
      </c>
      <c r="K126" s="40">
        <v>0</v>
      </c>
      <c r="L126" s="40">
        <v>0</v>
      </c>
      <c r="M126" s="40">
        <v>0</v>
      </c>
      <c r="N126" s="40">
        <v>610</v>
      </c>
      <c r="O126" s="40">
        <v>2750</v>
      </c>
      <c r="P126" s="40">
        <v>900</v>
      </c>
      <c r="Q126" s="43">
        <v>0</v>
      </c>
      <c r="R126" s="43">
        <v>0</v>
      </c>
      <c r="S126" s="43">
        <v>0</v>
      </c>
      <c r="T126" s="43">
        <v>250</v>
      </c>
      <c r="U126" s="43">
        <v>1899</v>
      </c>
      <c r="V126" s="44">
        <v>0</v>
      </c>
      <c r="W126" s="37"/>
      <c r="X126" s="38" t="s">
        <v>71</v>
      </c>
    </row>
    <row r="127" spans="3:24" s="9" customFormat="1">
      <c r="C127" s="27"/>
      <c r="D127" s="27"/>
      <c r="E127" s="46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50"/>
      <c r="R127" s="50"/>
      <c r="S127" s="50"/>
      <c r="T127" s="50"/>
      <c r="U127" s="50"/>
      <c r="V127" s="51"/>
      <c r="W127" s="27"/>
      <c r="X127" s="27"/>
    </row>
    <row r="128" spans="3:24" s="26" customFormat="1">
      <c r="C128" s="20" t="s">
        <v>94</v>
      </c>
      <c r="D128" s="21"/>
      <c r="E128" s="22">
        <v>1809487.65</v>
      </c>
      <c r="F128" s="23">
        <v>416</v>
      </c>
      <c r="G128" s="23">
        <v>65</v>
      </c>
      <c r="H128" s="23">
        <v>3560</v>
      </c>
      <c r="I128" s="23">
        <v>12919</v>
      </c>
      <c r="J128" s="23">
        <v>1830</v>
      </c>
      <c r="K128" s="23">
        <v>100</v>
      </c>
      <c r="L128" s="23">
        <v>300</v>
      </c>
      <c r="M128" s="23">
        <v>2310</v>
      </c>
      <c r="N128" s="23">
        <v>276894</v>
      </c>
      <c r="O128" s="23">
        <v>519993</v>
      </c>
      <c r="P128" s="23">
        <v>514006.75</v>
      </c>
      <c r="Q128" s="23">
        <v>32865</v>
      </c>
      <c r="R128" s="23">
        <v>81005</v>
      </c>
      <c r="S128" s="23">
        <v>36255</v>
      </c>
      <c r="T128" s="23">
        <v>179955</v>
      </c>
      <c r="U128" s="23">
        <v>146394.5</v>
      </c>
      <c r="V128" s="25">
        <v>619.4</v>
      </c>
      <c r="W128" s="20" t="s">
        <v>94</v>
      </c>
      <c r="X128" s="21"/>
    </row>
    <row r="129" spans="3:24" s="26" customFormat="1">
      <c r="D129" s="52" t="s">
        <v>73</v>
      </c>
      <c r="E129" s="39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0">
        <v>0</v>
      </c>
      <c r="Q129" s="43">
        <v>0</v>
      </c>
      <c r="R129" s="43">
        <v>0</v>
      </c>
      <c r="S129" s="43">
        <v>0</v>
      </c>
      <c r="T129" s="43">
        <v>0</v>
      </c>
      <c r="U129" s="43">
        <v>0</v>
      </c>
      <c r="V129" s="44">
        <v>0</v>
      </c>
      <c r="X129" s="52" t="s">
        <v>73</v>
      </c>
    </row>
    <row r="130" spans="3:24" s="26" customFormat="1">
      <c r="C130" s="37"/>
      <c r="D130" s="52" t="s">
        <v>74</v>
      </c>
      <c r="E130" s="39">
        <v>1343.75</v>
      </c>
      <c r="F130" s="40">
        <v>0</v>
      </c>
      <c r="G130" s="40">
        <v>55</v>
      </c>
      <c r="H130" s="40">
        <v>0</v>
      </c>
      <c r="I130" s="40">
        <v>320</v>
      </c>
      <c r="J130" s="40">
        <v>0</v>
      </c>
      <c r="K130" s="40">
        <v>100</v>
      </c>
      <c r="L130" s="40">
        <v>0</v>
      </c>
      <c r="M130" s="40">
        <v>0</v>
      </c>
      <c r="N130" s="40">
        <v>830</v>
      </c>
      <c r="O130" s="40">
        <v>0</v>
      </c>
      <c r="P130" s="40">
        <v>2.75</v>
      </c>
      <c r="Q130" s="43">
        <v>36</v>
      </c>
      <c r="R130" s="43">
        <v>0</v>
      </c>
      <c r="S130" s="43">
        <v>0</v>
      </c>
      <c r="T130" s="43">
        <v>0</v>
      </c>
      <c r="U130" s="43">
        <v>0</v>
      </c>
      <c r="V130" s="44">
        <v>0</v>
      </c>
      <c r="W130" s="37"/>
      <c r="X130" s="52" t="s">
        <v>74</v>
      </c>
    </row>
    <row r="131" spans="3:24" s="26" customFormat="1">
      <c r="C131" s="37"/>
      <c r="D131" s="52" t="s">
        <v>75</v>
      </c>
      <c r="E131" s="39">
        <v>0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3">
        <v>0</v>
      </c>
      <c r="R131" s="43">
        <v>0</v>
      </c>
      <c r="S131" s="43">
        <v>0</v>
      </c>
      <c r="T131" s="43">
        <v>0</v>
      </c>
      <c r="U131" s="43">
        <v>0</v>
      </c>
      <c r="V131" s="44">
        <v>0</v>
      </c>
      <c r="W131" s="37"/>
      <c r="X131" s="52" t="s">
        <v>75</v>
      </c>
    </row>
    <row r="132" spans="3:24" s="26" customFormat="1" ht="33" customHeight="1">
      <c r="C132" s="37"/>
      <c r="D132" s="52" t="s">
        <v>76</v>
      </c>
      <c r="E132" s="39">
        <v>5.5</v>
      </c>
      <c r="F132" s="40">
        <v>0</v>
      </c>
      <c r="G132" s="40">
        <v>0</v>
      </c>
      <c r="H132" s="40">
        <v>0</v>
      </c>
      <c r="I132" s="40">
        <v>0</v>
      </c>
      <c r="J132" s="40">
        <v>0</v>
      </c>
      <c r="K132" s="40">
        <v>0</v>
      </c>
      <c r="L132" s="40">
        <v>0</v>
      </c>
      <c r="M132" s="40">
        <v>0</v>
      </c>
      <c r="N132" s="40">
        <v>0</v>
      </c>
      <c r="O132" s="40">
        <v>0</v>
      </c>
      <c r="P132" s="40">
        <v>0</v>
      </c>
      <c r="Q132" s="43">
        <v>0</v>
      </c>
      <c r="R132" s="43">
        <v>0</v>
      </c>
      <c r="S132" s="43">
        <v>0</v>
      </c>
      <c r="T132" s="43">
        <v>0</v>
      </c>
      <c r="U132" s="43">
        <v>5.5</v>
      </c>
      <c r="V132" s="44">
        <v>0</v>
      </c>
      <c r="W132" s="37"/>
      <c r="X132" s="52" t="s">
        <v>76</v>
      </c>
    </row>
    <row r="133" spans="3:24" s="26" customFormat="1">
      <c r="C133" s="37"/>
      <c r="D133" s="52" t="s">
        <v>77</v>
      </c>
      <c r="E133" s="39">
        <v>0</v>
      </c>
      <c r="F133" s="40">
        <v>0</v>
      </c>
      <c r="G133" s="40">
        <v>0</v>
      </c>
      <c r="H133" s="40">
        <v>0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>
        <v>0</v>
      </c>
      <c r="U133" s="40">
        <v>0</v>
      </c>
      <c r="V133" s="112">
        <v>0</v>
      </c>
      <c r="W133" s="37"/>
      <c r="X133" s="52" t="s">
        <v>77</v>
      </c>
    </row>
    <row r="134" spans="3:24" s="26" customFormat="1">
      <c r="C134" s="37"/>
      <c r="D134" s="52" t="s">
        <v>78</v>
      </c>
      <c r="E134" s="39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0</v>
      </c>
      <c r="O134" s="40">
        <v>0</v>
      </c>
      <c r="P134" s="40">
        <v>0</v>
      </c>
      <c r="Q134" s="43">
        <v>0</v>
      </c>
      <c r="R134" s="40">
        <v>0</v>
      </c>
      <c r="S134" s="40">
        <v>0</v>
      </c>
      <c r="T134" s="40">
        <v>0</v>
      </c>
      <c r="U134" s="40">
        <v>0</v>
      </c>
      <c r="V134" s="112">
        <v>0</v>
      </c>
      <c r="W134" s="37"/>
      <c r="X134" s="52" t="s">
        <v>78</v>
      </c>
    </row>
    <row r="135" spans="3:24" s="26" customFormat="1" ht="33" customHeight="1">
      <c r="C135" s="37"/>
      <c r="D135" s="52" t="s">
        <v>95</v>
      </c>
      <c r="E135" s="39">
        <v>1808048.4</v>
      </c>
      <c r="F135" s="40">
        <v>416</v>
      </c>
      <c r="G135" s="40">
        <v>10</v>
      </c>
      <c r="H135" s="40">
        <v>3560</v>
      </c>
      <c r="I135" s="40">
        <v>12599</v>
      </c>
      <c r="J135" s="40">
        <v>1830</v>
      </c>
      <c r="K135" s="40">
        <v>0</v>
      </c>
      <c r="L135" s="40">
        <v>300</v>
      </c>
      <c r="M135" s="40">
        <v>2310</v>
      </c>
      <c r="N135" s="40">
        <v>276064</v>
      </c>
      <c r="O135" s="40">
        <v>519993</v>
      </c>
      <c r="P135" s="40">
        <v>514004</v>
      </c>
      <c r="Q135" s="43">
        <v>32829</v>
      </c>
      <c r="R135" s="43">
        <v>81005</v>
      </c>
      <c r="S135" s="43">
        <v>36255</v>
      </c>
      <c r="T135" s="43">
        <v>179955</v>
      </c>
      <c r="U135" s="43">
        <v>146389</v>
      </c>
      <c r="V135" s="44">
        <v>529.4</v>
      </c>
      <c r="W135" s="37"/>
      <c r="X135" s="52" t="s">
        <v>95</v>
      </c>
    </row>
    <row r="136" spans="3:24" s="26" customFormat="1">
      <c r="C136" s="37"/>
      <c r="D136" s="52" t="s">
        <v>79</v>
      </c>
      <c r="E136" s="39">
        <v>90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3">
        <v>0</v>
      </c>
      <c r="R136" s="43">
        <v>0</v>
      </c>
      <c r="S136" s="43">
        <v>0</v>
      </c>
      <c r="T136" s="43">
        <v>0</v>
      </c>
      <c r="U136" s="43">
        <v>0</v>
      </c>
      <c r="V136" s="44">
        <v>90</v>
      </c>
      <c r="W136" s="37"/>
      <c r="X136" s="52" t="s">
        <v>79</v>
      </c>
    </row>
    <row r="137" spans="3:24" s="26" customFormat="1">
      <c r="C137" s="37"/>
      <c r="D137" s="37"/>
      <c r="E137" s="39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3"/>
      <c r="R137" s="43"/>
      <c r="S137" s="43"/>
      <c r="T137" s="43"/>
      <c r="U137" s="43"/>
      <c r="V137" s="44"/>
      <c r="W137" s="37"/>
      <c r="X137" s="37"/>
    </row>
    <row r="138" spans="3:24" s="26" customFormat="1">
      <c r="C138" s="20" t="s">
        <v>96</v>
      </c>
      <c r="D138" s="20"/>
      <c r="E138" s="22">
        <v>1809487.65</v>
      </c>
      <c r="F138" s="23">
        <v>416</v>
      </c>
      <c r="G138" s="23">
        <v>65</v>
      </c>
      <c r="H138" s="23">
        <v>3560</v>
      </c>
      <c r="I138" s="23">
        <v>12919</v>
      </c>
      <c r="J138" s="23">
        <v>1830</v>
      </c>
      <c r="K138" s="23">
        <v>100</v>
      </c>
      <c r="L138" s="23">
        <v>300</v>
      </c>
      <c r="M138" s="23">
        <v>2310</v>
      </c>
      <c r="N138" s="23">
        <v>276894</v>
      </c>
      <c r="O138" s="23">
        <v>519993</v>
      </c>
      <c r="P138" s="23">
        <v>514006.75</v>
      </c>
      <c r="Q138" s="23">
        <v>32865</v>
      </c>
      <c r="R138" s="23">
        <v>81005</v>
      </c>
      <c r="S138" s="23">
        <v>36255</v>
      </c>
      <c r="T138" s="23">
        <v>179955</v>
      </c>
      <c r="U138" s="23">
        <v>146394.5</v>
      </c>
      <c r="V138" s="25">
        <v>619.4</v>
      </c>
      <c r="W138" s="20" t="s">
        <v>96</v>
      </c>
      <c r="X138" s="20"/>
    </row>
    <row r="139" spans="3:24" s="26" customFormat="1">
      <c r="C139" s="37"/>
      <c r="D139" s="37" t="s">
        <v>97</v>
      </c>
      <c r="E139" s="39">
        <v>0</v>
      </c>
      <c r="F139" s="40">
        <v>0</v>
      </c>
      <c r="G139" s="40">
        <v>0</v>
      </c>
      <c r="H139" s="40">
        <v>0</v>
      </c>
      <c r="I139" s="40">
        <v>0</v>
      </c>
      <c r="J139" s="40">
        <v>0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0">
        <v>0</v>
      </c>
      <c r="Q139" s="43">
        <v>0</v>
      </c>
      <c r="R139" s="43">
        <v>0</v>
      </c>
      <c r="S139" s="40">
        <v>0</v>
      </c>
      <c r="T139" s="40">
        <v>0</v>
      </c>
      <c r="U139" s="40">
        <v>0</v>
      </c>
      <c r="V139" s="112">
        <v>0</v>
      </c>
      <c r="W139" s="37"/>
      <c r="X139" s="37" t="s">
        <v>97</v>
      </c>
    </row>
    <row r="140" spans="3:24" s="26" customFormat="1">
      <c r="C140" s="37"/>
      <c r="D140" s="37" t="s">
        <v>98</v>
      </c>
      <c r="E140" s="39">
        <v>2.75</v>
      </c>
      <c r="F140" s="40">
        <v>0</v>
      </c>
      <c r="G140" s="40">
        <v>0</v>
      </c>
      <c r="H140" s="40">
        <v>0</v>
      </c>
      <c r="I140" s="40">
        <v>0</v>
      </c>
      <c r="J140" s="40">
        <v>0</v>
      </c>
      <c r="K140" s="40">
        <v>0</v>
      </c>
      <c r="L140" s="40">
        <v>0</v>
      </c>
      <c r="M140" s="40">
        <v>0</v>
      </c>
      <c r="N140" s="40">
        <v>0</v>
      </c>
      <c r="O140" s="40">
        <v>0</v>
      </c>
      <c r="P140" s="40">
        <v>2.75</v>
      </c>
      <c r="Q140" s="43">
        <v>0</v>
      </c>
      <c r="R140" s="43">
        <v>0</v>
      </c>
      <c r="S140" s="43">
        <v>0</v>
      </c>
      <c r="T140" s="43">
        <v>0</v>
      </c>
      <c r="U140" s="43">
        <v>0</v>
      </c>
      <c r="V140" s="44">
        <v>0</v>
      </c>
      <c r="W140" s="37"/>
      <c r="X140" s="37" t="s">
        <v>98</v>
      </c>
    </row>
    <row r="141" spans="3:24" s="26" customFormat="1">
      <c r="C141" s="37"/>
      <c r="D141" s="37" t="s">
        <v>99</v>
      </c>
      <c r="E141" s="39">
        <v>40.5</v>
      </c>
      <c r="F141" s="40">
        <v>16</v>
      </c>
      <c r="G141" s="40">
        <v>10</v>
      </c>
      <c r="H141" s="40">
        <v>0</v>
      </c>
      <c r="I141" s="40">
        <v>0</v>
      </c>
      <c r="J141" s="40">
        <v>0</v>
      </c>
      <c r="K141" s="40">
        <v>0</v>
      </c>
      <c r="L141" s="40">
        <v>0</v>
      </c>
      <c r="M141" s="40">
        <v>0</v>
      </c>
      <c r="N141" s="40">
        <v>9</v>
      </c>
      <c r="O141" s="40">
        <v>0</v>
      </c>
      <c r="P141" s="40">
        <v>0</v>
      </c>
      <c r="Q141" s="43">
        <v>0</v>
      </c>
      <c r="R141" s="43">
        <v>0</v>
      </c>
      <c r="S141" s="43">
        <v>0</v>
      </c>
      <c r="T141" s="43">
        <v>0</v>
      </c>
      <c r="U141" s="43">
        <v>5.5</v>
      </c>
      <c r="V141" s="44">
        <v>0</v>
      </c>
      <c r="W141" s="37"/>
      <c r="X141" s="37" t="s">
        <v>99</v>
      </c>
    </row>
    <row r="142" spans="3:24" s="26" customFormat="1">
      <c r="C142" s="37"/>
      <c r="D142" s="37" t="s">
        <v>100</v>
      </c>
      <c r="E142" s="39">
        <v>420.4</v>
      </c>
      <c r="F142" s="40">
        <v>100</v>
      </c>
      <c r="G142" s="40">
        <v>0</v>
      </c>
      <c r="H142" s="40">
        <v>0</v>
      </c>
      <c r="I142" s="40">
        <v>0</v>
      </c>
      <c r="J142" s="40">
        <v>0</v>
      </c>
      <c r="K142" s="40">
        <v>0</v>
      </c>
      <c r="L142" s="40">
        <v>0</v>
      </c>
      <c r="M142" s="40">
        <v>0</v>
      </c>
      <c r="N142" s="40">
        <v>45</v>
      </c>
      <c r="O142" s="40">
        <v>0</v>
      </c>
      <c r="P142" s="40">
        <v>0</v>
      </c>
      <c r="Q142" s="43">
        <v>36</v>
      </c>
      <c r="R142" s="43">
        <v>50</v>
      </c>
      <c r="S142" s="43">
        <v>95</v>
      </c>
      <c r="T142" s="43">
        <v>25</v>
      </c>
      <c r="U142" s="43">
        <v>0</v>
      </c>
      <c r="V142" s="44">
        <v>69.400000000000006</v>
      </c>
      <c r="W142" s="37"/>
      <c r="X142" s="37" t="s">
        <v>100</v>
      </c>
    </row>
    <row r="143" spans="3:24" s="26" customFormat="1">
      <c r="C143" s="37"/>
      <c r="D143" s="37" t="s">
        <v>101</v>
      </c>
      <c r="E143" s="39">
        <v>1153</v>
      </c>
      <c r="F143" s="40">
        <v>0</v>
      </c>
      <c r="G143" s="40">
        <v>55</v>
      </c>
      <c r="H143" s="40">
        <v>0</v>
      </c>
      <c r="I143" s="40">
        <v>0</v>
      </c>
      <c r="J143" s="40">
        <v>0</v>
      </c>
      <c r="K143" s="40">
        <v>100</v>
      </c>
      <c r="L143" s="40">
        <v>0</v>
      </c>
      <c r="M143" s="40">
        <v>0</v>
      </c>
      <c r="N143" s="40">
        <v>100</v>
      </c>
      <c r="O143" s="40">
        <v>98</v>
      </c>
      <c r="P143" s="40">
        <v>0</v>
      </c>
      <c r="Q143" s="43">
        <v>0</v>
      </c>
      <c r="R143" s="43">
        <v>332</v>
      </c>
      <c r="S143" s="43">
        <v>154</v>
      </c>
      <c r="T143" s="43">
        <v>65</v>
      </c>
      <c r="U143" s="43">
        <v>99</v>
      </c>
      <c r="V143" s="44">
        <v>150</v>
      </c>
      <c r="W143" s="37"/>
      <c r="X143" s="37" t="s">
        <v>101</v>
      </c>
    </row>
    <row r="144" spans="3:24" s="26" customFormat="1">
      <c r="C144" s="37"/>
      <c r="D144" s="37" t="s">
        <v>102</v>
      </c>
      <c r="E144" s="39">
        <v>16602</v>
      </c>
      <c r="F144" s="40">
        <v>300</v>
      </c>
      <c r="G144" s="40">
        <v>0</v>
      </c>
      <c r="H144" s="40">
        <v>0</v>
      </c>
      <c r="I144" s="40">
        <v>320</v>
      </c>
      <c r="J144" s="40">
        <v>270</v>
      </c>
      <c r="K144" s="40">
        <v>0</v>
      </c>
      <c r="L144" s="40">
        <v>300</v>
      </c>
      <c r="M144" s="40">
        <v>0</v>
      </c>
      <c r="N144" s="40">
        <v>2240</v>
      </c>
      <c r="O144" s="40">
        <v>2715</v>
      </c>
      <c r="P144" s="40">
        <v>1140</v>
      </c>
      <c r="Q144" s="43">
        <v>1615</v>
      </c>
      <c r="R144" s="43">
        <v>2263</v>
      </c>
      <c r="S144" s="43">
        <v>1020</v>
      </c>
      <c r="T144" s="43">
        <v>2859</v>
      </c>
      <c r="U144" s="43">
        <v>1160</v>
      </c>
      <c r="V144" s="44">
        <v>400</v>
      </c>
      <c r="W144" s="37"/>
      <c r="X144" s="37" t="s">
        <v>102</v>
      </c>
    </row>
    <row r="145" spans="3:24" s="26" customFormat="1">
      <c r="C145" s="37"/>
      <c r="D145" s="37" t="s">
        <v>103</v>
      </c>
      <c r="E145" s="39">
        <v>23536</v>
      </c>
      <c r="F145" s="40">
        <v>0</v>
      </c>
      <c r="G145" s="40">
        <v>0</v>
      </c>
      <c r="H145" s="40">
        <v>560</v>
      </c>
      <c r="I145" s="40">
        <v>0</v>
      </c>
      <c r="J145" s="40">
        <v>1560</v>
      </c>
      <c r="K145" s="40">
        <v>0</v>
      </c>
      <c r="L145" s="40">
        <v>0</v>
      </c>
      <c r="M145" s="40">
        <v>0</v>
      </c>
      <c r="N145" s="40">
        <v>0</v>
      </c>
      <c r="O145" s="40">
        <v>1530</v>
      </c>
      <c r="P145" s="40">
        <v>2300</v>
      </c>
      <c r="Q145" s="43">
        <v>556</v>
      </c>
      <c r="R145" s="43">
        <v>6010</v>
      </c>
      <c r="S145" s="43">
        <v>3000</v>
      </c>
      <c r="T145" s="43">
        <v>4990</v>
      </c>
      <c r="U145" s="43">
        <v>3030</v>
      </c>
      <c r="V145" s="44">
        <v>0</v>
      </c>
      <c r="W145" s="37"/>
      <c r="X145" s="37" t="s">
        <v>103</v>
      </c>
    </row>
    <row r="146" spans="3:24" s="26" customFormat="1">
      <c r="C146" s="37"/>
      <c r="D146" s="37" t="s">
        <v>104</v>
      </c>
      <c r="E146" s="39">
        <v>156753</v>
      </c>
      <c r="F146" s="40">
        <v>0</v>
      </c>
      <c r="G146" s="40">
        <v>0</v>
      </c>
      <c r="H146" s="40">
        <v>3000</v>
      </c>
      <c r="I146" s="40">
        <v>12599</v>
      </c>
      <c r="J146" s="40">
        <v>0</v>
      </c>
      <c r="K146" s="40">
        <v>0</v>
      </c>
      <c r="L146" s="40">
        <v>0</v>
      </c>
      <c r="M146" s="40">
        <v>2310</v>
      </c>
      <c r="N146" s="40">
        <v>14400</v>
      </c>
      <c r="O146" s="40">
        <v>15370</v>
      </c>
      <c r="P146" s="40">
        <v>8564</v>
      </c>
      <c r="Q146" s="43">
        <v>30658</v>
      </c>
      <c r="R146" s="43">
        <v>15250</v>
      </c>
      <c r="S146" s="43">
        <v>9486</v>
      </c>
      <c r="T146" s="43">
        <v>32016</v>
      </c>
      <c r="U146" s="43">
        <v>13100</v>
      </c>
      <c r="V146" s="44">
        <v>0</v>
      </c>
      <c r="W146" s="37"/>
      <c r="X146" s="37" t="s">
        <v>104</v>
      </c>
    </row>
    <row r="147" spans="3:24" s="26" customFormat="1">
      <c r="C147" s="37"/>
      <c r="D147" s="37" t="s">
        <v>105</v>
      </c>
      <c r="E147" s="39">
        <v>15000</v>
      </c>
      <c r="F147" s="40">
        <v>0</v>
      </c>
      <c r="G147" s="40">
        <v>0</v>
      </c>
      <c r="H147" s="40">
        <v>0</v>
      </c>
      <c r="I147" s="40">
        <v>0</v>
      </c>
      <c r="J147" s="40">
        <v>0</v>
      </c>
      <c r="K147" s="40">
        <v>0</v>
      </c>
      <c r="L147" s="40">
        <v>0</v>
      </c>
      <c r="M147" s="40">
        <v>0</v>
      </c>
      <c r="N147" s="40">
        <v>0</v>
      </c>
      <c r="O147" s="40">
        <v>0</v>
      </c>
      <c r="P147" s="40">
        <v>0</v>
      </c>
      <c r="Q147" s="43">
        <v>0</v>
      </c>
      <c r="R147" s="43">
        <v>0</v>
      </c>
      <c r="S147" s="43">
        <v>0</v>
      </c>
      <c r="T147" s="43">
        <v>0</v>
      </c>
      <c r="U147" s="43">
        <v>15000</v>
      </c>
      <c r="V147" s="44">
        <v>0</v>
      </c>
      <c r="W147" s="37"/>
      <c r="X147" s="37" t="s">
        <v>105</v>
      </c>
    </row>
    <row r="148" spans="3:24" s="26" customFormat="1">
      <c r="C148" s="37"/>
      <c r="D148" s="37" t="s">
        <v>106</v>
      </c>
      <c r="E148" s="39">
        <v>14000</v>
      </c>
      <c r="F148" s="40">
        <v>0</v>
      </c>
      <c r="G148" s="40">
        <v>0</v>
      </c>
      <c r="H148" s="40">
        <v>0</v>
      </c>
      <c r="I148" s="40">
        <v>0</v>
      </c>
      <c r="J148" s="40">
        <v>0</v>
      </c>
      <c r="K148" s="40">
        <v>0</v>
      </c>
      <c r="L148" s="40">
        <v>0</v>
      </c>
      <c r="M148" s="40">
        <v>0</v>
      </c>
      <c r="N148" s="40">
        <v>0</v>
      </c>
      <c r="O148" s="40">
        <v>0</v>
      </c>
      <c r="P148" s="40">
        <v>0</v>
      </c>
      <c r="Q148" s="43">
        <v>0</v>
      </c>
      <c r="R148" s="43">
        <v>0</v>
      </c>
      <c r="S148" s="43">
        <v>0</v>
      </c>
      <c r="T148" s="43">
        <v>0</v>
      </c>
      <c r="U148" s="43">
        <v>14000</v>
      </c>
      <c r="V148" s="44">
        <v>0</v>
      </c>
      <c r="W148" s="37"/>
      <c r="X148" s="37" t="s">
        <v>106</v>
      </c>
    </row>
    <row r="149" spans="3:24" s="26" customFormat="1" ht="17.5" thickBot="1">
      <c r="C149" s="54"/>
      <c r="D149" s="54" t="s">
        <v>107</v>
      </c>
      <c r="E149" s="55">
        <v>1581980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260100</v>
      </c>
      <c r="O149" s="56">
        <v>500280</v>
      </c>
      <c r="P149" s="56">
        <v>502000</v>
      </c>
      <c r="Q149" s="57">
        <v>0</v>
      </c>
      <c r="R149" s="57">
        <v>57100</v>
      </c>
      <c r="S149" s="57">
        <v>22500</v>
      </c>
      <c r="T149" s="57">
        <v>140000</v>
      </c>
      <c r="U149" s="57">
        <v>100000</v>
      </c>
      <c r="V149" s="58">
        <v>0</v>
      </c>
      <c r="W149" s="54"/>
      <c r="X149" s="54" t="s">
        <v>107</v>
      </c>
    </row>
    <row r="150" spans="3:24" s="9" customFormat="1">
      <c r="C150" s="27"/>
      <c r="D150" s="27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60"/>
      <c r="S150" s="60"/>
      <c r="T150" s="60"/>
      <c r="U150" s="60"/>
      <c r="V150" s="60"/>
      <c r="W150" s="27"/>
      <c r="X150" s="27"/>
    </row>
    <row r="151" spans="3:24" s="61" customFormat="1" ht="16">
      <c r="C151" s="61" t="s">
        <v>110</v>
      </c>
    </row>
    <row r="152" spans="3:24">
      <c r="D152" s="7"/>
    </row>
    <row r="153" spans="3:24">
      <c r="D153" s="7"/>
    </row>
    <row r="154" spans="3:24" s="9" customFormat="1" ht="21">
      <c r="C154" s="10" t="s">
        <v>112</v>
      </c>
      <c r="D154" s="11"/>
    </row>
    <row r="155" spans="3:24" s="9" customFormat="1" ht="15.75" customHeight="1" thickBot="1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X155" s="62"/>
    </row>
    <row r="156" spans="3:24" s="9" customFormat="1" ht="15.75" customHeight="1">
      <c r="C156" s="122" t="s">
        <v>30</v>
      </c>
      <c r="D156" s="278"/>
      <c r="E156" s="14" t="s">
        <v>31</v>
      </c>
      <c r="F156" s="15" t="s">
        <v>32</v>
      </c>
      <c r="G156" s="15" t="s">
        <v>33</v>
      </c>
      <c r="H156" s="15" t="s">
        <v>34</v>
      </c>
      <c r="I156" s="15" t="s">
        <v>35</v>
      </c>
      <c r="J156" s="15" t="s">
        <v>36</v>
      </c>
      <c r="K156" s="15" t="s">
        <v>37</v>
      </c>
      <c r="L156" s="15" t="s">
        <v>38</v>
      </c>
      <c r="M156" s="15" t="s">
        <v>39</v>
      </c>
      <c r="N156" s="15" t="s">
        <v>40</v>
      </c>
      <c r="O156" s="15" t="s">
        <v>41</v>
      </c>
      <c r="P156" s="15" t="s">
        <v>42</v>
      </c>
      <c r="Q156" s="15" t="s">
        <v>43</v>
      </c>
      <c r="R156" s="15" t="s">
        <v>44</v>
      </c>
      <c r="S156" s="15" t="s">
        <v>45</v>
      </c>
      <c r="T156" s="15" t="s">
        <v>46</v>
      </c>
      <c r="U156" s="15" t="s">
        <v>47</v>
      </c>
      <c r="V156" s="16" t="s">
        <v>48</v>
      </c>
      <c r="W156" s="124" t="s">
        <v>30</v>
      </c>
      <c r="X156" s="122"/>
    </row>
    <row r="157" spans="3:24" s="9" customFormat="1" ht="15.75" customHeight="1">
      <c r="C157" s="123"/>
      <c r="D157" s="279"/>
      <c r="E157" s="17" t="s">
        <v>26</v>
      </c>
      <c r="F157" s="18" t="s">
        <v>49</v>
      </c>
      <c r="G157" s="18" t="s">
        <v>50</v>
      </c>
      <c r="H157" s="18" t="s">
        <v>51</v>
      </c>
      <c r="I157" s="18" t="s">
        <v>52</v>
      </c>
      <c r="J157" s="18" t="s">
        <v>53</v>
      </c>
      <c r="K157" s="18" t="s">
        <v>54</v>
      </c>
      <c r="L157" s="18" t="s">
        <v>55</v>
      </c>
      <c r="M157" s="18" t="s">
        <v>56</v>
      </c>
      <c r="N157" s="18" t="s">
        <v>57</v>
      </c>
      <c r="O157" s="18" t="s">
        <v>58</v>
      </c>
      <c r="P157" s="18" t="s">
        <v>59</v>
      </c>
      <c r="Q157" s="18" t="s">
        <v>60</v>
      </c>
      <c r="R157" s="18" t="s">
        <v>61</v>
      </c>
      <c r="S157" s="18" t="s">
        <v>62</v>
      </c>
      <c r="T157" s="18" t="s">
        <v>63</v>
      </c>
      <c r="U157" s="18" t="s">
        <v>64</v>
      </c>
      <c r="V157" s="19" t="s">
        <v>65</v>
      </c>
      <c r="W157" s="125"/>
      <c r="X157" s="123"/>
    </row>
    <row r="158" spans="3:24" s="26" customFormat="1" ht="15.75" customHeight="1">
      <c r="C158" s="20" t="s">
        <v>66</v>
      </c>
      <c r="D158" s="21"/>
      <c r="E158" s="117">
        <v>101030.35069038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132">
        <v>101030.29793453999</v>
      </c>
      <c r="O158" s="70">
        <v>0</v>
      </c>
      <c r="P158" s="133">
        <v>0</v>
      </c>
      <c r="Q158" s="134">
        <v>0</v>
      </c>
      <c r="R158" s="134">
        <v>0</v>
      </c>
      <c r="S158" s="134">
        <v>0</v>
      </c>
      <c r="T158" s="134">
        <v>0</v>
      </c>
      <c r="U158" s="134">
        <v>0</v>
      </c>
      <c r="V158" s="135">
        <v>5.2755839999999998E-2</v>
      </c>
      <c r="W158" s="20" t="s">
        <v>66</v>
      </c>
      <c r="X158" s="21"/>
    </row>
    <row r="159" spans="3:24" s="26" customFormat="1" ht="15.75" customHeight="1">
      <c r="C159" s="20" t="s">
        <v>91</v>
      </c>
      <c r="D159" s="21"/>
      <c r="E159" s="136">
        <v>474320.89525999996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132">
        <v>474320.64757999999</v>
      </c>
      <c r="O159" s="70">
        <v>0</v>
      </c>
      <c r="P159" s="133">
        <v>0</v>
      </c>
      <c r="Q159" s="134">
        <v>0</v>
      </c>
      <c r="R159" s="134">
        <v>0</v>
      </c>
      <c r="S159" s="134">
        <v>0</v>
      </c>
      <c r="T159" s="134">
        <v>0</v>
      </c>
      <c r="U159" s="134">
        <v>0</v>
      </c>
      <c r="V159" s="135">
        <v>0.24768000000000001</v>
      </c>
      <c r="W159" s="20" t="s">
        <v>91</v>
      </c>
      <c r="X159" s="21"/>
    </row>
    <row r="160" spans="3:24" s="26" customFormat="1" ht="15.75" customHeight="1">
      <c r="C160" s="20" t="s">
        <v>92</v>
      </c>
      <c r="D160" s="20"/>
      <c r="E160" s="117">
        <v>255500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132">
        <v>254000</v>
      </c>
      <c r="O160" s="70">
        <v>0</v>
      </c>
      <c r="P160" s="133">
        <v>0</v>
      </c>
      <c r="Q160" s="134">
        <v>0</v>
      </c>
      <c r="R160" s="134">
        <v>0</v>
      </c>
      <c r="S160" s="134">
        <v>1000</v>
      </c>
      <c r="T160" s="134">
        <v>0</v>
      </c>
      <c r="U160" s="134">
        <v>0</v>
      </c>
      <c r="V160" s="135">
        <v>500</v>
      </c>
      <c r="W160" s="20" t="s">
        <v>92</v>
      </c>
      <c r="X160" s="20"/>
    </row>
    <row r="161" spans="3:24" s="26" customFormat="1" ht="15.75" customHeight="1">
      <c r="C161" s="37"/>
      <c r="D161" s="37"/>
      <c r="E161" s="137"/>
      <c r="F161" s="95"/>
      <c r="G161" s="95"/>
      <c r="H161" s="95"/>
      <c r="I161" s="95"/>
      <c r="J161" s="95"/>
      <c r="K161" s="95"/>
      <c r="L161" s="95"/>
      <c r="M161" s="95"/>
      <c r="N161" s="96"/>
      <c r="O161" s="95"/>
      <c r="P161" s="138"/>
      <c r="Q161" s="139"/>
      <c r="R161" s="139"/>
      <c r="S161" s="139"/>
      <c r="T161" s="139"/>
      <c r="U161" s="139"/>
      <c r="V161" s="140"/>
      <c r="W161" s="37"/>
      <c r="X161" s="37"/>
    </row>
    <row r="162" spans="3:24" s="9" customFormat="1" ht="15.75" customHeight="1">
      <c r="C162" s="32" t="s">
        <v>93</v>
      </c>
      <c r="D162" s="20"/>
      <c r="E162" s="141"/>
      <c r="F162" s="142"/>
      <c r="G162" s="142"/>
      <c r="H162" s="142"/>
      <c r="I162" s="142"/>
      <c r="J162" s="142"/>
      <c r="K162" s="142"/>
      <c r="L162" s="142"/>
      <c r="M162" s="142"/>
      <c r="N162" s="143"/>
      <c r="O162" s="144"/>
      <c r="P162" s="145"/>
      <c r="Q162" s="146"/>
      <c r="R162" s="146"/>
      <c r="S162" s="146"/>
      <c r="T162" s="146"/>
      <c r="U162" s="146"/>
      <c r="V162" s="147"/>
      <c r="W162" s="32" t="s">
        <v>93</v>
      </c>
      <c r="X162" s="20"/>
    </row>
    <row r="163" spans="3:24" s="26" customFormat="1" ht="15.75" customHeight="1">
      <c r="C163" s="37"/>
      <c r="D163" s="38" t="s">
        <v>69</v>
      </c>
      <c r="E163" s="137">
        <v>500</v>
      </c>
      <c r="F163" s="96">
        <v>0</v>
      </c>
      <c r="G163" s="96">
        <v>0</v>
      </c>
      <c r="H163" s="96">
        <v>0</v>
      </c>
      <c r="I163" s="96">
        <v>0</v>
      </c>
      <c r="J163" s="96">
        <v>0</v>
      </c>
      <c r="K163" s="96">
        <v>0</v>
      </c>
      <c r="L163" s="96">
        <v>0</v>
      </c>
      <c r="M163" s="96">
        <v>0</v>
      </c>
      <c r="N163" s="96">
        <v>0</v>
      </c>
      <c r="O163" s="96">
        <v>0</v>
      </c>
      <c r="P163" s="95">
        <v>0</v>
      </c>
      <c r="Q163" s="98">
        <v>0</v>
      </c>
      <c r="R163" s="98">
        <v>0</v>
      </c>
      <c r="S163" s="98">
        <v>0</v>
      </c>
      <c r="T163" s="98">
        <v>0</v>
      </c>
      <c r="U163" s="98">
        <v>0</v>
      </c>
      <c r="V163" s="148">
        <v>500</v>
      </c>
      <c r="W163" s="37"/>
      <c r="X163" s="38" t="s">
        <v>69</v>
      </c>
    </row>
    <row r="164" spans="3:24" s="26" customFormat="1" ht="15.75" customHeight="1">
      <c r="C164" s="37"/>
      <c r="D164" s="38" t="s">
        <v>113</v>
      </c>
      <c r="E164" s="137">
        <v>0</v>
      </c>
      <c r="F164" s="96">
        <v>0</v>
      </c>
      <c r="G164" s="96">
        <v>0</v>
      </c>
      <c r="H164" s="96">
        <v>0</v>
      </c>
      <c r="I164" s="96">
        <v>0</v>
      </c>
      <c r="J164" s="96">
        <v>0</v>
      </c>
      <c r="K164" s="96">
        <v>0</v>
      </c>
      <c r="L164" s="96">
        <v>0</v>
      </c>
      <c r="M164" s="96">
        <v>0</v>
      </c>
      <c r="N164" s="96">
        <v>0</v>
      </c>
      <c r="O164" s="96">
        <v>0</v>
      </c>
      <c r="P164" s="95">
        <v>0</v>
      </c>
      <c r="Q164" s="98">
        <v>0</v>
      </c>
      <c r="R164" s="98">
        <v>0</v>
      </c>
      <c r="S164" s="98">
        <v>0</v>
      </c>
      <c r="T164" s="98">
        <v>0</v>
      </c>
      <c r="U164" s="98">
        <v>0</v>
      </c>
      <c r="V164" s="148">
        <v>0</v>
      </c>
      <c r="W164" s="37"/>
      <c r="X164" s="38" t="s">
        <v>113</v>
      </c>
    </row>
    <row r="165" spans="3:24" s="26" customFormat="1" ht="15.75" customHeight="1">
      <c r="C165" s="37"/>
      <c r="D165" s="38" t="s">
        <v>114</v>
      </c>
      <c r="E165" s="137">
        <v>0</v>
      </c>
      <c r="F165" s="96">
        <v>0</v>
      </c>
      <c r="G165" s="96">
        <v>0</v>
      </c>
      <c r="H165" s="96">
        <v>0</v>
      </c>
      <c r="I165" s="96">
        <v>0</v>
      </c>
      <c r="J165" s="96">
        <v>0</v>
      </c>
      <c r="K165" s="96">
        <v>0</v>
      </c>
      <c r="L165" s="96">
        <v>0</v>
      </c>
      <c r="M165" s="96">
        <v>0</v>
      </c>
      <c r="N165" s="96">
        <v>0</v>
      </c>
      <c r="O165" s="96">
        <v>0</v>
      </c>
      <c r="P165" s="95">
        <v>0</v>
      </c>
      <c r="Q165" s="98">
        <v>0</v>
      </c>
      <c r="R165" s="98">
        <v>0</v>
      </c>
      <c r="S165" s="98">
        <v>0</v>
      </c>
      <c r="T165" s="98">
        <v>0</v>
      </c>
      <c r="U165" s="98">
        <v>0</v>
      </c>
      <c r="V165" s="148">
        <v>0</v>
      </c>
      <c r="W165" s="37"/>
      <c r="X165" s="38" t="s">
        <v>114</v>
      </c>
    </row>
    <row r="166" spans="3:24" s="26" customFormat="1" ht="15.75" customHeight="1">
      <c r="C166" s="37"/>
      <c r="D166" s="37"/>
      <c r="E166" s="137"/>
      <c r="F166" s="95"/>
      <c r="G166" s="95"/>
      <c r="H166" s="95"/>
      <c r="I166" s="95"/>
      <c r="J166" s="95"/>
      <c r="K166" s="95"/>
      <c r="L166" s="95"/>
      <c r="M166" s="95"/>
      <c r="N166" s="96"/>
      <c r="O166" s="95"/>
      <c r="P166" s="138"/>
      <c r="Q166" s="139"/>
      <c r="R166" s="139"/>
      <c r="S166" s="139"/>
      <c r="T166" s="139"/>
      <c r="U166" s="139"/>
      <c r="V166" s="140"/>
      <c r="W166" s="37"/>
      <c r="X166" s="37"/>
    </row>
    <row r="167" spans="3:24" s="26" customFormat="1" ht="15.75" customHeight="1">
      <c r="C167" s="20" t="s">
        <v>94</v>
      </c>
      <c r="D167" s="21"/>
      <c r="E167" s="117">
        <v>255500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132">
        <v>254000</v>
      </c>
      <c r="O167" s="70">
        <v>0</v>
      </c>
      <c r="P167" s="70">
        <v>0</v>
      </c>
      <c r="Q167" s="76">
        <v>0</v>
      </c>
      <c r="R167" s="76">
        <v>0</v>
      </c>
      <c r="S167" s="76">
        <v>1000</v>
      </c>
      <c r="T167" s="76">
        <v>0</v>
      </c>
      <c r="U167" s="76">
        <v>0</v>
      </c>
      <c r="V167" s="149">
        <v>500</v>
      </c>
      <c r="W167" s="20" t="s">
        <v>94</v>
      </c>
      <c r="X167" s="21"/>
    </row>
    <row r="168" spans="3:24" s="26" customFormat="1" ht="15.75" customHeight="1">
      <c r="D168" s="52" t="s">
        <v>73</v>
      </c>
      <c r="E168" s="137">
        <v>0</v>
      </c>
      <c r="F168" s="95">
        <v>0</v>
      </c>
      <c r="G168" s="95">
        <v>0</v>
      </c>
      <c r="H168" s="95">
        <v>0</v>
      </c>
      <c r="I168" s="95">
        <v>0</v>
      </c>
      <c r="J168" s="95">
        <v>0</v>
      </c>
      <c r="K168" s="95">
        <v>0</v>
      </c>
      <c r="L168" s="95">
        <v>0</v>
      </c>
      <c r="M168" s="95">
        <v>0</v>
      </c>
      <c r="N168" s="96">
        <v>0</v>
      </c>
      <c r="O168" s="95">
        <v>0</v>
      </c>
      <c r="P168" s="95">
        <v>0</v>
      </c>
      <c r="Q168" s="98">
        <v>0</v>
      </c>
      <c r="R168" s="98">
        <v>0</v>
      </c>
      <c r="S168" s="98">
        <v>0</v>
      </c>
      <c r="T168" s="98">
        <v>0</v>
      </c>
      <c r="U168" s="98">
        <v>0</v>
      </c>
      <c r="V168" s="148">
        <v>0</v>
      </c>
      <c r="X168" s="52" t="s">
        <v>73</v>
      </c>
    </row>
    <row r="169" spans="3:24" s="26" customFormat="1" ht="15.75" customHeight="1">
      <c r="C169" s="37"/>
      <c r="D169" s="52" t="s">
        <v>74</v>
      </c>
      <c r="E169" s="137">
        <v>0</v>
      </c>
      <c r="F169" s="95">
        <v>0</v>
      </c>
      <c r="G169" s="95">
        <v>0</v>
      </c>
      <c r="H169" s="95">
        <v>0</v>
      </c>
      <c r="I169" s="95">
        <v>0</v>
      </c>
      <c r="J169" s="95">
        <v>0</v>
      </c>
      <c r="K169" s="95">
        <v>0</v>
      </c>
      <c r="L169" s="95">
        <v>0</v>
      </c>
      <c r="M169" s="95">
        <v>0</v>
      </c>
      <c r="N169" s="96">
        <v>0</v>
      </c>
      <c r="O169" s="95">
        <v>0</v>
      </c>
      <c r="P169" s="95">
        <v>0</v>
      </c>
      <c r="Q169" s="98">
        <v>0</v>
      </c>
      <c r="R169" s="98">
        <v>0</v>
      </c>
      <c r="S169" s="98">
        <v>0</v>
      </c>
      <c r="T169" s="98">
        <v>0</v>
      </c>
      <c r="U169" s="98">
        <v>0</v>
      </c>
      <c r="V169" s="148">
        <v>0</v>
      </c>
      <c r="W169" s="37"/>
      <c r="X169" s="52" t="s">
        <v>74</v>
      </c>
    </row>
    <row r="170" spans="3:24" s="26" customFormat="1" ht="15.75" customHeight="1">
      <c r="C170" s="37"/>
      <c r="D170" s="52" t="s">
        <v>75</v>
      </c>
      <c r="E170" s="137">
        <v>0</v>
      </c>
      <c r="F170" s="95">
        <v>0</v>
      </c>
      <c r="G170" s="95">
        <v>0</v>
      </c>
      <c r="H170" s="95">
        <v>0</v>
      </c>
      <c r="I170" s="95">
        <v>0</v>
      </c>
      <c r="J170" s="95">
        <v>0</v>
      </c>
      <c r="K170" s="95">
        <v>0</v>
      </c>
      <c r="L170" s="95">
        <v>0</v>
      </c>
      <c r="M170" s="95">
        <v>0</v>
      </c>
      <c r="N170" s="96">
        <v>0</v>
      </c>
      <c r="O170" s="95">
        <v>0</v>
      </c>
      <c r="P170" s="95">
        <v>0</v>
      </c>
      <c r="Q170" s="98">
        <v>0</v>
      </c>
      <c r="R170" s="98">
        <v>0</v>
      </c>
      <c r="S170" s="98">
        <v>0</v>
      </c>
      <c r="T170" s="98">
        <v>0</v>
      </c>
      <c r="U170" s="98">
        <v>0</v>
      </c>
      <c r="V170" s="148">
        <v>0</v>
      </c>
      <c r="W170" s="37"/>
      <c r="X170" s="52" t="s">
        <v>75</v>
      </c>
    </row>
    <row r="171" spans="3:24" s="26" customFormat="1" ht="15.75" customHeight="1">
      <c r="C171" s="37"/>
      <c r="D171" s="52" t="s">
        <v>76</v>
      </c>
      <c r="E171" s="137">
        <v>0</v>
      </c>
      <c r="F171" s="95">
        <v>0</v>
      </c>
      <c r="G171" s="95">
        <v>0</v>
      </c>
      <c r="H171" s="95">
        <v>0</v>
      </c>
      <c r="I171" s="95">
        <v>0</v>
      </c>
      <c r="J171" s="95">
        <v>0</v>
      </c>
      <c r="K171" s="95">
        <v>0</v>
      </c>
      <c r="L171" s="95">
        <v>0</v>
      </c>
      <c r="M171" s="95">
        <v>0</v>
      </c>
      <c r="N171" s="96">
        <v>0</v>
      </c>
      <c r="O171" s="95">
        <v>0</v>
      </c>
      <c r="P171" s="95">
        <v>0</v>
      </c>
      <c r="Q171" s="98">
        <v>0</v>
      </c>
      <c r="R171" s="98">
        <v>0</v>
      </c>
      <c r="S171" s="98">
        <v>0</v>
      </c>
      <c r="T171" s="98">
        <v>0</v>
      </c>
      <c r="U171" s="98">
        <v>0</v>
      </c>
      <c r="V171" s="148">
        <v>0</v>
      </c>
      <c r="W171" s="37"/>
      <c r="X171" s="52" t="s">
        <v>76</v>
      </c>
    </row>
    <row r="172" spans="3:24" s="26" customFormat="1" ht="15.75" customHeight="1">
      <c r="C172" s="37"/>
      <c r="D172" s="52" t="s">
        <v>77</v>
      </c>
      <c r="E172" s="137">
        <v>0</v>
      </c>
      <c r="F172" s="95">
        <v>0</v>
      </c>
      <c r="G172" s="95">
        <v>0</v>
      </c>
      <c r="H172" s="95">
        <v>0</v>
      </c>
      <c r="I172" s="95">
        <v>0</v>
      </c>
      <c r="J172" s="95">
        <v>0</v>
      </c>
      <c r="K172" s="95">
        <v>0</v>
      </c>
      <c r="L172" s="95">
        <v>0</v>
      </c>
      <c r="M172" s="95">
        <v>0</v>
      </c>
      <c r="N172" s="96">
        <v>0</v>
      </c>
      <c r="O172" s="95">
        <v>0</v>
      </c>
      <c r="P172" s="95">
        <v>0</v>
      </c>
      <c r="Q172" s="95">
        <v>0</v>
      </c>
      <c r="R172" s="95">
        <v>0</v>
      </c>
      <c r="S172" s="95">
        <v>0</v>
      </c>
      <c r="T172" s="95">
        <v>0</v>
      </c>
      <c r="U172" s="95">
        <v>0</v>
      </c>
      <c r="V172" s="150">
        <v>0</v>
      </c>
      <c r="W172" s="37"/>
      <c r="X172" s="52" t="s">
        <v>77</v>
      </c>
    </row>
    <row r="173" spans="3:24" s="26" customFormat="1" ht="15.75" customHeight="1">
      <c r="C173" s="37"/>
      <c r="D173" s="52" t="s">
        <v>78</v>
      </c>
      <c r="E173" s="137">
        <v>0</v>
      </c>
      <c r="F173" s="95">
        <v>0</v>
      </c>
      <c r="G173" s="95">
        <v>0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0</v>
      </c>
      <c r="N173" s="96">
        <v>0</v>
      </c>
      <c r="O173" s="95">
        <v>0</v>
      </c>
      <c r="P173" s="95">
        <v>0</v>
      </c>
      <c r="Q173" s="98">
        <v>0</v>
      </c>
      <c r="R173" s="95">
        <v>0</v>
      </c>
      <c r="S173" s="95">
        <v>0</v>
      </c>
      <c r="T173" s="95">
        <v>0</v>
      </c>
      <c r="U173" s="95">
        <v>0</v>
      </c>
      <c r="V173" s="150">
        <v>0</v>
      </c>
      <c r="W173" s="37"/>
      <c r="X173" s="52" t="s">
        <v>78</v>
      </c>
    </row>
    <row r="174" spans="3:24" s="26" customFormat="1" ht="15.75" customHeight="1">
      <c r="C174" s="37"/>
      <c r="D174" s="52" t="s">
        <v>95</v>
      </c>
      <c r="E174" s="137">
        <v>255500</v>
      </c>
      <c r="F174" s="95">
        <v>0</v>
      </c>
      <c r="G174" s="95">
        <v>0</v>
      </c>
      <c r="H174" s="95">
        <v>0</v>
      </c>
      <c r="I174" s="95">
        <v>0</v>
      </c>
      <c r="J174" s="95">
        <v>0</v>
      </c>
      <c r="K174" s="95">
        <v>0</v>
      </c>
      <c r="L174" s="95">
        <v>0</v>
      </c>
      <c r="M174" s="95">
        <v>0</v>
      </c>
      <c r="N174" s="96">
        <v>254000</v>
      </c>
      <c r="O174" s="95">
        <v>0</v>
      </c>
      <c r="P174" s="95">
        <v>0</v>
      </c>
      <c r="Q174" s="98">
        <v>0</v>
      </c>
      <c r="R174" s="98">
        <v>0</v>
      </c>
      <c r="S174" s="98">
        <v>1000</v>
      </c>
      <c r="T174" s="98">
        <v>0</v>
      </c>
      <c r="U174" s="98">
        <v>0</v>
      </c>
      <c r="V174" s="148">
        <v>500</v>
      </c>
      <c r="W174" s="37"/>
      <c r="X174" s="52" t="s">
        <v>95</v>
      </c>
    </row>
    <row r="175" spans="3:24" s="26" customFormat="1" ht="15.75" customHeight="1">
      <c r="C175" s="37"/>
      <c r="D175" s="52" t="s">
        <v>79</v>
      </c>
      <c r="E175" s="137">
        <v>0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5">
        <v>0</v>
      </c>
      <c r="L175" s="95">
        <v>0</v>
      </c>
      <c r="M175" s="95">
        <v>0</v>
      </c>
      <c r="N175" s="96">
        <v>0</v>
      </c>
      <c r="O175" s="95">
        <v>0</v>
      </c>
      <c r="P175" s="95">
        <v>0</v>
      </c>
      <c r="Q175" s="98">
        <v>0</v>
      </c>
      <c r="R175" s="98">
        <v>0</v>
      </c>
      <c r="S175" s="98">
        <v>0</v>
      </c>
      <c r="T175" s="98">
        <v>0</v>
      </c>
      <c r="U175" s="98">
        <v>0</v>
      </c>
      <c r="V175" s="148">
        <v>0</v>
      </c>
      <c r="W175" s="37"/>
      <c r="X175" s="52" t="s">
        <v>79</v>
      </c>
    </row>
    <row r="176" spans="3:24" s="26" customFormat="1" ht="15.75" customHeight="1">
      <c r="C176" s="37"/>
      <c r="D176" s="37"/>
      <c r="E176" s="137"/>
      <c r="F176" s="95"/>
      <c r="G176" s="95"/>
      <c r="H176" s="95"/>
      <c r="I176" s="95"/>
      <c r="J176" s="95"/>
      <c r="K176" s="95"/>
      <c r="L176" s="95"/>
      <c r="M176" s="95"/>
      <c r="N176" s="96"/>
      <c r="O176" s="95"/>
      <c r="P176" s="95"/>
      <c r="Q176" s="98"/>
      <c r="R176" s="98"/>
      <c r="S176" s="98"/>
      <c r="T176" s="98"/>
      <c r="U176" s="98"/>
      <c r="V176" s="148"/>
      <c r="W176" s="37"/>
      <c r="X176" s="37"/>
    </row>
    <row r="177" spans="3:24" s="9" customFormat="1" ht="15.75" customHeight="1">
      <c r="C177" s="20" t="s">
        <v>96</v>
      </c>
      <c r="D177" s="20"/>
      <c r="E177" s="117">
        <v>255500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132">
        <v>254000</v>
      </c>
      <c r="O177" s="70">
        <v>0</v>
      </c>
      <c r="P177" s="70">
        <v>0</v>
      </c>
      <c r="Q177" s="76">
        <v>0</v>
      </c>
      <c r="R177" s="76">
        <v>0</v>
      </c>
      <c r="S177" s="76">
        <v>1000</v>
      </c>
      <c r="T177" s="76">
        <v>0</v>
      </c>
      <c r="U177" s="76">
        <v>0</v>
      </c>
      <c r="V177" s="149">
        <v>500</v>
      </c>
      <c r="W177" s="32" t="s">
        <v>96</v>
      </c>
      <c r="X177" s="32"/>
    </row>
    <row r="178" spans="3:24" s="9" customFormat="1" ht="15.75" customHeight="1">
      <c r="C178" s="37"/>
      <c r="D178" s="37" t="s">
        <v>97</v>
      </c>
      <c r="E178" s="137">
        <v>0</v>
      </c>
      <c r="F178" s="95">
        <v>0</v>
      </c>
      <c r="G178" s="95">
        <v>0</v>
      </c>
      <c r="H178" s="95">
        <v>0</v>
      </c>
      <c r="I178" s="95">
        <v>0</v>
      </c>
      <c r="J178" s="95">
        <v>0</v>
      </c>
      <c r="K178" s="95">
        <v>0</v>
      </c>
      <c r="L178" s="95">
        <v>0</v>
      </c>
      <c r="M178" s="95">
        <v>0</v>
      </c>
      <c r="N178" s="96">
        <v>0</v>
      </c>
      <c r="O178" s="95">
        <v>0</v>
      </c>
      <c r="P178" s="95">
        <v>0</v>
      </c>
      <c r="Q178" s="98">
        <v>0</v>
      </c>
      <c r="R178" s="98">
        <v>0</v>
      </c>
      <c r="S178" s="95">
        <v>0</v>
      </c>
      <c r="T178" s="95">
        <v>0</v>
      </c>
      <c r="U178" s="95">
        <v>0</v>
      </c>
      <c r="V178" s="150">
        <v>0</v>
      </c>
      <c r="W178" s="27"/>
      <c r="X178" s="27" t="s">
        <v>97</v>
      </c>
    </row>
    <row r="179" spans="3:24" s="9" customFormat="1" ht="15.75" customHeight="1">
      <c r="C179" s="37"/>
      <c r="D179" s="37" t="s">
        <v>98</v>
      </c>
      <c r="E179" s="137">
        <v>0</v>
      </c>
      <c r="F179" s="95">
        <v>0</v>
      </c>
      <c r="G179" s="95">
        <v>0</v>
      </c>
      <c r="H179" s="95">
        <v>0</v>
      </c>
      <c r="I179" s="95">
        <v>0</v>
      </c>
      <c r="J179" s="95">
        <v>0</v>
      </c>
      <c r="K179" s="95">
        <v>0</v>
      </c>
      <c r="L179" s="95">
        <v>0</v>
      </c>
      <c r="M179" s="95">
        <v>0</v>
      </c>
      <c r="N179" s="96">
        <v>0</v>
      </c>
      <c r="O179" s="95">
        <v>0</v>
      </c>
      <c r="P179" s="95">
        <v>0</v>
      </c>
      <c r="Q179" s="98">
        <v>0</v>
      </c>
      <c r="R179" s="98">
        <v>0</v>
      </c>
      <c r="S179" s="98">
        <v>0</v>
      </c>
      <c r="T179" s="98">
        <v>0</v>
      </c>
      <c r="U179" s="98">
        <v>0</v>
      </c>
      <c r="V179" s="148">
        <v>0</v>
      </c>
      <c r="W179" s="27"/>
      <c r="X179" s="27" t="s">
        <v>98</v>
      </c>
    </row>
    <row r="180" spans="3:24" s="9" customFormat="1" ht="15.75" customHeight="1">
      <c r="C180" s="37"/>
      <c r="D180" s="37" t="s">
        <v>99</v>
      </c>
      <c r="E180" s="137">
        <v>0</v>
      </c>
      <c r="F180" s="95">
        <v>0</v>
      </c>
      <c r="G180" s="95">
        <v>0</v>
      </c>
      <c r="H180" s="95">
        <v>0</v>
      </c>
      <c r="I180" s="95">
        <v>0</v>
      </c>
      <c r="J180" s="95">
        <v>0</v>
      </c>
      <c r="K180" s="95">
        <v>0</v>
      </c>
      <c r="L180" s="95">
        <v>0</v>
      </c>
      <c r="M180" s="95">
        <v>0</v>
      </c>
      <c r="N180" s="96">
        <v>0</v>
      </c>
      <c r="O180" s="95">
        <v>0</v>
      </c>
      <c r="P180" s="95">
        <v>0</v>
      </c>
      <c r="Q180" s="98">
        <v>0</v>
      </c>
      <c r="R180" s="98">
        <v>0</v>
      </c>
      <c r="S180" s="98">
        <v>0</v>
      </c>
      <c r="T180" s="98">
        <v>0</v>
      </c>
      <c r="U180" s="98">
        <v>0</v>
      </c>
      <c r="V180" s="148">
        <v>0</v>
      </c>
      <c r="W180" s="27"/>
      <c r="X180" s="27" t="s">
        <v>99</v>
      </c>
    </row>
    <row r="181" spans="3:24" s="9" customFormat="1" ht="15.75" customHeight="1">
      <c r="C181" s="37"/>
      <c r="D181" s="37" t="s">
        <v>100</v>
      </c>
      <c r="E181" s="137">
        <v>0</v>
      </c>
      <c r="F181" s="95">
        <v>0</v>
      </c>
      <c r="G181" s="95">
        <v>0</v>
      </c>
      <c r="H181" s="95">
        <v>0</v>
      </c>
      <c r="I181" s="95">
        <v>0</v>
      </c>
      <c r="J181" s="95">
        <v>0</v>
      </c>
      <c r="K181" s="95">
        <v>0</v>
      </c>
      <c r="L181" s="95">
        <v>0</v>
      </c>
      <c r="M181" s="95">
        <v>0</v>
      </c>
      <c r="N181" s="96">
        <v>0</v>
      </c>
      <c r="O181" s="95">
        <v>0</v>
      </c>
      <c r="P181" s="95">
        <v>0</v>
      </c>
      <c r="Q181" s="98">
        <v>0</v>
      </c>
      <c r="R181" s="98">
        <v>0</v>
      </c>
      <c r="S181" s="98">
        <v>0</v>
      </c>
      <c r="T181" s="98">
        <v>0</v>
      </c>
      <c r="U181" s="98">
        <v>0</v>
      </c>
      <c r="V181" s="148">
        <v>0</v>
      </c>
      <c r="W181" s="27"/>
      <c r="X181" s="27" t="s">
        <v>100</v>
      </c>
    </row>
    <row r="182" spans="3:24" s="9" customFormat="1" ht="15.75" customHeight="1">
      <c r="C182" s="37"/>
      <c r="D182" s="37" t="s">
        <v>101</v>
      </c>
      <c r="E182" s="137">
        <v>0</v>
      </c>
      <c r="F182" s="95">
        <v>0</v>
      </c>
      <c r="G182" s="95">
        <v>0</v>
      </c>
      <c r="H182" s="95">
        <v>0</v>
      </c>
      <c r="I182" s="95">
        <v>0</v>
      </c>
      <c r="J182" s="95">
        <v>0</v>
      </c>
      <c r="K182" s="95">
        <v>0</v>
      </c>
      <c r="L182" s="95">
        <v>0</v>
      </c>
      <c r="M182" s="95">
        <v>0</v>
      </c>
      <c r="N182" s="96">
        <v>0</v>
      </c>
      <c r="O182" s="95">
        <v>0</v>
      </c>
      <c r="P182" s="95">
        <v>0</v>
      </c>
      <c r="Q182" s="98">
        <v>0</v>
      </c>
      <c r="R182" s="98">
        <v>0</v>
      </c>
      <c r="S182" s="98">
        <v>0</v>
      </c>
      <c r="T182" s="98">
        <v>0</v>
      </c>
      <c r="U182" s="98">
        <v>0</v>
      </c>
      <c r="V182" s="148">
        <v>0</v>
      </c>
      <c r="W182" s="27"/>
      <c r="X182" s="27" t="s">
        <v>101</v>
      </c>
    </row>
    <row r="183" spans="3:24" s="9" customFormat="1" ht="15.75" customHeight="1">
      <c r="C183" s="37"/>
      <c r="D183" s="37" t="s">
        <v>102</v>
      </c>
      <c r="E183" s="137">
        <v>500</v>
      </c>
      <c r="F183" s="95">
        <v>0</v>
      </c>
      <c r="G183" s="95">
        <v>0</v>
      </c>
      <c r="H183" s="95">
        <v>0</v>
      </c>
      <c r="I183" s="95">
        <v>0</v>
      </c>
      <c r="J183" s="95">
        <v>0</v>
      </c>
      <c r="K183" s="95">
        <v>0</v>
      </c>
      <c r="L183" s="95">
        <v>0</v>
      </c>
      <c r="M183" s="95">
        <v>0</v>
      </c>
      <c r="N183" s="96">
        <v>0</v>
      </c>
      <c r="O183" s="95">
        <v>0</v>
      </c>
      <c r="P183" s="95">
        <v>0</v>
      </c>
      <c r="Q183" s="98">
        <v>0</v>
      </c>
      <c r="R183" s="98">
        <v>0</v>
      </c>
      <c r="S183" s="98">
        <v>0</v>
      </c>
      <c r="T183" s="98">
        <v>0</v>
      </c>
      <c r="U183" s="98">
        <v>0</v>
      </c>
      <c r="V183" s="148">
        <v>500</v>
      </c>
      <c r="W183" s="27"/>
      <c r="X183" s="27" t="s">
        <v>102</v>
      </c>
    </row>
    <row r="184" spans="3:24" s="9" customFormat="1" ht="15.75" customHeight="1">
      <c r="C184" s="37"/>
      <c r="D184" s="37" t="s">
        <v>103</v>
      </c>
      <c r="E184" s="137">
        <v>1000</v>
      </c>
      <c r="F184" s="95">
        <v>0</v>
      </c>
      <c r="G184" s="95">
        <v>0</v>
      </c>
      <c r="H184" s="95">
        <v>0</v>
      </c>
      <c r="I184" s="95">
        <v>0</v>
      </c>
      <c r="J184" s="95">
        <v>0</v>
      </c>
      <c r="K184" s="95">
        <v>0</v>
      </c>
      <c r="L184" s="95">
        <v>0</v>
      </c>
      <c r="M184" s="95">
        <v>0</v>
      </c>
      <c r="N184" s="96">
        <v>0</v>
      </c>
      <c r="O184" s="95">
        <v>0</v>
      </c>
      <c r="P184" s="95">
        <v>0</v>
      </c>
      <c r="Q184" s="98">
        <v>0</v>
      </c>
      <c r="R184" s="98">
        <v>0</v>
      </c>
      <c r="S184" s="98">
        <v>1000</v>
      </c>
      <c r="T184" s="98">
        <v>0</v>
      </c>
      <c r="U184" s="98">
        <v>0</v>
      </c>
      <c r="V184" s="148">
        <v>0</v>
      </c>
      <c r="W184" s="27"/>
      <c r="X184" s="27" t="s">
        <v>103</v>
      </c>
    </row>
    <row r="185" spans="3:24" s="9" customFormat="1" ht="15.75" customHeight="1">
      <c r="C185" s="37"/>
      <c r="D185" s="37" t="s">
        <v>104</v>
      </c>
      <c r="E185" s="137">
        <v>0</v>
      </c>
      <c r="F185" s="95">
        <v>0</v>
      </c>
      <c r="G185" s="95">
        <v>0</v>
      </c>
      <c r="H185" s="95">
        <v>0</v>
      </c>
      <c r="I185" s="95">
        <v>0</v>
      </c>
      <c r="J185" s="95">
        <v>0</v>
      </c>
      <c r="K185" s="95">
        <v>0</v>
      </c>
      <c r="L185" s="95">
        <v>0</v>
      </c>
      <c r="M185" s="95">
        <v>0</v>
      </c>
      <c r="N185" s="96">
        <v>0</v>
      </c>
      <c r="O185" s="95">
        <v>0</v>
      </c>
      <c r="P185" s="95">
        <v>0</v>
      </c>
      <c r="Q185" s="98">
        <v>0</v>
      </c>
      <c r="R185" s="98">
        <v>0</v>
      </c>
      <c r="S185" s="98">
        <v>0</v>
      </c>
      <c r="T185" s="98">
        <v>0</v>
      </c>
      <c r="U185" s="98">
        <v>0</v>
      </c>
      <c r="V185" s="148">
        <v>0</v>
      </c>
      <c r="W185" s="27"/>
      <c r="X185" s="27" t="s">
        <v>104</v>
      </c>
    </row>
    <row r="186" spans="3:24" s="9" customFormat="1" ht="15.75" customHeight="1">
      <c r="C186" s="37"/>
      <c r="D186" s="37" t="s">
        <v>105</v>
      </c>
      <c r="E186" s="137">
        <v>0</v>
      </c>
      <c r="F186" s="95">
        <v>0</v>
      </c>
      <c r="G186" s="95">
        <v>0</v>
      </c>
      <c r="H186" s="95">
        <v>0</v>
      </c>
      <c r="I186" s="95">
        <v>0</v>
      </c>
      <c r="J186" s="95">
        <v>0</v>
      </c>
      <c r="K186" s="95">
        <v>0</v>
      </c>
      <c r="L186" s="95">
        <v>0</v>
      </c>
      <c r="M186" s="95">
        <v>0</v>
      </c>
      <c r="N186" s="96">
        <v>0</v>
      </c>
      <c r="O186" s="95">
        <v>0</v>
      </c>
      <c r="P186" s="95">
        <v>0</v>
      </c>
      <c r="Q186" s="98">
        <v>0</v>
      </c>
      <c r="R186" s="98">
        <v>0</v>
      </c>
      <c r="S186" s="98">
        <v>0</v>
      </c>
      <c r="T186" s="98">
        <v>0</v>
      </c>
      <c r="U186" s="98">
        <v>0</v>
      </c>
      <c r="V186" s="148">
        <v>0</v>
      </c>
      <c r="W186" s="27"/>
      <c r="X186" s="27" t="s">
        <v>105</v>
      </c>
    </row>
    <row r="187" spans="3:24" s="9" customFormat="1" ht="15.75" customHeight="1">
      <c r="C187" s="37"/>
      <c r="D187" s="37" t="s">
        <v>106</v>
      </c>
      <c r="E187" s="137">
        <v>0</v>
      </c>
      <c r="F187" s="95">
        <v>0</v>
      </c>
      <c r="G187" s="95">
        <v>0</v>
      </c>
      <c r="H187" s="95">
        <v>0</v>
      </c>
      <c r="I187" s="95">
        <v>0</v>
      </c>
      <c r="J187" s="95">
        <v>0</v>
      </c>
      <c r="K187" s="95">
        <v>0</v>
      </c>
      <c r="L187" s="95">
        <v>0</v>
      </c>
      <c r="M187" s="95">
        <v>0</v>
      </c>
      <c r="N187" s="96">
        <v>0</v>
      </c>
      <c r="O187" s="95">
        <v>0</v>
      </c>
      <c r="P187" s="95">
        <v>0</v>
      </c>
      <c r="Q187" s="98">
        <v>0</v>
      </c>
      <c r="R187" s="98">
        <v>0</v>
      </c>
      <c r="S187" s="98">
        <v>0</v>
      </c>
      <c r="T187" s="98">
        <v>0</v>
      </c>
      <c r="U187" s="98">
        <v>0</v>
      </c>
      <c r="V187" s="148">
        <v>0</v>
      </c>
      <c r="W187" s="27"/>
      <c r="X187" s="27" t="s">
        <v>106</v>
      </c>
    </row>
    <row r="188" spans="3:24" s="9" customFormat="1" ht="15.75" customHeight="1" thickBot="1">
      <c r="C188" s="54"/>
      <c r="D188" s="54" t="s">
        <v>107</v>
      </c>
      <c r="E188" s="151">
        <v>254000</v>
      </c>
      <c r="F188" s="120">
        <v>0</v>
      </c>
      <c r="G188" s="120">
        <v>0</v>
      </c>
      <c r="H188" s="120">
        <v>0</v>
      </c>
      <c r="I188" s="120">
        <v>0</v>
      </c>
      <c r="J188" s="120">
        <v>0</v>
      </c>
      <c r="K188" s="120">
        <v>0</v>
      </c>
      <c r="L188" s="120">
        <v>0</v>
      </c>
      <c r="M188" s="120">
        <v>0</v>
      </c>
      <c r="N188" s="152">
        <v>254000</v>
      </c>
      <c r="O188" s="120">
        <v>0</v>
      </c>
      <c r="P188" s="120">
        <v>0</v>
      </c>
      <c r="Q188" s="153">
        <v>0</v>
      </c>
      <c r="R188" s="153">
        <v>0</v>
      </c>
      <c r="S188" s="153">
        <v>0</v>
      </c>
      <c r="T188" s="153">
        <v>0</v>
      </c>
      <c r="U188" s="153">
        <v>0</v>
      </c>
      <c r="V188" s="154">
        <v>0</v>
      </c>
      <c r="W188" s="155"/>
      <c r="X188" s="155" t="s">
        <v>107</v>
      </c>
    </row>
    <row r="189" spans="3:24" s="9" customFormat="1" ht="15.75" customHeight="1">
      <c r="C189" s="27"/>
      <c r="D189" s="27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60"/>
      <c r="R189" s="60"/>
      <c r="S189" s="60"/>
      <c r="T189" s="60"/>
      <c r="U189" s="60"/>
      <c r="V189" s="60"/>
      <c r="W189" s="27"/>
      <c r="X189" s="27"/>
    </row>
    <row r="190" spans="3:24" s="61" customFormat="1" ht="15.75" customHeight="1">
      <c r="C190" s="61" t="s">
        <v>115</v>
      </c>
    </row>
    <row r="191" spans="3:24">
      <c r="D191" s="7"/>
    </row>
    <row r="192" spans="3:24">
      <c r="D192" s="7"/>
    </row>
    <row r="193" spans="3:24" s="9" customFormat="1" ht="21">
      <c r="C193" s="10" t="s">
        <v>116</v>
      </c>
      <c r="D193" s="11"/>
    </row>
    <row r="194" spans="3:24" s="9" customFormat="1" ht="15.75" customHeight="1" thickBot="1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3"/>
    </row>
    <row r="195" spans="3:24" s="9" customFormat="1" ht="15.75" customHeight="1">
      <c r="C195" s="122" t="s">
        <v>30</v>
      </c>
      <c r="D195" s="278"/>
      <c r="E195" s="14" t="s">
        <v>31</v>
      </c>
      <c r="F195" s="15" t="s">
        <v>32</v>
      </c>
      <c r="G195" s="15" t="s">
        <v>33</v>
      </c>
      <c r="H195" s="15" t="s">
        <v>34</v>
      </c>
      <c r="I195" s="15" t="s">
        <v>35</v>
      </c>
      <c r="J195" s="15" t="s">
        <v>36</v>
      </c>
      <c r="K195" s="15" t="s">
        <v>37</v>
      </c>
      <c r="L195" s="15" t="s">
        <v>38</v>
      </c>
      <c r="M195" s="15" t="s">
        <v>39</v>
      </c>
      <c r="N195" s="15" t="s">
        <v>40</v>
      </c>
      <c r="O195" s="15" t="s">
        <v>41</v>
      </c>
      <c r="P195" s="15" t="s">
        <v>42</v>
      </c>
      <c r="Q195" s="15" t="s">
        <v>43</v>
      </c>
      <c r="R195" s="15" t="s">
        <v>44</v>
      </c>
      <c r="S195" s="15" t="s">
        <v>45</v>
      </c>
      <c r="T195" s="15" t="s">
        <v>46</v>
      </c>
      <c r="U195" s="15" t="s">
        <v>47</v>
      </c>
      <c r="V195" s="16" t="s">
        <v>48</v>
      </c>
      <c r="W195" s="124" t="s">
        <v>30</v>
      </c>
      <c r="X195" s="122"/>
    </row>
    <row r="196" spans="3:24" s="9" customFormat="1" ht="15.75" customHeight="1">
      <c r="C196" s="123"/>
      <c r="D196" s="279"/>
      <c r="E196" s="17" t="s">
        <v>26</v>
      </c>
      <c r="F196" s="18" t="s">
        <v>49</v>
      </c>
      <c r="G196" s="18" t="s">
        <v>50</v>
      </c>
      <c r="H196" s="18" t="s">
        <v>51</v>
      </c>
      <c r="I196" s="18" t="s">
        <v>52</v>
      </c>
      <c r="J196" s="18" t="s">
        <v>53</v>
      </c>
      <c r="K196" s="18" t="s">
        <v>54</v>
      </c>
      <c r="L196" s="18" t="s">
        <v>55</v>
      </c>
      <c r="M196" s="18" t="s">
        <v>56</v>
      </c>
      <c r="N196" s="18" t="s">
        <v>57</v>
      </c>
      <c r="O196" s="18" t="s">
        <v>58</v>
      </c>
      <c r="P196" s="18" t="s">
        <v>59</v>
      </c>
      <c r="Q196" s="18" t="s">
        <v>60</v>
      </c>
      <c r="R196" s="18" t="s">
        <v>61</v>
      </c>
      <c r="S196" s="18" t="s">
        <v>62</v>
      </c>
      <c r="T196" s="18" t="s">
        <v>63</v>
      </c>
      <c r="U196" s="18" t="s">
        <v>64</v>
      </c>
      <c r="V196" s="19" t="s">
        <v>65</v>
      </c>
      <c r="W196" s="125"/>
      <c r="X196" s="123"/>
    </row>
    <row r="197" spans="3:24" s="26" customFormat="1" ht="15.75" customHeight="1">
      <c r="C197" s="20" t="s">
        <v>66</v>
      </c>
      <c r="D197" s="21"/>
      <c r="E197" s="22">
        <v>224722.35520306142</v>
      </c>
      <c r="F197" s="23">
        <v>15002.368153739997</v>
      </c>
      <c r="G197" s="23">
        <v>2895.8542284719992</v>
      </c>
      <c r="H197" s="23">
        <v>6874.5337051080014</v>
      </c>
      <c r="I197" s="23">
        <v>7787.846041267203</v>
      </c>
      <c r="J197" s="23">
        <v>3592.565886599999</v>
      </c>
      <c r="K197" s="23">
        <v>4909.3191900719903</v>
      </c>
      <c r="L197" s="23">
        <v>4023.3958135919993</v>
      </c>
      <c r="M197" s="23">
        <v>14023.558552811985</v>
      </c>
      <c r="N197" s="23">
        <v>48649.816920237557</v>
      </c>
      <c r="O197" s="23">
        <v>18247.826679518068</v>
      </c>
      <c r="P197" s="23">
        <v>11158.487052519555</v>
      </c>
      <c r="Q197" s="24">
        <v>18994.532036097811</v>
      </c>
      <c r="R197" s="24">
        <v>20266.449303465561</v>
      </c>
      <c r="S197" s="24">
        <v>15949.788556259937</v>
      </c>
      <c r="T197" s="24">
        <v>16192.223451959861</v>
      </c>
      <c r="U197" s="24">
        <v>14383.106811659936</v>
      </c>
      <c r="V197" s="25">
        <v>1770.6828196799995</v>
      </c>
      <c r="W197" s="20" t="s">
        <v>66</v>
      </c>
      <c r="X197" s="21"/>
    </row>
    <row r="198" spans="3:24" s="26" customFormat="1" ht="15.75" customHeight="1">
      <c r="C198" s="20" t="s">
        <v>117</v>
      </c>
      <c r="D198" s="20"/>
      <c r="E198" s="22">
        <v>1319449.205666668</v>
      </c>
      <c r="F198" s="23">
        <v>89212.386999999973</v>
      </c>
      <c r="G198" s="23">
        <v>16906.076000000001</v>
      </c>
      <c r="H198" s="23">
        <v>41618.936000000002</v>
      </c>
      <c r="I198" s="23">
        <v>47635.788000000015</v>
      </c>
      <c r="J198" s="23">
        <v>20982.012000000002</v>
      </c>
      <c r="K198" s="23">
        <v>28606.397000000001</v>
      </c>
      <c r="L198" s="23">
        <v>23421.613999999998</v>
      </c>
      <c r="M198" s="23">
        <v>83445.027999999991</v>
      </c>
      <c r="N198" s="23">
        <v>289920.60150000139</v>
      </c>
      <c r="O198" s="23">
        <v>105558.83600000005</v>
      </c>
      <c r="P198" s="23">
        <v>65725.222499999989</v>
      </c>
      <c r="Q198" s="24">
        <v>111469.05100000008</v>
      </c>
      <c r="R198" s="24">
        <v>118700.60800000001</v>
      </c>
      <c r="S198" s="24">
        <v>92011.181666666627</v>
      </c>
      <c r="T198" s="24">
        <v>94220.883999999947</v>
      </c>
      <c r="U198" s="24">
        <v>80338.826999999976</v>
      </c>
      <c r="V198" s="25">
        <v>9675.7559999999994</v>
      </c>
      <c r="W198" s="20" t="s">
        <v>117</v>
      </c>
      <c r="X198" s="20"/>
    </row>
    <row r="199" spans="3:24" s="9" customFormat="1" ht="15.75" customHeight="1">
      <c r="C199" s="27"/>
      <c r="D199" s="27"/>
      <c r="E199" s="46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50"/>
      <c r="R199" s="50"/>
      <c r="S199" s="50"/>
      <c r="T199" s="50"/>
      <c r="U199" s="50"/>
      <c r="V199" s="51"/>
      <c r="W199" s="27"/>
      <c r="X199" s="27"/>
    </row>
    <row r="200" spans="3:24" s="9" customFormat="1" ht="15.75" customHeight="1">
      <c r="C200" s="32" t="s">
        <v>93</v>
      </c>
      <c r="D200" s="20"/>
      <c r="E200" s="33"/>
      <c r="F200" s="34"/>
      <c r="G200" s="34"/>
      <c r="H200" s="34"/>
      <c r="I200" s="34"/>
      <c r="J200" s="34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6"/>
      <c r="W200" s="32" t="s">
        <v>93</v>
      </c>
      <c r="X200" s="20"/>
    </row>
    <row r="201" spans="3:24" s="26" customFormat="1" ht="15.75" customHeight="1">
      <c r="C201" s="37"/>
      <c r="D201" s="38" t="s">
        <v>69</v>
      </c>
      <c r="E201" s="39">
        <v>95341.97</v>
      </c>
      <c r="F201" s="40">
        <v>8188.3399999999992</v>
      </c>
      <c r="G201" s="40">
        <v>955.2</v>
      </c>
      <c r="H201" s="40">
        <v>5337.85</v>
      </c>
      <c r="I201" s="40">
        <v>6891.5999999999995</v>
      </c>
      <c r="J201" s="40">
        <v>1123.8399999999999</v>
      </c>
      <c r="K201" s="40">
        <v>3020.45</v>
      </c>
      <c r="L201" s="40">
        <v>895.31999999999994</v>
      </c>
      <c r="M201" s="40">
        <v>4112.1899999999996</v>
      </c>
      <c r="N201" s="40">
        <v>27340.769999999993</v>
      </c>
      <c r="O201" s="40">
        <v>4186.9799999999996</v>
      </c>
      <c r="P201" s="40">
        <v>4719.6000000000004</v>
      </c>
      <c r="Q201" s="43">
        <v>10122.799999999999</v>
      </c>
      <c r="R201" s="43">
        <v>5340.67</v>
      </c>
      <c r="S201" s="43">
        <v>1902.3600000000001</v>
      </c>
      <c r="T201" s="43">
        <v>4539.2000000000007</v>
      </c>
      <c r="U201" s="43">
        <v>6664.8</v>
      </c>
      <c r="V201" s="44">
        <v>0</v>
      </c>
      <c r="W201" s="37"/>
      <c r="X201" s="38" t="s">
        <v>69</v>
      </c>
    </row>
    <row r="202" spans="3:24" s="9" customFormat="1" ht="15.75" customHeight="1">
      <c r="C202" s="27"/>
      <c r="D202" s="45" t="s">
        <v>70</v>
      </c>
      <c r="E202" s="46">
        <v>123561.52999999998</v>
      </c>
      <c r="F202" s="47">
        <v>10778.530000000002</v>
      </c>
      <c r="G202" s="47">
        <v>1563.87</v>
      </c>
      <c r="H202" s="47">
        <v>1571.4299999999998</v>
      </c>
      <c r="I202" s="47">
        <v>4513.7300000000005</v>
      </c>
      <c r="J202" s="47">
        <v>390.49</v>
      </c>
      <c r="K202" s="47">
        <v>3297.93</v>
      </c>
      <c r="L202" s="47">
        <v>2439.7399999999998</v>
      </c>
      <c r="M202" s="47">
        <v>8957.119999999999</v>
      </c>
      <c r="N202" s="47">
        <v>25181.98</v>
      </c>
      <c r="O202" s="47">
        <v>9346.9499999999989</v>
      </c>
      <c r="P202" s="47">
        <v>7927.3400000000011</v>
      </c>
      <c r="Q202" s="50">
        <v>17678.399999999998</v>
      </c>
      <c r="R202" s="50">
        <v>4532.26</v>
      </c>
      <c r="S202" s="50">
        <v>2578.7199999999998</v>
      </c>
      <c r="T202" s="50">
        <v>17079.75</v>
      </c>
      <c r="U202" s="50">
        <v>4991.33</v>
      </c>
      <c r="V202" s="51">
        <v>731.96</v>
      </c>
      <c r="W202" s="27"/>
      <c r="X202" s="45" t="s">
        <v>70</v>
      </c>
    </row>
    <row r="203" spans="3:24" s="9" customFormat="1" ht="15.75" customHeight="1">
      <c r="C203" s="27"/>
      <c r="D203" s="45" t="s">
        <v>71</v>
      </c>
      <c r="E203" s="46">
        <v>121289.84999999998</v>
      </c>
      <c r="F203" s="47">
        <v>12681.71</v>
      </c>
      <c r="G203" s="47">
        <v>2367.16</v>
      </c>
      <c r="H203" s="47">
        <v>2285.59</v>
      </c>
      <c r="I203" s="47">
        <v>9588</v>
      </c>
      <c r="J203" s="47">
        <v>253.81</v>
      </c>
      <c r="K203" s="47">
        <v>2343.86</v>
      </c>
      <c r="L203" s="47">
        <v>627.58000000000004</v>
      </c>
      <c r="M203" s="47">
        <v>18397.71</v>
      </c>
      <c r="N203" s="47">
        <v>23354.560000000001</v>
      </c>
      <c r="O203" s="47">
        <v>7159.4</v>
      </c>
      <c r="P203" s="47">
        <v>4337.34</v>
      </c>
      <c r="Q203" s="50">
        <v>12077.15</v>
      </c>
      <c r="R203" s="50">
        <v>700</v>
      </c>
      <c r="S203" s="50">
        <v>9469.26</v>
      </c>
      <c r="T203" s="50">
        <v>11056.34</v>
      </c>
      <c r="U203" s="50">
        <v>4590.38</v>
      </c>
      <c r="V203" s="51">
        <v>0</v>
      </c>
      <c r="W203" s="27"/>
      <c r="X203" s="45" t="s">
        <v>71</v>
      </c>
    </row>
    <row r="204" spans="3:24" s="9" customFormat="1" ht="15.75" customHeight="1">
      <c r="C204" s="27"/>
      <c r="E204" s="46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50"/>
      <c r="R204" s="50"/>
      <c r="S204" s="50"/>
      <c r="T204" s="50"/>
      <c r="U204" s="50"/>
      <c r="V204" s="51"/>
      <c r="W204" s="27"/>
    </row>
    <row r="205" spans="3:24" s="26" customFormat="1" ht="15.75" customHeight="1">
      <c r="C205" s="20" t="s">
        <v>94</v>
      </c>
      <c r="D205" s="21"/>
      <c r="E205" s="156">
        <v>1319449.2056666666</v>
      </c>
      <c r="F205" s="156">
        <v>89212.387000000002</v>
      </c>
      <c r="G205" s="156">
        <v>16906.076000000001</v>
      </c>
      <c r="H205" s="156">
        <v>41618.935999999994</v>
      </c>
      <c r="I205" s="156">
        <v>47635.788</v>
      </c>
      <c r="J205" s="156">
        <v>20982.011999999999</v>
      </c>
      <c r="K205" s="156">
        <v>28606.397000000004</v>
      </c>
      <c r="L205" s="156">
        <v>23421.613999999998</v>
      </c>
      <c r="M205" s="156">
        <v>83445.028000000006</v>
      </c>
      <c r="N205" s="156">
        <v>289920.60149999987</v>
      </c>
      <c r="O205" s="156">
        <v>105558.83600000001</v>
      </c>
      <c r="P205" s="156">
        <v>65725.222500000018</v>
      </c>
      <c r="Q205" s="156">
        <v>111469.05100000002</v>
      </c>
      <c r="R205" s="156">
        <v>118700.60800000001</v>
      </c>
      <c r="S205" s="156">
        <v>92011.181666666671</v>
      </c>
      <c r="T205" s="156">
        <v>94220.88400000002</v>
      </c>
      <c r="U205" s="156">
        <v>80338.827000000005</v>
      </c>
      <c r="V205" s="157">
        <v>9675.7560000000012</v>
      </c>
      <c r="W205" s="20" t="s">
        <v>94</v>
      </c>
      <c r="X205" s="21"/>
    </row>
    <row r="206" spans="3:24" s="26" customFormat="1" ht="15.75" customHeight="1">
      <c r="D206" s="52" t="s">
        <v>73</v>
      </c>
      <c r="E206" s="39">
        <v>215573.71399999989</v>
      </c>
      <c r="F206" s="40">
        <v>6080.9</v>
      </c>
      <c r="G206" s="40">
        <v>453</v>
      </c>
      <c r="H206" s="40">
        <v>709.62</v>
      </c>
      <c r="I206" s="40">
        <v>9558.8579999999984</v>
      </c>
      <c r="J206" s="40">
        <v>595</v>
      </c>
      <c r="K206" s="40">
        <v>1195.4000000000001</v>
      </c>
      <c r="L206" s="40">
        <v>330.5</v>
      </c>
      <c r="M206" s="40">
        <v>1364.8</v>
      </c>
      <c r="N206" s="40">
        <v>96309.960999999894</v>
      </c>
      <c r="O206" s="40">
        <v>31180.907999999996</v>
      </c>
      <c r="P206" s="40">
        <v>10764.329000000003</v>
      </c>
      <c r="Q206" s="43">
        <v>20698.739000000001</v>
      </c>
      <c r="R206" s="43">
        <v>9310.0190000000021</v>
      </c>
      <c r="S206" s="43">
        <v>7892.2000000000007</v>
      </c>
      <c r="T206" s="43">
        <v>12541.48</v>
      </c>
      <c r="U206" s="43">
        <v>6588</v>
      </c>
      <c r="V206" s="44">
        <v>0</v>
      </c>
      <c r="X206" s="52" t="s">
        <v>73</v>
      </c>
    </row>
    <row r="207" spans="3:24" s="26" customFormat="1" ht="15.75" customHeight="1">
      <c r="C207" s="37"/>
      <c r="D207" s="52" t="s">
        <v>74</v>
      </c>
      <c r="E207" s="39">
        <v>579279.59349999996</v>
      </c>
      <c r="F207" s="40">
        <v>66023.735000000001</v>
      </c>
      <c r="G207" s="40">
        <v>11071.576000000001</v>
      </c>
      <c r="H207" s="40">
        <v>24720.702999999998</v>
      </c>
      <c r="I207" s="40">
        <v>28078.170999999995</v>
      </c>
      <c r="J207" s="40">
        <v>9942.6720000000005</v>
      </c>
      <c r="K207" s="40">
        <v>17852.035</v>
      </c>
      <c r="L207" s="40">
        <v>16930.296999999999</v>
      </c>
      <c r="M207" s="40">
        <v>42941.621999999996</v>
      </c>
      <c r="N207" s="40">
        <v>97658.401499999964</v>
      </c>
      <c r="O207" s="40">
        <v>43821.833000000006</v>
      </c>
      <c r="P207" s="40">
        <v>33337.849000000002</v>
      </c>
      <c r="Q207" s="43">
        <v>41730.107000000011</v>
      </c>
      <c r="R207" s="43">
        <v>34068.433000000005</v>
      </c>
      <c r="S207" s="43">
        <v>30892.589000000004</v>
      </c>
      <c r="T207" s="43">
        <v>49994.061000000009</v>
      </c>
      <c r="U207" s="43">
        <v>28893.049000000003</v>
      </c>
      <c r="V207" s="44">
        <v>1322.46</v>
      </c>
      <c r="W207" s="37"/>
      <c r="X207" s="52" t="s">
        <v>74</v>
      </c>
    </row>
    <row r="208" spans="3:24" s="26" customFormat="1" ht="15.75" customHeight="1">
      <c r="C208" s="37"/>
      <c r="D208" s="52" t="s">
        <v>75</v>
      </c>
      <c r="E208" s="39">
        <v>185118.63166666665</v>
      </c>
      <c r="F208" s="40">
        <v>6812.0720000000001</v>
      </c>
      <c r="G208" s="40">
        <v>1826.98</v>
      </c>
      <c r="H208" s="40">
        <v>9579.4129999999986</v>
      </c>
      <c r="I208" s="40">
        <v>4443.2089999999998</v>
      </c>
      <c r="J208" s="40">
        <v>4661.3399999999992</v>
      </c>
      <c r="K208" s="40">
        <v>3889.4720000000002</v>
      </c>
      <c r="L208" s="40">
        <v>4234.9210000000003</v>
      </c>
      <c r="M208" s="40">
        <v>37350.89</v>
      </c>
      <c r="N208" s="40">
        <v>38597.750999999982</v>
      </c>
      <c r="O208" s="40">
        <v>11869.231999999998</v>
      </c>
      <c r="P208" s="40">
        <v>9672.6180000000004</v>
      </c>
      <c r="Q208" s="43">
        <v>17343.712000000003</v>
      </c>
      <c r="R208" s="43">
        <v>12792.923000000001</v>
      </c>
      <c r="S208" s="43">
        <v>9429.4106666666667</v>
      </c>
      <c r="T208" s="43">
        <v>7173.6379999999999</v>
      </c>
      <c r="U208" s="43">
        <v>5441.05</v>
      </c>
      <c r="V208" s="44">
        <v>0</v>
      </c>
      <c r="W208" s="37"/>
      <c r="X208" s="52" t="s">
        <v>75</v>
      </c>
    </row>
    <row r="209" spans="3:24" s="26" customFormat="1" ht="15.75" customHeight="1">
      <c r="C209" s="37"/>
      <c r="D209" s="52" t="s">
        <v>76</v>
      </c>
      <c r="E209" s="39">
        <v>62816.610000000008</v>
      </c>
      <c r="F209" s="40">
        <v>2941.88</v>
      </c>
      <c r="G209" s="40">
        <v>465.52</v>
      </c>
      <c r="H209" s="40">
        <v>2677.2200000000003</v>
      </c>
      <c r="I209" s="40">
        <v>1990.4</v>
      </c>
      <c r="J209" s="40">
        <v>4260.2</v>
      </c>
      <c r="K209" s="40">
        <v>455</v>
      </c>
      <c r="L209" s="40">
        <v>1144.2460000000001</v>
      </c>
      <c r="M209" s="40">
        <v>1367.396</v>
      </c>
      <c r="N209" s="40">
        <v>15528.361000000001</v>
      </c>
      <c r="O209" s="40">
        <v>4602.1539999999995</v>
      </c>
      <c r="P209" s="40">
        <v>2355.9399999999996</v>
      </c>
      <c r="Q209" s="43">
        <v>7756.6720000000023</v>
      </c>
      <c r="R209" s="43">
        <v>5553.9</v>
      </c>
      <c r="S209" s="43">
        <v>2539.8300000000004</v>
      </c>
      <c r="T209" s="43">
        <v>6150.7280000000001</v>
      </c>
      <c r="U209" s="43">
        <v>3027.1629999999996</v>
      </c>
      <c r="V209" s="44">
        <v>0</v>
      </c>
      <c r="W209" s="37"/>
      <c r="X209" s="52" t="s">
        <v>76</v>
      </c>
    </row>
    <row r="210" spans="3:24" s="26" customFormat="1" ht="15.75" customHeight="1">
      <c r="C210" s="37"/>
      <c r="D210" s="52" t="s">
        <v>77</v>
      </c>
      <c r="E210" s="39">
        <v>26909.025000000001</v>
      </c>
      <c r="F210" s="40">
        <v>1501.2</v>
      </c>
      <c r="G210" s="40">
        <v>0</v>
      </c>
      <c r="H210" s="40">
        <v>1343.17</v>
      </c>
      <c r="I210" s="40">
        <v>204.06</v>
      </c>
      <c r="J210" s="40">
        <v>398.8</v>
      </c>
      <c r="K210" s="40">
        <v>281</v>
      </c>
      <c r="L210" s="40">
        <v>301.05</v>
      </c>
      <c r="M210" s="40">
        <v>0</v>
      </c>
      <c r="N210" s="40">
        <v>11786.545000000002</v>
      </c>
      <c r="O210" s="40">
        <v>3059.0699999999997</v>
      </c>
      <c r="P210" s="40">
        <v>1551.41</v>
      </c>
      <c r="Q210" s="43">
        <v>1446.01</v>
      </c>
      <c r="R210" s="43">
        <v>1969.5600000000002</v>
      </c>
      <c r="S210" s="43">
        <v>1148</v>
      </c>
      <c r="T210" s="43">
        <v>1059.69</v>
      </c>
      <c r="U210" s="43">
        <v>859.46</v>
      </c>
      <c r="V210" s="44">
        <v>0</v>
      </c>
      <c r="W210" s="37"/>
      <c r="X210" s="52" t="s">
        <v>77</v>
      </c>
    </row>
    <row r="211" spans="3:24" s="26" customFormat="1" ht="15.75" customHeight="1">
      <c r="C211" s="37"/>
      <c r="D211" s="52" t="s">
        <v>78</v>
      </c>
      <c r="E211" s="39">
        <v>21761.279999999995</v>
      </c>
      <c r="F211" s="40">
        <v>0</v>
      </c>
      <c r="G211" s="40">
        <v>1421</v>
      </c>
      <c r="H211" s="40">
        <v>0</v>
      </c>
      <c r="I211" s="40">
        <v>1708</v>
      </c>
      <c r="J211" s="40">
        <v>0</v>
      </c>
      <c r="K211" s="40">
        <v>936.04</v>
      </c>
      <c r="L211" s="40">
        <v>159</v>
      </c>
      <c r="M211" s="40">
        <v>0</v>
      </c>
      <c r="N211" s="40">
        <v>4249.3099999999995</v>
      </c>
      <c r="O211" s="40">
        <v>5027.7199999999993</v>
      </c>
      <c r="P211" s="40">
        <v>1406.5</v>
      </c>
      <c r="Q211" s="43">
        <v>1695.02</v>
      </c>
      <c r="R211" s="43">
        <v>1631.44</v>
      </c>
      <c r="S211" s="43">
        <v>1038.7</v>
      </c>
      <c r="T211" s="43">
        <v>735</v>
      </c>
      <c r="U211" s="43">
        <v>1473.55</v>
      </c>
      <c r="V211" s="44">
        <v>280</v>
      </c>
      <c r="W211" s="37"/>
      <c r="X211" s="52" t="s">
        <v>78</v>
      </c>
    </row>
    <row r="212" spans="3:24" s="26" customFormat="1" ht="15.75" customHeight="1">
      <c r="C212" s="37"/>
      <c r="D212" s="52" t="s">
        <v>79</v>
      </c>
      <c r="E212" s="39">
        <v>227990.35150000002</v>
      </c>
      <c r="F212" s="40">
        <v>5852.6</v>
      </c>
      <c r="G212" s="40">
        <v>1668</v>
      </c>
      <c r="H212" s="40">
        <v>2588.81</v>
      </c>
      <c r="I212" s="40">
        <v>1653.0900000000001</v>
      </c>
      <c r="J212" s="40">
        <v>1124</v>
      </c>
      <c r="K212" s="40">
        <v>3997.4500000000003</v>
      </c>
      <c r="L212" s="40">
        <v>321.60000000000002</v>
      </c>
      <c r="M212" s="40">
        <v>420.32</v>
      </c>
      <c r="N212" s="40">
        <v>25790.272000000004</v>
      </c>
      <c r="O212" s="40">
        <v>5997.9189999999999</v>
      </c>
      <c r="P212" s="40">
        <v>6636.5764999999992</v>
      </c>
      <c r="Q212" s="43">
        <v>20798.791000000001</v>
      </c>
      <c r="R212" s="43">
        <v>53374.332999999991</v>
      </c>
      <c r="S212" s="43">
        <v>39070.452000000005</v>
      </c>
      <c r="T212" s="43">
        <v>16566.286999999997</v>
      </c>
      <c r="U212" s="43">
        <v>34056.555</v>
      </c>
      <c r="V212" s="44">
        <v>8073.2960000000003</v>
      </c>
      <c r="W212" s="37"/>
      <c r="X212" s="52" t="s">
        <v>79</v>
      </c>
    </row>
    <row r="213" spans="3:24" s="26" customFormat="1" ht="15.75" customHeight="1">
      <c r="C213" s="37"/>
      <c r="D213" s="37"/>
      <c r="E213" s="39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3"/>
      <c r="R213" s="43"/>
      <c r="S213" s="43"/>
      <c r="T213" s="43"/>
      <c r="U213" s="43"/>
      <c r="V213" s="44"/>
      <c r="W213" s="37"/>
      <c r="X213" s="37"/>
    </row>
    <row r="214" spans="3:24" s="26" customFormat="1" ht="15.75" customHeight="1">
      <c r="C214" s="20" t="s">
        <v>94</v>
      </c>
      <c r="D214" s="20"/>
      <c r="E214" s="22">
        <v>1319449.2056666664</v>
      </c>
      <c r="F214" s="23">
        <v>89212.387000000002</v>
      </c>
      <c r="G214" s="23">
        <v>16906.076000000001</v>
      </c>
      <c r="H214" s="23">
        <v>41618.936000000002</v>
      </c>
      <c r="I214" s="23">
        <v>47635.787999999993</v>
      </c>
      <c r="J214" s="23">
        <v>20982.012000000002</v>
      </c>
      <c r="K214" s="23">
        <v>28606.397000000001</v>
      </c>
      <c r="L214" s="23">
        <v>23421.614000000001</v>
      </c>
      <c r="M214" s="23">
        <v>83445.028000000006</v>
      </c>
      <c r="N214" s="23">
        <v>289920.60149999987</v>
      </c>
      <c r="O214" s="23">
        <v>105558.836</v>
      </c>
      <c r="P214" s="23">
        <v>65725.222499999989</v>
      </c>
      <c r="Q214" s="23">
        <v>111469.05100000001</v>
      </c>
      <c r="R214" s="23">
        <v>118700.60800000001</v>
      </c>
      <c r="S214" s="23">
        <v>92011.181666666671</v>
      </c>
      <c r="T214" s="23">
        <v>94220.883999999991</v>
      </c>
      <c r="U214" s="23">
        <v>80338.82699999999</v>
      </c>
      <c r="V214" s="25">
        <v>9675.7560000000012</v>
      </c>
      <c r="W214" s="20" t="s">
        <v>94</v>
      </c>
      <c r="X214" s="20"/>
    </row>
    <row r="215" spans="3:24" s="26" customFormat="1" ht="15.75" customHeight="1">
      <c r="C215" s="37"/>
      <c r="D215" s="37" t="s">
        <v>118</v>
      </c>
      <c r="E215" s="39">
        <v>201336.54399999985</v>
      </c>
      <c r="F215" s="53">
        <v>485.9</v>
      </c>
      <c r="G215" s="53">
        <v>453</v>
      </c>
      <c r="H215" s="53">
        <v>681.62</v>
      </c>
      <c r="I215" s="53">
        <v>9548.3579999999984</v>
      </c>
      <c r="J215" s="53">
        <v>175</v>
      </c>
      <c r="K215" s="53">
        <v>1303.9000000000001</v>
      </c>
      <c r="L215" s="53">
        <v>330.5</v>
      </c>
      <c r="M215" s="53">
        <v>1592.3</v>
      </c>
      <c r="N215" s="53">
        <v>92330.500999999858</v>
      </c>
      <c r="O215" s="53">
        <v>31621.807999999997</v>
      </c>
      <c r="P215" s="53">
        <v>10099.519</v>
      </c>
      <c r="Q215" s="53">
        <v>20562.739000000001</v>
      </c>
      <c r="R215" s="53">
        <v>8557.5190000000021</v>
      </c>
      <c r="S215" s="53">
        <v>4627.8999999999996</v>
      </c>
      <c r="T215" s="53">
        <v>12105.98</v>
      </c>
      <c r="U215" s="53">
        <v>6860</v>
      </c>
      <c r="V215" s="158">
        <v>0</v>
      </c>
      <c r="W215" s="37"/>
      <c r="X215" s="37" t="s">
        <v>118</v>
      </c>
    </row>
    <row r="216" spans="3:24" s="26" customFormat="1" ht="15.75" customHeight="1">
      <c r="C216" s="37"/>
      <c r="D216" s="37" t="s">
        <v>119</v>
      </c>
      <c r="E216" s="39">
        <v>11742.563999999998</v>
      </c>
      <c r="F216" s="53">
        <v>609.35099999999989</v>
      </c>
      <c r="G216" s="53">
        <v>385.41199999999998</v>
      </c>
      <c r="H216" s="53">
        <v>117</v>
      </c>
      <c r="I216" s="53">
        <v>749.17300000000012</v>
      </c>
      <c r="J216" s="53">
        <v>35.200000000000003</v>
      </c>
      <c r="K216" s="53">
        <v>122.5</v>
      </c>
      <c r="L216" s="53">
        <v>292.26</v>
      </c>
      <c r="M216" s="53"/>
      <c r="N216" s="53">
        <v>2877.1060000000002</v>
      </c>
      <c r="O216" s="53">
        <v>995.59</v>
      </c>
      <c r="P216" s="53">
        <v>342.80599999999998</v>
      </c>
      <c r="Q216" s="53">
        <v>1926.2159999999997</v>
      </c>
      <c r="R216" s="53">
        <v>1030.4000000000001</v>
      </c>
      <c r="S216" s="53">
        <v>926.99999999999989</v>
      </c>
      <c r="T216" s="53">
        <v>716.22</v>
      </c>
      <c r="U216" s="53">
        <v>581.33000000000015</v>
      </c>
      <c r="V216" s="158">
        <v>35</v>
      </c>
      <c r="W216" s="37"/>
      <c r="X216" s="37" t="s">
        <v>119</v>
      </c>
    </row>
    <row r="217" spans="3:24" s="26" customFormat="1" ht="15.75" customHeight="1">
      <c r="C217" s="37"/>
      <c r="D217" s="37" t="s">
        <v>120</v>
      </c>
      <c r="E217" s="39">
        <v>54180.172000000006</v>
      </c>
      <c r="F217" s="53">
        <v>6617.8590000000004</v>
      </c>
      <c r="G217" s="53">
        <v>1839.7939999999999</v>
      </c>
      <c r="H217" s="53">
        <v>1229.2200000000003</v>
      </c>
      <c r="I217" s="53">
        <v>1305.94</v>
      </c>
      <c r="J217" s="53">
        <v>479</v>
      </c>
      <c r="K217" s="53">
        <v>1514.7080000000001</v>
      </c>
      <c r="L217" s="53">
        <v>447.6</v>
      </c>
      <c r="M217" s="53">
        <v>563.17499999999995</v>
      </c>
      <c r="N217" s="53">
        <v>13939.840500000006</v>
      </c>
      <c r="O217" s="53">
        <v>4295.4820000000009</v>
      </c>
      <c r="P217" s="53">
        <v>4594.9484999999995</v>
      </c>
      <c r="Q217" s="53">
        <v>3879.346</v>
      </c>
      <c r="R217" s="53">
        <v>2744.2599999999998</v>
      </c>
      <c r="S217" s="53">
        <v>1609.9650000000001</v>
      </c>
      <c r="T217" s="53">
        <v>5348.5280000000012</v>
      </c>
      <c r="U217" s="53">
        <v>3173.5059999999994</v>
      </c>
      <c r="V217" s="158">
        <v>597</v>
      </c>
      <c r="W217" s="37"/>
      <c r="X217" s="37" t="s">
        <v>120</v>
      </c>
    </row>
    <row r="218" spans="3:24" s="26" customFormat="1" ht="15.75" customHeight="1">
      <c r="C218" s="37"/>
      <c r="D218" s="37" t="s">
        <v>121</v>
      </c>
      <c r="E218" s="39">
        <v>272401.51966666669</v>
      </c>
      <c r="F218" s="53">
        <v>30586.352999999999</v>
      </c>
      <c r="G218" s="53">
        <v>4434.4400000000005</v>
      </c>
      <c r="H218" s="53">
        <v>5685.6329999999989</v>
      </c>
      <c r="I218" s="53">
        <v>4822.5420000000004</v>
      </c>
      <c r="J218" s="53">
        <v>7335.0990000000011</v>
      </c>
      <c r="K218" s="53">
        <v>9417.7210000000014</v>
      </c>
      <c r="L218" s="53">
        <v>5413.1910000000007</v>
      </c>
      <c r="M218" s="53">
        <v>4425.09</v>
      </c>
      <c r="N218" s="53">
        <v>62891.713999999978</v>
      </c>
      <c r="O218" s="53">
        <v>17580.198</v>
      </c>
      <c r="P218" s="53">
        <v>15693.77</v>
      </c>
      <c r="Q218" s="53">
        <v>24986.161999999997</v>
      </c>
      <c r="R218" s="53">
        <v>19385.106000000003</v>
      </c>
      <c r="S218" s="53">
        <v>21702.116666666665</v>
      </c>
      <c r="T218" s="53">
        <v>19480.758000000005</v>
      </c>
      <c r="U218" s="53">
        <v>14361.37</v>
      </c>
      <c r="V218" s="158">
        <v>4200.2560000000003</v>
      </c>
      <c r="W218" s="37"/>
      <c r="X218" s="37" t="s">
        <v>121</v>
      </c>
    </row>
    <row r="219" spans="3:24" s="26" customFormat="1" ht="15.75" customHeight="1">
      <c r="C219" s="37"/>
      <c r="D219" s="37" t="s">
        <v>103</v>
      </c>
      <c r="E219" s="39">
        <v>345301.37999999995</v>
      </c>
      <c r="F219" s="53">
        <v>23208.704000000002</v>
      </c>
      <c r="G219" s="53">
        <v>4492.8900000000003</v>
      </c>
      <c r="H219" s="53">
        <v>11964.7</v>
      </c>
      <c r="I219" s="53">
        <v>9872.7950000000001</v>
      </c>
      <c r="J219" s="53">
        <v>5985.6730000000007</v>
      </c>
      <c r="K219" s="53">
        <v>10498.088000000002</v>
      </c>
      <c r="L219" s="53">
        <v>10027.726000000002</v>
      </c>
      <c r="M219" s="53">
        <v>26293.698999999997</v>
      </c>
      <c r="N219" s="53">
        <v>58758.749999999993</v>
      </c>
      <c r="O219" s="53">
        <v>22454.614000000001</v>
      </c>
      <c r="P219" s="53">
        <v>18177.444999999996</v>
      </c>
      <c r="Q219" s="53">
        <v>36918.097999999998</v>
      </c>
      <c r="R219" s="53">
        <v>31112.433000000005</v>
      </c>
      <c r="S219" s="53">
        <v>26288.760000000009</v>
      </c>
      <c r="T219" s="53">
        <v>24205.942999999992</v>
      </c>
      <c r="U219" s="53">
        <v>23837.562000000002</v>
      </c>
      <c r="V219" s="158">
        <v>1203.5</v>
      </c>
      <c r="W219" s="37"/>
      <c r="X219" s="37" t="s">
        <v>103</v>
      </c>
    </row>
    <row r="220" spans="3:24" s="26" customFormat="1" ht="15.75" customHeight="1">
      <c r="C220" s="37"/>
      <c r="D220" s="37" t="s">
        <v>122</v>
      </c>
      <c r="E220" s="39">
        <v>344317.038</v>
      </c>
      <c r="F220" s="53">
        <v>19785.22</v>
      </c>
      <c r="G220" s="53">
        <v>5300.54</v>
      </c>
      <c r="H220" s="53">
        <v>12590.263000000001</v>
      </c>
      <c r="I220" s="53">
        <v>10924.630000000001</v>
      </c>
      <c r="J220" s="53">
        <v>6972.04</v>
      </c>
      <c r="K220" s="53">
        <v>2486.5500000000002</v>
      </c>
      <c r="L220" s="53">
        <v>6910.3370000000004</v>
      </c>
      <c r="M220" s="53">
        <v>36706.985999999997</v>
      </c>
      <c r="N220" s="53">
        <v>48223.17</v>
      </c>
      <c r="O220" s="53">
        <v>22125.003999999997</v>
      </c>
      <c r="P220" s="53">
        <v>16816.734</v>
      </c>
      <c r="Q220" s="53">
        <v>15528.560000000001</v>
      </c>
      <c r="R220" s="53">
        <v>49223.75</v>
      </c>
      <c r="S220" s="53">
        <v>32764.74</v>
      </c>
      <c r="T220" s="53">
        <v>25983.454999999998</v>
      </c>
      <c r="U220" s="53">
        <v>28335.059000000001</v>
      </c>
      <c r="V220" s="158">
        <v>3640</v>
      </c>
      <c r="W220" s="37"/>
      <c r="X220" s="37" t="s">
        <v>122</v>
      </c>
    </row>
    <row r="221" spans="3:24" s="26" customFormat="1" ht="15.75" customHeight="1" thickBot="1">
      <c r="C221" s="54"/>
      <c r="D221" s="54" t="s">
        <v>123</v>
      </c>
      <c r="E221" s="159">
        <v>90169.987999999983</v>
      </c>
      <c r="F221" s="160">
        <v>7919</v>
      </c>
      <c r="G221" s="160">
        <v>0</v>
      </c>
      <c r="H221" s="160">
        <v>9350.5</v>
      </c>
      <c r="I221" s="160">
        <v>10412.349999999999</v>
      </c>
      <c r="J221" s="160">
        <v>0</v>
      </c>
      <c r="K221" s="160">
        <v>3262.93</v>
      </c>
      <c r="L221" s="160">
        <v>0</v>
      </c>
      <c r="M221" s="160">
        <v>13863.778</v>
      </c>
      <c r="N221" s="160">
        <v>10899.52</v>
      </c>
      <c r="O221" s="160">
        <v>6486.1399999999994</v>
      </c>
      <c r="P221" s="160">
        <v>0</v>
      </c>
      <c r="Q221" s="160">
        <v>7667.93</v>
      </c>
      <c r="R221" s="160">
        <v>6647.14</v>
      </c>
      <c r="S221" s="160">
        <v>4090.7</v>
      </c>
      <c r="T221" s="160">
        <v>6380</v>
      </c>
      <c r="U221" s="160">
        <v>3190</v>
      </c>
      <c r="V221" s="161">
        <v>0</v>
      </c>
      <c r="W221" s="54"/>
      <c r="X221" s="54" t="s">
        <v>123</v>
      </c>
    </row>
    <row r="222" spans="3:24" s="9" customFormat="1" ht="15.75" customHeight="1">
      <c r="C222" s="27"/>
      <c r="D222" s="27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60"/>
      <c r="R222" s="60"/>
      <c r="S222" s="60"/>
      <c r="T222" s="60"/>
      <c r="U222" s="60"/>
      <c r="V222" s="60"/>
      <c r="W222" s="27"/>
      <c r="X222" s="27"/>
    </row>
    <row r="223" spans="3:24" s="61" customFormat="1" ht="15.75" customHeight="1">
      <c r="C223" s="61" t="s">
        <v>124</v>
      </c>
    </row>
    <row r="224" spans="3:24" s="61" customFormat="1" ht="15.75" customHeight="1">
      <c r="C224" s="61" t="s">
        <v>125</v>
      </c>
    </row>
    <row r="225" spans="3:24">
      <c r="D225" s="7"/>
    </row>
    <row r="226" spans="3:24">
      <c r="D226" s="7"/>
    </row>
    <row r="227" spans="3:24" s="9" customFormat="1" ht="21">
      <c r="C227" s="10" t="s">
        <v>126</v>
      </c>
      <c r="D227" s="11"/>
    </row>
    <row r="228" spans="3:24" s="9" customFormat="1" ht="15.75" customHeight="1" thickBot="1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3"/>
    </row>
    <row r="229" spans="3:24" s="9" customFormat="1" ht="15.75" customHeight="1">
      <c r="C229" s="122" t="s">
        <v>30</v>
      </c>
      <c r="D229" s="278"/>
      <c r="E229" s="14" t="s">
        <v>31</v>
      </c>
      <c r="F229" s="15" t="s">
        <v>32</v>
      </c>
      <c r="G229" s="15" t="s">
        <v>33</v>
      </c>
      <c r="H229" s="15" t="s">
        <v>34</v>
      </c>
      <c r="I229" s="15" t="s">
        <v>35</v>
      </c>
      <c r="J229" s="15" t="s">
        <v>36</v>
      </c>
      <c r="K229" s="15" t="s">
        <v>37</v>
      </c>
      <c r="L229" s="15" t="s">
        <v>38</v>
      </c>
      <c r="M229" s="15" t="s">
        <v>39</v>
      </c>
      <c r="N229" s="15" t="s">
        <v>40</v>
      </c>
      <c r="O229" s="15" t="s">
        <v>41</v>
      </c>
      <c r="P229" s="15" t="s">
        <v>42</v>
      </c>
      <c r="Q229" s="15" t="s">
        <v>43</v>
      </c>
      <c r="R229" s="15" t="s">
        <v>44</v>
      </c>
      <c r="S229" s="15" t="s">
        <v>45</v>
      </c>
      <c r="T229" s="15" t="s">
        <v>46</v>
      </c>
      <c r="U229" s="15" t="s">
        <v>47</v>
      </c>
      <c r="V229" s="16" t="s">
        <v>48</v>
      </c>
      <c r="W229" s="124" t="s">
        <v>30</v>
      </c>
      <c r="X229" s="122"/>
    </row>
    <row r="230" spans="3:24" s="9" customFormat="1" ht="15.75" customHeight="1">
      <c r="C230" s="123"/>
      <c r="D230" s="279"/>
      <c r="E230" s="17" t="s">
        <v>26</v>
      </c>
      <c r="F230" s="18" t="s">
        <v>49</v>
      </c>
      <c r="G230" s="18" t="s">
        <v>50</v>
      </c>
      <c r="H230" s="18" t="s">
        <v>51</v>
      </c>
      <c r="I230" s="18" t="s">
        <v>52</v>
      </c>
      <c r="J230" s="18" t="s">
        <v>53</v>
      </c>
      <c r="K230" s="18" t="s">
        <v>54</v>
      </c>
      <c r="L230" s="18" t="s">
        <v>55</v>
      </c>
      <c r="M230" s="18" t="s">
        <v>56</v>
      </c>
      <c r="N230" s="18" t="s">
        <v>57</v>
      </c>
      <c r="O230" s="18" t="s">
        <v>58</v>
      </c>
      <c r="P230" s="18" t="s">
        <v>59</v>
      </c>
      <c r="Q230" s="18" t="s">
        <v>60</v>
      </c>
      <c r="R230" s="18" t="s">
        <v>61</v>
      </c>
      <c r="S230" s="18" t="s">
        <v>62</v>
      </c>
      <c r="T230" s="18" t="s">
        <v>63</v>
      </c>
      <c r="U230" s="18" t="s">
        <v>64</v>
      </c>
      <c r="V230" s="19" t="s">
        <v>65</v>
      </c>
      <c r="W230" s="125"/>
      <c r="X230" s="123"/>
    </row>
    <row r="231" spans="3:24" s="26" customFormat="1" ht="15.75" customHeight="1">
      <c r="C231" s="20" t="s">
        <v>66</v>
      </c>
      <c r="D231" s="162"/>
      <c r="E231" s="22">
        <v>21235.697881147928</v>
      </c>
      <c r="F231" s="23">
        <v>0</v>
      </c>
      <c r="G231" s="23">
        <v>23.364962589928055</v>
      </c>
      <c r="H231" s="23">
        <v>0</v>
      </c>
      <c r="I231" s="23">
        <v>129.6334849252305</v>
      </c>
      <c r="J231" s="23">
        <v>0</v>
      </c>
      <c r="K231" s="23">
        <v>0</v>
      </c>
      <c r="L231" s="23">
        <v>0</v>
      </c>
      <c r="M231" s="23">
        <v>0</v>
      </c>
      <c r="N231" s="23">
        <v>8.1724995830851697</v>
      </c>
      <c r="O231" s="23">
        <v>642.87703189818308</v>
      </c>
      <c r="P231" s="23">
        <v>0</v>
      </c>
      <c r="Q231" s="24">
        <v>1528.2052695513903</v>
      </c>
      <c r="R231" s="24">
        <v>756.08849474989211</v>
      </c>
      <c r="S231" s="24">
        <v>11953.636237347628</v>
      </c>
      <c r="T231" s="24">
        <v>572.40066991367996</v>
      </c>
      <c r="U231" s="24">
        <v>3821.0627746004466</v>
      </c>
      <c r="V231" s="25">
        <v>1800.2564559884622</v>
      </c>
      <c r="W231" s="20" t="s">
        <v>66</v>
      </c>
      <c r="X231" s="162"/>
    </row>
    <row r="232" spans="3:24" s="26" customFormat="1" ht="15.75" customHeight="1">
      <c r="C232" s="20" t="s">
        <v>117</v>
      </c>
      <c r="D232" s="20"/>
      <c r="E232" s="22">
        <v>242156.22600000002</v>
      </c>
      <c r="F232" s="23">
        <v>0</v>
      </c>
      <c r="G232" s="23">
        <v>490</v>
      </c>
      <c r="H232" s="23">
        <v>0</v>
      </c>
      <c r="I232" s="23">
        <v>3289.5</v>
      </c>
      <c r="J232" s="23">
        <v>0</v>
      </c>
      <c r="K232" s="23">
        <v>0</v>
      </c>
      <c r="L232" s="23">
        <v>0</v>
      </c>
      <c r="M232" s="23">
        <v>0</v>
      </c>
      <c r="N232" s="23">
        <v>245</v>
      </c>
      <c r="O232" s="23">
        <v>7094.75</v>
      </c>
      <c r="P232" s="23">
        <v>0</v>
      </c>
      <c r="Q232" s="24">
        <v>34623.448000000004</v>
      </c>
      <c r="R232" s="24">
        <v>20312.828000000001</v>
      </c>
      <c r="S232" s="24">
        <v>124049.90000000001</v>
      </c>
      <c r="T232" s="24">
        <v>6497.8</v>
      </c>
      <c r="U232" s="24">
        <v>37253</v>
      </c>
      <c r="V232" s="25">
        <v>8300</v>
      </c>
      <c r="W232" s="20" t="s">
        <v>117</v>
      </c>
      <c r="X232" s="20"/>
    </row>
    <row r="233" spans="3:24" s="9" customFormat="1" ht="15.75" customHeight="1">
      <c r="C233" s="27"/>
      <c r="D233" s="27"/>
      <c r="E233" s="46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50"/>
      <c r="R233" s="50"/>
      <c r="S233" s="50"/>
      <c r="T233" s="50"/>
      <c r="U233" s="50"/>
      <c r="V233" s="51"/>
      <c r="W233" s="27"/>
      <c r="X233" s="27"/>
    </row>
    <row r="234" spans="3:24" s="26" customFormat="1" ht="15.75" customHeight="1">
      <c r="C234" s="20" t="s">
        <v>93</v>
      </c>
      <c r="D234" s="20"/>
      <c r="E234" s="22"/>
      <c r="F234" s="24"/>
      <c r="G234" s="24"/>
      <c r="H234" s="24"/>
      <c r="I234" s="24"/>
      <c r="J234" s="24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163"/>
      <c r="W234" s="20" t="s">
        <v>93</v>
      </c>
      <c r="X234" s="20"/>
    </row>
    <row r="235" spans="3:24" s="26" customFormat="1" ht="15.75" customHeight="1">
      <c r="C235" s="37"/>
      <c r="D235" s="38" t="s">
        <v>69</v>
      </c>
      <c r="E235" s="39">
        <v>36770</v>
      </c>
      <c r="F235" s="40">
        <v>0</v>
      </c>
      <c r="G235" s="40">
        <v>0</v>
      </c>
      <c r="H235" s="40">
        <v>0</v>
      </c>
      <c r="I235" s="40">
        <v>490</v>
      </c>
      <c r="J235" s="40">
        <v>0</v>
      </c>
      <c r="K235" s="40">
        <v>0</v>
      </c>
      <c r="L235" s="40">
        <v>0</v>
      </c>
      <c r="M235" s="40">
        <v>0</v>
      </c>
      <c r="N235" s="40">
        <v>245</v>
      </c>
      <c r="O235" s="40">
        <v>256</v>
      </c>
      <c r="P235" s="40">
        <v>0</v>
      </c>
      <c r="Q235" s="43">
        <v>4185</v>
      </c>
      <c r="R235" s="43">
        <v>5320</v>
      </c>
      <c r="S235" s="43">
        <v>15389</v>
      </c>
      <c r="T235" s="43">
        <v>3045</v>
      </c>
      <c r="U235" s="43">
        <v>7105</v>
      </c>
      <c r="V235" s="44">
        <v>735</v>
      </c>
      <c r="W235" s="37"/>
      <c r="X235" s="38" t="s">
        <v>69</v>
      </c>
    </row>
    <row r="236" spans="3:24" s="26" customFormat="1" ht="15.75" customHeight="1">
      <c r="C236" s="37"/>
      <c r="D236" s="38" t="s">
        <v>70</v>
      </c>
      <c r="E236" s="39">
        <v>59094.57</v>
      </c>
      <c r="F236" s="40">
        <v>0</v>
      </c>
      <c r="G236" s="40">
        <v>0</v>
      </c>
      <c r="H236" s="40">
        <v>0</v>
      </c>
      <c r="I236" s="40">
        <v>0</v>
      </c>
      <c r="J236" s="40">
        <v>0</v>
      </c>
      <c r="K236" s="40">
        <v>0</v>
      </c>
      <c r="L236" s="40">
        <v>0</v>
      </c>
      <c r="M236" s="40">
        <v>0</v>
      </c>
      <c r="N236" s="40">
        <v>0</v>
      </c>
      <c r="O236" s="40">
        <v>4552</v>
      </c>
      <c r="P236" s="40">
        <v>0</v>
      </c>
      <c r="Q236" s="43">
        <v>10237</v>
      </c>
      <c r="R236" s="43">
        <v>7518</v>
      </c>
      <c r="S236" s="43">
        <v>23786.57</v>
      </c>
      <c r="T236" s="43">
        <v>366</v>
      </c>
      <c r="U236" s="43">
        <v>9415</v>
      </c>
      <c r="V236" s="44">
        <v>3220</v>
      </c>
      <c r="W236" s="37"/>
      <c r="X236" s="38" t="s">
        <v>70</v>
      </c>
    </row>
    <row r="237" spans="3:24" s="26" customFormat="1" ht="15.75" customHeight="1">
      <c r="C237" s="37"/>
      <c r="D237" s="38" t="s">
        <v>71</v>
      </c>
      <c r="E237" s="39">
        <v>58778.468000000001</v>
      </c>
      <c r="F237" s="40">
        <v>0</v>
      </c>
      <c r="G237" s="40">
        <v>490</v>
      </c>
      <c r="H237" s="40">
        <v>0</v>
      </c>
      <c r="I237" s="40">
        <v>1774.5</v>
      </c>
      <c r="J237" s="40">
        <v>0</v>
      </c>
      <c r="K237" s="40">
        <v>0</v>
      </c>
      <c r="L237" s="40">
        <v>0</v>
      </c>
      <c r="M237" s="40">
        <v>0</v>
      </c>
      <c r="N237" s="40">
        <v>0</v>
      </c>
      <c r="O237" s="40">
        <v>280</v>
      </c>
      <c r="P237" s="40">
        <v>0</v>
      </c>
      <c r="Q237" s="43">
        <v>6701.348</v>
      </c>
      <c r="R237" s="43">
        <v>4268.62</v>
      </c>
      <c r="S237" s="43">
        <v>34768</v>
      </c>
      <c r="T237" s="43">
        <v>2509</v>
      </c>
      <c r="U237" s="43">
        <v>6895</v>
      </c>
      <c r="V237" s="44">
        <v>1092</v>
      </c>
      <c r="W237" s="37"/>
      <c r="X237" s="38" t="s">
        <v>71</v>
      </c>
    </row>
    <row r="238" spans="3:24" s="26" customFormat="1" ht="15.75" customHeight="1">
      <c r="C238" s="37"/>
      <c r="E238" s="39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3"/>
      <c r="R238" s="43"/>
      <c r="S238" s="43"/>
      <c r="T238" s="43"/>
      <c r="U238" s="43"/>
      <c r="V238" s="44"/>
      <c r="W238" s="37"/>
    </row>
    <row r="239" spans="3:24" s="26" customFormat="1" ht="15.75" customHeight="1">
      <c r="C239" s="20" t="s">
        <v>94</v>
      </c>
      <c r="D239" s="21"/>
      <c r="E239" s="22">
        <v>242156.226</v>
      </c>
      <c r="F239" s="23">
        <v>0</v>
      </c>
      <c r="G239" s="23">
        <v>490</v>
      </c>
      <c r="H239" s="23">
        <v>0</v>
      </c>
      <c r="I239" s="23">
        <v>3289.5</v>
      </c>
      <c r="J239" s="23">
        <v>0</v>
      </c>
      <c r="K239" s="23">
        <v>0</v>
      </c>
      <c r="L239" s="23">
        <v>0</v>
      </c>
      <c r="M239" s="23">
        <v>0</v>
      </c>
      <c r="N239" s="23">
        <v>245</v>
      </c>
      <c r="O239" s="23">
        <v>7094.75</v>
      </c>
      <c r="P239" s="23">
        <v>0</v>
      </c>
      <c r="Q239" s="23">
        <v>34623.448000000004</v>
      </c>
      <c r="R239" s="23">
        <v>20312.828000000001</v>
      </c>
      <c r="S239" s="23">
        <v>124049.90000000001</v>
      </c>
      <c r="T239" s="23">
        <v>6497.8</v>
      </c>
      <c r="U239" s="23">
        <v>37253</v>
      </c>
      <c r="V239" s="25">
        <v>8300</v>
      </c>
      <c r="W239" s="20" t="s">
        <v>94</v>
      </c>
      <c r="X239" s="21"/>
    </row>
    <row r="240" spans="3:24" s="26" customFormat="1" ht="15.75" customHeight="1">
      <c r="D240" s="52" t="s">
        <v>73</v>
      </c>
      <c r="E240" s="39">
        <v>0</v>
      </c>
      <c r="F240" s="40">
        <v>0</v>
      </c>
      <c r="G240" s="40">
        <v>0</v>
      </c>
      <c r="H240" s="40">
        <v>0</v>
      </c>
      <c r="I240" s="40">
        <v>0</v>
      </c>
      <c r="J240" s="40">
        <v>0</v>
      </c>
      <c r="K240" s="40">
        <v>0</v>
      </c>
      <c r="L240" s="40">
        <v>0</v>
      </c>
      <c r="M240" s="40">
        <v>0</v>
      </c>
      <c r="N240" s="40">
        <v>0</v>
      </c>
      <c r="O240" s="40">
        <v>0</v>
      </c>
      <c r="P240" s="40">
        <v>0</v>
      </c>
      <c r="Q240" s="43">
        <v>0</v>
      </c>
      <c r="R240" s="43">
        <v>0</v>
      </c>
      <c r="S240" s="43">
        <v>0</v>
      </c>
      <c r="T240" s="43">
        <v>0</v>
      </c>
      <c r="U240" s="43">
        <v>0</v>
      </c>
      <c r="V240" s="44">
        <v>0</v>
      </c>
      <c r="X240" s="52" t="s">
        <v>73</v>
      </c>
    </row>
    <row r="241" spans="3:24" s="26" customFormat="1" ht="15.75" customHeight="1">
      <c r="C241" s="37"/>
      <c r="D241" s="52" t="s">
        <v>74</v>
      </c>
      <c r="E241" s="39">
        <v>366</v>
      </c>
      <c r="F241" s="40">
        <v>0</v>
      </c>
      <c r="G241" s="40">
        <v>0</v>
      </c>
      <c r="H241" s="40">
        <v>0</v>
      </c>
      <c r="I241" s="40">
        <v>0</v>
      </c>
      <c r="J241" s="40">
        <v>0</v>
      </c>
      <c r="K241" s="40">
        <v>0</v>
      </c>
      <c r="L241" s="40">
        <v>0</v>
      </c>
      <c r="M241" s="40">
        <v>0</v>
      </c>
      <c r="N241" s="40">
        <v>0</v>
      </c>
      <c r="O241" s="40">
        <v>0</v>
      </c>
      <c r="P241" s="40">
        <v>0</v>
      </c>
      <c r="Q241" s="43">
        <v>0</v>
      </c>
      <c r="R241" s="43">
        <v>0</v>
      </c>
      <c r="S241" s="43">
        <v>0</v>
      </c>
      <c r="T241" s="43">
        <v>366</v>
      </c>
      <c r="U241" s="43">
        <v>0</v>
      </c>
      <c r="V241" s="44">
        <v>0</v>
      </c>
      <c r="W241" s="37"/>
      <c r="X241" s="52" t="s">
        <v>74</v>
      </c>
    </row>
    <row r="242" spans="3:24" s="26" customFormat="1" ht="15.75" customHeight="1">
      <c r="C242" s="37"/>
      <c r="D242" s="52" t="s">
        <v>75</v>
      </c>
      <c r="E242" s="39">
        <v>0</v>
      </c>
      <c r="F242" s="40">
        <v>0</v>
      </c>
      <c r="G242" s="40">
        <v>0</v>
      </c>
      <c r="H242" s="40">
        <v>0</v>
      </c>
      <c r="I242" s="40">
        <v>0</v>
      </c>
      <c r="J242" s="40">
        <v>0</v>
      </c>
      <c r="K242" s="40">
        <v>0</v>
      </c>
      <c r="L242" s="40">
        <v>0</v>
      </c>
      <c r="M242" s="40">
        <v>0</v>
      </c>
      <c r="N242" s="40">
        <v>0</v>
      </c>
      <c r="O242" s="40">
        <v>0</v>
      </c>
      <c r="P242" s="40">
        <v>0</v>
      </c>
      <c r="Q242" s="43">
        <v>0</v>
      </c>
      <c r="R242" s="43">
        <v>0</v>
      </c>
      <c r="S242" s="43">
        <v>0</v>
      </c>
      <c r="T242" s="43">
        <v>0</v>
      </c>
      <c r="U242" s="43">
        <v>0</v>
      </c>
      <c r="V242" s="44">
        <v>0</v>
      </c>
      <c r="W242" s="37"/>
      <c r="X242" s="52" t="s">
        <v>75</v>
      </c>
    </row>
    <row r="243" spans="3:24" s="26" customFormat="1" ht="15.75" customHeight="1">
      <c r="C243" s="37"/>
      <c r="D243" s="52" t="s">
        <v>76</v>
      </c>
      <c r="E243" s="39">
        <v>0</v>
      </c>
      <c r="F243" s="40">
        <v>0</v>
      </c>
      <c r="G243" s="40">
        <v>0</v>
      </c>
      <c r="H243" s="40">
        <v>0</v>
      </c>
      <c r="I243" s="40">
        <v>0</v>
      </c>
      <c r="J243" s="40">
        <v>0</v>
      </c>
      <c r="K243" s="40">
        <v>0</v>
      </c>
      <c r="L243" s="40">
        <v>0</v>
      </c>
      <c r="M243" s="40">
        <v>0</v>
      </c>
      <c r="N243" s="40">
        <v>0</v>
      </c>
      <c r="O243" s="40">
        <v>0</v>
      </c>
      <c r="P243" s="40">
        <v>0</v>
      </c>
      <c r="Q243" s="43">
        <v>0</v>
      </c>
      <c r="R243" s="43">
        <v>0</v>
      </c>
      <c r="S243" s="43">
        <v>0</v>
      </c>
      <c r="T243" s="43">
        <v>0</v>
      </c>
      <c r="U243" s="43">
        <v>0</v>
      </c>
      <c r="V243" s="44">
        <v>0</v>
      </c>
      <c r="W243" s="37"/>
      <c r="X243" s="52" t="s">
        <v>76</v>
      </c>
    </row>
    <row r="244" spans="3:24" s="26" customFormat="1" ht="15.75" customHeight="1">
      <c r="C244" s="37"/>
      <c r="D244" s="52" t="s">
        <v>77</v>
      </c>
      <c r="E244" s="39">
        <v>2252</v>
      </c>
      <c r="F244" s="40">
        <v>0</v>
      </c>
      <c r="G244" s="40">
        <v>0</v>
      </c>
      <c r="H244" s="40">
        <v>0</v>
      </c>
      <c r="I244" s="40">
        <v>0</v>
      </c>
      <c r="J244" s="40">
        <v>0</v>
      </c>
      <c r="K244" s="40">
        <v>0</v>
      </c>
      <c r="L244" s="40">
        <v>0</v>
      </c>
      <c r="M244" s="40">
        <v>0</v>
      </c>
      <c r="N244" s="40">
        <v>0</v>
      </c>
      <c r="O244" s="40">
        <v>1750</v>
      </c>
      <c r="P244" s="40">
        <v>0</v>
      </c>
      <c r="Q244" s="43">
        <v>0</v>
      </c>
      <c r="R244" s="43">
        <v>0</v>
      </c>
      <c r="S244" s="43">
        <v>502</v>
      </c>
      <c r="T244" s="43">
        <v>0</v>
      </c>
      <c r="U244" s="43">
        <v>0</v>
      </c>
      <c r="V244" s="44">
        <v>0</v>
      </c>
      <c r="W244" s="37"/>
      <c r="X244" s="52" t="s">
        <v>77</v>
      </c>
    </row>
    <row r="245" spans="3:24" s="26" customFormat="1" ht="15.75" customHeight="1">
      <c r="C245" s="37"/>
      <c r="D245" s="52" t="s">
        <v>78</v>
      </c>
      <c r="E245" s="39">
        <v>0</v>
      </c>
      <c r="F245" s="40">
        <v>0</v>
      </c>
      <c r="G245" s="40">
        <v>0</v>
      </c>
      <c r="H245" s="40">
        <v>0</v>
      </c>
      <c r="I245" s="40">
        <v>0</v>
      </c>
      <c r="J245" s="40">
        <v>0</v>
      </c>
      <c r="K245" s="40">
        <v>0</v>
      </c>
      <c r="L245" s="40">
        <v>0</v>
      </c>
      <c r="M245" s="40">
        <v>0</v>
      </c>
      <c r="N245" s="40">
        <v>0</v>
      </c>
      <c r="O245" s="40">
        <v>0</v>
      </c>
      <c r="P245" s="40">
        <v>0</v>
      </c>
      <c r="Q245" s="43">
        <v>0</v>
      </c>
      <c r="R245" s="43">
        <v>0</v>
      </c>
      <c r="S245" s="43">
        <v>0</v>
      </c>
      <c r="T245" s="43">
        <v>0</v>
      </c>
      <c r="U245" s="43">
        <v>0</v>
      </c>
      <c r="V245" s="44">
        <v>0</v>
      </c>
      <c r="W245" s="37"/>
      <c r="X245" s="52" t="s">
        <v>78</v>
      </c>
    </row>
    <row r="246" spans="3:24" s="26" customFormat="1" ht="15.75" customHeight="1">
      <c r="C246" s="37"/>
      <c r="D246" s="52" t="s">
        <v>79</v>
      </c>
      <c r="E246" s="39">
        <v>239538.226</v>
      </c>
      <c r="F246" s="40">
        <v>0</v>
      </c>
      <c r="G246" s="40">
        <v>490</v>
      </c>
      <c r="H246" s="40">
        <v>0</v>
      </c>
      <c r="I246" s="40">
        <v>3289.5</v>
      </c>
      <c r="J246" s="40">
        <v>0</v>
      </c>
      <c r="K246" s="40">
        <v>0</v>
      </c>
      <c r="L246" s="40">
        <v>0</v>
      </c>
      <c r="M246" s="40">
        <v>0</v>
      </c>
      <c r="N246" s="40">
        <v>245</v>
      </c>
      <c r="O246" s="40">
        <v>5344.75</v>
      </c>
      <c r="P246" s="40">
        <v>0</v>
      </c>
      <c r="Q246" s="43">
        <v>34623.448000000004</v>
      </c>
      <c r="R246" s="43">
        <v>20312.828000000001</v>
      </c>
      <c r="S246" s="43">
        <v>123547.90000000001</v>
      </c>
      <c r="T246" s="43">
        <v>6131.8</v>
      </c>
      <c r="U246" s="43">
        <v>37253</v>
      </c>
      <c r="V246" s="44">
        <v>8300</v>
      </c>
      <c r="W246" s="37"/>
      <c r="X246" s="52" t="s">
        <v>79</v>
      </c>
    </row>
    <row r="247" spans="3:24" s="9" customFormat="1" ht="15.75" customHeight="1">
      <c r="C247" s="27"/>
      <c r="D247" s="52"/>
      <c r="E247" s="28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30"/>
      <c r="R247" s="30"/>
      <c r="S247" s="30"/>
      <c r="T247" s="30"/>
      <c r="U247" s="30"/>
      <c r="V247" s="31"/>
      <c r="W247" s="27"/>
      <c r="X247" s="52"/>
    </row>
    <row r="248" spans="3:24" s="26" customFormat="1" ht="15.75" customHeight="1">
      <c r="C248" s="20" t="s">
        <v>94</v>
      </c>
      <c r="D248" s="20"/>
      <c r="E248" s="22">
        <v>242156.226</v>
      </c>
      <c r="F248" s="23">
        <v>0</v>
      </c>
      <c r="G248" s="23">
        <v>490</v>
      </c>
      <c r="H248" s="23">
        <v>0</v>
      </c>
      <c r="I248" s="23">
        <v>3289.5</v>
      </c>
      <c r="J248" s="23">
        <v>0</v>
      </c>
      <c r="K248" s="23">
        <v>0</v>
      </c>
      <c r="L248" s="23">
        <v>0</v>
      </c>
      <c r="M248" s="23">
        <v>0</v>
      </c>
      <c r="N248" s="23">
        <v>245</v>
      </c>
      <c r="O248" s="23">
        <v>7094.75</v>
      </c>
      <c r="P248" s="23">
        <v>0</v>
      </c>
      <c r="Q248" s="23">
        <v>34623.448000000004</v>
      </c>
      <c r="R248" s="23">
        <v>20312.828000000001</v>
      </c>
      <c r="S248" s="23">
        <v>124049.9</v>
      </c>
      <c r="T248" s="23">
        <v>6497.8</v>
      </c>
      <c r="U248" s="23">
        <v>37253</v>
      </c>
      <c r="V248" s="23">
        <v>8300</v>
      </c>
      <c r="W248" s="20" t="s">
        <v>94</v>
      </c>
      <c r="X248" s="20"/>
    </row>
    <row r="249" spans="3:24" s="26" customFormat="1" ht="15.75" customHeight="1">
      <c r="C249" s="37"/>
      <c r="D249" s="37" t="s">
        <v>118</v>
      </c>
      <c r="E249" s="39">
        <v>0</v>
      </c>
      <c r="F249" s="40">
        <v>0</v>
      </c>
      <c r="G249" s="40">
        <v>0</v>
      </c>
      <c r="H249" s="40">
        <v>0</v>
      </c>
      <c r="I249" s="40">
        <v>0</v>
      </c>
      <c r="J249" s="40">
        <v>0</v>
      </c>
      <c r="K249" s="40">
        <v>0</v>
      </c>
      <c r="L249" s="40">
        <v>0</v>
      </c>
      <c r="M249" s="40">
        <v>0</v>
      </c>
      <c r="N249" s="40">
        <v>0</v>
      </c>
      <c r="O249" s="40">
        <v>0</v>
      </c>
      <c r="P249" s="40">
        <v>0</v>
      </c>
      <c r="Q249" s="43">
        <v>0</v>
      </c>
      <c r="R249" s="43">
        <v>0</v>
      </c>
      <c r="S249" s="43">
        <v>0</v>
      </c>
      <c r="T249" s="43">
        <v>0</v>
      </c>
      <c r="U249" s="43">
        <v>0</v>
      </c>
      <c r="V249" s="44">
        <v>0</v>
      </c>
      <c r="W249" s="37"/>
      <c r="X249" s="37" t="s">
        <v>118</v>
      </c>
    </row>
    <row r="250" spans="3:24" s="26" customFormat="1" ht="15.75" customHeight="1">
      <c r="C250" s="37"/>
      <c r="D250" s="37" t="s">
        <v>119</v>
      </c>
      <c r="E250" s="39">
        <v>242.18799999999999</v>
      </c>
      <c r="F250" s="40">
        <v>0</v>
      </c>
      <c r="G250" s="40">
        <v>0</v>
      </c>
      <c r="H250" s="40">
        <v>0</v>
      </c>
      <c r="I250" s="40">
        <v>0</v>
      </c>
      <c r="J250" s="40">
        <v>0</v>
      </c>
      <c r="K250" s="40">
        <v>0</v>
      </c>
      <c r="L250" s="40">
        <v>0</v>
      </c>
      <c r="M250" s="40">
        <v>0</v>
      </c>
      <c r="N250" s="40">
        <v>0</v>
      </c>
      <c r="O250" s="40">
        <v>0</v>
      </c>
      <c r="P250" s="40">
        <v>0</v>
      </c>
      <c r="Q250" s="43">
        <v>87.647999999999996</v>
      </c>
      <c r="R250" s="43">
        <v>0</v>
      </c>
      <c r="S250" s="43">
        <v>84.54</v>
      </c>
      <c r="T250" s="43">
        <v>70</v>
      </c>
      <c r="U250" s="43">
        <v>0</v>
      </c>
      <c r="V250" s="44">
        <v>0</v>
      </c>
      <c r="W250" s="37"/>
      <c r="X250" s="37" t="s">
        <v>119</v>
      </c>
    </row>
    <row r="251" spans="3:24" s="26" customFormat="1" ht="15.75" customHeight="1">
      <c r="C251" s="37"/>
      <c r="D251" s="37" t="s">
        <v>120</v>
      </c>
      <c r="E251" s="39">
        <v>5689.4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  <c r="N251" s="40">
        <v>0</v>
      </c>
      <c r="O251" s="40">
        <v>1163</v>
      </c>
      <c r="P251" s="40">
        <v>0</v>
      </c>
      <c r="Q251" s="43">
        <v>347.1</v>
      </c>
      <c r="R251" s="43">
        <v>172</v>
      </c>
      <c r="S251" s="43">
        <v>1220.3</v>
      </c>
      <c r="T251" s="43">
        <v>643</v>
      </c>
      <c r="U251" s="43">
        <v>2144</v>
      </c>
      <c r="V251" s="44">
        <v>0</v>
      </c>
      <c r="W251" s="37"/>
      <c r="X251" s="37" t="s">
        <v>120</v>
      </c>
    </row>
    <row r="252" spans="3:24" s="26" customFormat="1" ht="15.75" customHeight="1">
      <c r="C252" s="37"/>
      <c r="D252" s="37" t="s">
        <v>121</v>
      </c>
      <c r="E252" s="39">
        <v>115422.38799999999</v>
      </c>
      <c r="F252" s="40">
        <v>0</v>
      </c>
      <c r="G252" s="40">
        <v>490</v>
      </c>
      <c r="H252" s="40">
        <v>0</v>
      </c>
      <c r="I252" s="40">
        <v>1012.8</v>
      </c>
      <c r="J252" s="40">
        <v>0</v>
      </c>
      <c r="K252" s="40">
        <v>0</v>
      </c>
      <c r="L252" s="40">
        <v>0</v>
      </c>
      <c r="M252" s="40">
        <v>0</v>
      </c>
      <c r="N252" s="40">
        <v>245</v>
      </c>
      <c r="O252" s="40">
        <v>1904.75</v>
      </c>
      <c r="P252" s="40">
        <v>0</v>
      </c>
      <c r="Q252" s="43">
        <v>7895</v>
      </c>
      <c r="R252" s="43">
        <v>3571.348</v>
      </c>
      <c r="S252" s="43">
        <v>64226.49</v>
      </c>
      <c r="T252" s="43">
        <v>2199</v>
      </c>
      <c r="U252" s="43">
        <v>28854</v>
      </c>
      <c r="V252" s="44">
        <v>5024</v>
      </c>
      <c r="W252" s="37"/>
      <c r="X252" s="37" t="s">
        <v>121</v>
      </c>
    </row>
    <row r="253" spans="3:24" s="26" customFormat="1" ht="15.75" customHeight="1">
      <c r="C253" s="37"/>
      <c r="D253" s="37" t="s">
        <v>103</v>
      </c>
      <c r="E253" s="39">
        <v>83441.350000000006</v>
      </c>
      <c r="F253" s="40">
        <v>0</v>
      </c>
      <c r="G253" s="40">
        <v>0</v>
      </c>
      <c r="H253" s="40">
        <v>0</v>
      </c>
      <c r="I253" s="40">
        <v>2276.6999999999998</v>
      </c>
      <c r="J253" s="40">
        <v>0</v>
      </c>
      <c r="K253" s="40">
        <v>0</v>
      </c>
      <c r="L253" s="40">
        <v>0</v>
      </c>
      <c r="M253" s="40">
        <v>0</v>
      </c>
      <c r="N253" s="40">
        <v>0</v>
      </c>
      <c r="O253" s="40">
        <v>0</v>
      </c>
      <c r="P253" s="40">
        <v>0</v>
      </c>
      <c r="Q253" s="43">
        <v>19930.7</v>
      </c>
      <c r="R253" s="43">
        <v>8154.58</v>
      </c>
      <c r="S253" s="43">
        <v>42632.57</v>
      </c>
      <c r="T253" s="43">
        <v>2553.8000000000002</v>
      </c>
      <c r="U253" s="43">
        <v>6255</v>
      </c>
      <c r="V253" s="44">
        <v>1638</v>
      </c>
      <c r="W253" s="37"/>
      <c r="X253" s="37" t="s">
        <v>103</v>
      </c>
    </row>
    <row r="254" spans="3:24" s="26" customFormat="1" ht="15.75" customHeight="1">
      <c r="C254" s="37"/>
      <c r="D254" s="37" t="s">
        <v>122</v>
      </c>
      <c r="E254" s="39">
        <v>37360.9</v>
      </c>
      <c r="F254" s="40">
        <v>0</v>
      </c>
      <c r="G254" s="40">
        <v>0</v>
      </c>
      <c r="H254" s="40">
        <v>0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0</v>
      </c>
      <c r="O254" s="40">
        <v>4027</v>
      </c>
      <c r="P254" s="40">
        <v>0</v>
      </c>
      <c r="Q254" s="43">
        <v>6363</v>
      </c>
      <c r="R254" s="43">
        <v>8414.9</v>
      </c>
      <c r="S254" s="43">
        <v>15886</v>
      </c>
      <c r="T254" s="43">
        <v>1032</v>
      </c>
      <c r="U254" s="43">
        <v>0</v>
      </c>
      <c r="V254" s="44">
        <v>1638</v>
      </c>
      <c r="W254" s="37"/>
      <c r="X254" s="37" t="s">
        <v>122</v>
      </c>
    </row>
    <row r="255" spans="3:24" s="26" customFormat="1" ht="15.75" customHeight="1" thickBot="1">
      <c r="C255" s="54"/>
      <c r="D255" s="54" t="s">
        <v>123</v>
      </c>
      <c r="E255" s="159">
        <v>0</v>
      </c>
      <c r="F255" s="160">
        <v>0</v>
      </c>
      <c r="G255" s="160">
        <v>0</v>
      </c>
      <c r="H255" s="160">
        <v>0</v>
      </c>
      <c r="I255" s="160">
        <v>0</v>
      </c>
      <c r="J255" s="160">
        <v>0</v>
      </c>
      <c r="K255" s="160">
        <v>0</v>
      </c>
      <c r="L255" s="160">
        <v>0</v>
      </c>
      <c r="M255" s="160">
        <v>0</v>
      </c>
      <c r="N255" s="160">
        <v>0</v>
      </c>
      <c r="O255" s="160">
        <v>0</v>
      </c>
      <c r="P255" s="160">
        <v>0</v>
      </c>
      <c r="Q255" s="160">
        <v>0</v>
      </c>
      <c r="R255" s="160">
        <v>0</v>
      </c>
      <c r="S255" s="160">
        <v>0</v>
      </c>
      <c r="T255" s="160">
        <v>0</v>
      </c>
      <c r="U255" s="160">
        <v>0</v>
      </c>
      <c r="V255" s="161">
        <v>0</v>
      </c>
      <c r="W255" s="54"/>
      <c r="X255" s="54" t="s">
        <v>123</v>
      </c>
    </row>
    <row r="256" spans="3:24" s="9" customFormat="1" ht="15.75" customHeight="1">
      <c r="C256" s="27"/>
      <c r="D256" s="27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5"/>
      <c r="R256" s="165"/>
      <c r="S256" s="165"/>
      <c r="T256" s="165"/>
      <c r="U256" s="165"/>
      <c r="V256" s="165"/>
      <c r="W256" s="27"/>
      <c r="X256" s="27"/>
    </row>
    <row r="257" spans="1:24" s="9" customFormat="1" ht="15.75" customHeight="1">
      <c r="C257" s="166" t="s">
        <v>124</v>
      </c>
      <c r="D257" s="27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60"/>
      <c r="R257" s="60"/>
      <c r="S257" s="60"/>
      <c r="T257" s="60"/>
      <c r="U257" s="60"/>
      <c r="V257" s="60"/>
      <c r="W257" s="27"/>
      <c r="X257" s="27"/>
    </row>
    <row r="258" spans="1:24" s="9" customFormat="1" ht="15.75" customHeight="1">
      <c r="C258" s="61" t="s">
        <v>125</v>
      </c>
    </row>
    <row r="260" spans="1:24">
      <c r="A260" s="280"/>
      <c r="B260" s="281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</row>
    <row r="261" spans="1:24" s="9" customFormat="1" ht="21">
      <c r="A261" s="10" t="s">
        <v>127</v>
      </c>
      <c r="B261" s="11"/>
      <c r="C261" s="26"/>
    </row>
    <row r="262" spans="1:24" s="9" customFormat="1" ht="17.5" thickBot="1">
      <c r="A262" s="12"/>
      <c r="B262" s="12"/>
      <c r="C262" s="126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X262" s="62"/>
    </row>
    <row r="263" spans="1:24" s="9" customFormat="1" ht="33" customHeight="1">
      <c r="A263" s="376" t="s">
        <v>30</v>
      </c>
      <c r="B263" s="376"/>
      <c r="C263" s="385"/>
      <c r="D263" s="14" t="s">
        <v>31</v>
      </c>
      <c r="E263" s="15" t="s">
        <v>32</v>
      </c>
      <c r="F263" s="15" t="s">
        <v>33</v>
      </c>
      <c r="G263" s="15" t="s">
        <v>34</v>
      </c>
      <c r="H263" s="15" t="s">
        <v>35</v>
      </c>
      <c r="I263" s="15" t="s">
        <v>36</v>
      </c>
      <c r="J263" s="15" t="s">
        <v>37</v>
      </c>
      <c r="K263" s="15" t="s">
        <v>38</v>
      </c>
      <c r="L263" s="15" t="s">
        <v>39</v>
      </c>
      <c r="M263" s="15" t="s">
        <v>40</v>
      </c>
      <c r="N263" s="15" t="s">
        <v>41</v>
      </c>
      <c r="O263" s="15" t="s">
        <v>42</v>
      </c>
      <c r="P263" s="15" t="s">
        <v>43</v>
      </c>
      <c r="Q263" s="15" t="s">
        <v>44</v>
      </c>
      <c r="R263" s="15" t="s">
        <v>45</v>
      </c>
      <c r="S263" s="15" t="s">
        <v>46</v>
      </c>
      <c r="T263" s="15" t="s">
        <v>47</v>
      </c>
      <c r="U263" s="16" t="s">
        <v>48</v>
      </c>
      <c r="V263" s="375" t="s">
        <v>30</v>
      </c>
      <c r="W263" s="376"/>
      <c r="X263" s="376"/>
    </row>
    <row r="264" spans="1:24" s="9" customFormat="1">
      <c r="A264" s="378"/>
      <c r="B264" s="378"/>
      <c r="C264" s="386"/>
      <c r="D264" s="17" t="s">
        <v>26</v>
      </c>
      <c r="E264" s="18" t="s">
        <v>49</v>
      </c>
      <c r="F264" s="18" t="s">
        <v>50</v>
      </c>
      <c r="G264" s="18" t="s">
        <v>51</v>
      </c>
      <c r="H264" s="18" t="s">
        <v>52</v>
      </c>
      <c r="I264" s="18" t="s">
        <v>53</v>
      </c>
      <c r="J264" s="18" t="s">
        <v>54</v>
      </c>
      <c r="K264" s="18" t="s">
        <v>55</v>
      </c>
      <c r="L264" s="167" t="s">
        <v>56</v>
      </c>
      <c r="M264" s="18" t="s">
        <v>57</v>
      </c>
      <c r="N264" s="18" t="s">
        <v>58</v>
      </c>
      <c r="O264" s="18" t="s">
        <v>59</v>
      </c>
      <c r="P264" s="18" t="s">
        <v>60</v>
      </c>
      <c r="Q264" s="18" t="s">
        <v>61</v>
      </c>
      <c r="R264" s="18" t="s">
        <v>62</v>
      </c>
      <c r="S264" s="18" t="s">
        <v>63</v>
      </c>
      <c r="T264" s="18" t="s">
        <v>64</v>
      </c>
      <c r="U264" s="168" t="s">
        <v>65</v>
      </c>
      <c r="V264" s="377"/>
      <c r="W264" s="378"/>
      <c r="X264" s="378"/>
    </row>
    <row r="265" spans="1:24" s="26" customFormat="1">
      <c r="A265" s="169" t="s">
        <v>66</v>
      </c>
      <c r="B265" s="162"/>
      <c r="C265" s="162"/>
      <c r="D265" s="170">
        <v>96281.085008873299</v>
      </c>
      <c r="E265" s="171">
        <v>12863.009843131131</v>
      </c>
      <c r="F265" s="171">
        <v>1909.0821670939999</v>
      </c>
      <c r="G265" s="171">
        <v>5883.6142034120003</v>
      </c>
      <c r="H265" s="171">
        <v>6100.3167375967996</v>
      </c>
      <c r="I265" s="171">
        <v>5053.4180628260001</v>
      </c>
      <c r="J265" s="171">
        <v>3627.7350740283828</v>
      </c>
      <c r="K265" s="171">
        <v>7265.9506887440002</v>
      </c>
      <c r="L265" s="171">
        <v>0</v>
      </c>
      <c r="M265" s="171">
        <v>19226.612087109213</v>
      </c>
      <c r="N265" s="171">
        <v>3388.259804986712</v>
      </c>
      <c r="O265" s="171">
        <v>5390.0777659490623</v>
      </c>
      <c r="P265" s="172">
        <v>2722.632313134</v>
      </c>
      <c r="Q265" s="172">
        <v>12340.310625640001</v>
      </c>
      <c r="R265" s="172">
        <v>670.4578657479999</v>
      </c>
      <c r="S265" s="172">
        <v>2557.5555678800001</v>
      </c>
      <c r="T265" s="172">
        <v>6474.7880275259995</v>
      </c>
      <c r="U265" s="173">
        <v>807.26417406799999</v>
      </c>
      <c r="V265" s="169" t="s">
        <v>66</v>
      </c>
      <c r="W265" s="162"/>
      <c r="X265" s="162"/>
    </row>
    <row r="266" spans="1:24" s="26" customFormat="1">
      <c r="A266" s="20" t="s">
        <v>91</v>
      </c>
      <c r="B266" s="21"/>
      <c r="C266" s="21"/>
      <c r="D266" s="22">
        <v>195247.32645500003</v>
      </c>
      <c r="E266" s="23">
        <v>37611.526400000002</v>
      </c>
      <c r="F266" s="23">
        <v>0</v>
      </c>
      <c r="G266" s="23">
        <v>6771.5709999999999</v>
      </c>
      <c r="H266" s="23">
        <v>18269.609052</v>
      </c>
      <c r="I266" s="23">
        <v>0</v>
      </c>
      <c r="J266" s="23">
        <v>0</v>
      </c>
      <c r="K266" s="23">
        <v>0</v>
      </c>
      <c r="L266" s="23">
        <v>0</v>
      </c>
      <c r="M266" s="23">
        <v>53175.067949000004</v>
      </c>
      <c r="N266" s="23">
        <v>10183.635999999999</v>
      </c>
      <c r="O266" s="23">
        <v>9477.9528959999989</v>
      </c>
      <c r="P266" s="24">
        <v>12711.776118</v>
      </c>
      <c r="Q266" s="24">
        <v>23501.06408</v>
      </c>
      <c r="R266" s="24">
        <v>1624.0714760000001</v>
      </c>
      <c r="S266" s="24">
        <v>8347.3863999999994</v>
      </c>
      <c r="T266" s="24">
        <v>11428.309872</v>
      </c>
      <c r="U266" s="25">
        <v>2145.3552120000004</v>
      </c>
      <c r="V266" s="20" t="s">
        <v>91</v>
      </c>
      <c r="W266" s="21"/>
      <c r="X266" s="21"/>
    </row>
    <row r="267" spans="1:24" s="26" customFormat="1">
      <c r="A267" s="20" t="s">
        <v>128</v>
      </c>
      <c r="B267" s="20"/>
      <c r="C267" s="21"/>
      <c r="D267" s="22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4"/>
      <c r="Q267" s="24"/>
      <c r="R267" s="24"/>
      <c r="S267" s="24"/>
      <c r="T267" s="24"/>
      <c r="U267" s="25"/>
      <c r="V267" s="20" t="s">
        <v>128</v>
      </c>
      <c r="W267" s="20"/>
      <c r="X267" s="21"/>
    </row>
    <row r="268" spans="1:24" s="26" customFormat="1">
      <c r="A268" s="174"/>
      <c r="B268" s="174" t="s">
        <v>129</v>
      </c>
      <c r="C268" s="175"/>
      <c r="D268" s="176">
        <v>60945</v>
      </c>
      <c r="E268" s="177">
        <v>10485</v>
      </c>
      <c r="F268" s="177">
        <v>2116</v>
      </c>
      <c r="G268" s="177">
        <v>3110</v>
      </c>
      <c r="H268" s="177">
        <v>4300</v>
      </c>
      <c r="I268" s="177">
        <v>0</v>
      </c>
      <c r="J268" s="177">
        <v>0</v>
      </c>
      <c r="K268" s="177">
        <v>0</v>
      </c>
      <c r="L268" s="177">
        <v>0</v>
      </c>
      <c r="M268" s="177">
        <v>16399</v>
      </c>
      <c r="N268" s="177">
        <v>1690</v>
      </c>
      <c r="O268" s="177">
        <v>2290</v>
      </c>
      <c r="P268" s="177">
        <v>4830</v>
      </c>
      <c r="Q268" s="177">
        <v>6012</v>
      </c>
      <c r="R268" s="177">
        <v>978</v>
      </c>
      <c r="S268" s="177">
        <v>1650</v>
      </c>
      <c r="T268" s="177">
        <v>3896</v>
      </c>
      <c r="U268" s="178">
        <v>3189</v>
      </c>
      <c r="V268" s="174"/>
      <c r="W268" s="174" t="s">
        <v>129</v>
      </c>
      <c r="X268" s="175"/>
    </row>
    <row r="269" spans="1:24" s="26" customFormat="1">
      <c r="A269" s="174"/>
      <c r="B269" s="174" t="s">
        <v>130</v>
      </c>
      <c r="C269" s="175"/>
      <c r="D269" s="179">
        <v>624.81366665999997</v>
      </c>
      <c r="E269" s="180">
        <v>99.88</v>
      </c>
      <c r="F269" s="180">
        <v>27.5</v>
      </c>
      <c r="G269" s="180">
        <v>31.5</v>
      </c>
      <c r="H269" s="180">
        <v>14.166599999999999</v>
      </c>
      <c r="I269" s="180">
        <v>34</v>
      </c>
      <c r="J269" s="180">
        <v>23.92</v>
      </c>
      <c r="K269" s="180">
        <v>93.66</v>
      </c>
      <c r="L269" s="180">
        <v>4.5</v>
      </c>
      <c r="M269" s="180">
        <v>113.75566666</v>
      </c>
      <c r="N269" s="180">
        <v>20</v>
      </c>
      <c r="O269" s="180">
        <v>18.36</v>
      </c>
      <c r="P269" s="180">
        <v>1.8</v>
      </c>
      <c r="Q269" s="180">
        <v>65</v>
      </c>
      <c r="R269" s="180">
        <v>3</v>
      </c>
      <c r="S269" s="180">
        <v>16.0214</v>
      </c>
      <c r="T269" s="180">
        <v>56.019999999999996</v>
      </c>
      <c r="U269" s="181">
        <v>1.7299999999999898</v>
      </c>
      <c r="V269" s="174"/>
      <c r="W269" s="174" t="s">
        <v>130</v>
      </c>
      <c r="X269" s="175"/>
    </row>
    <row r="270" spans="1:24" s="26" customFormat="1">
      <c r="A270" s="37"/>
      <c r="B270" s="37"/>
      <c r="C270" s="182"/>
      <c r="D270" s="39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3"/>
      <c r="Q270" s="43"/>
      <c r="R270" s="43"/>
      <c r="S270" s="43"/>
      <c r="T270" s="43"/>
      <c r="U270" s="44"/>
      <c r="V270" s="37"/>
      <c r="W270" s="37"/>
      <c r="X270" s="182"/>
    </row>
    <row r="271" spans="1:24" s="9" customFormat="1">
      <c r="A271" s="32" t="s">
        <v>131</v>
      </c>
      <c r="B271" s="32"/>
      <c r="C271" s="183"/>
      <c r="D271" s="33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4"/>
      <c r="Q271" s="34"/>
      <c r="R271" s="34"/>
      <c r="S271" s="34"/>
      <c r="T271" s="34"/>
      <c r="U271" s="184"/>
      <c r="V271" s="32" t="s">
        <v>131</v>
      </c>
      <c r="W271" s="32"/>
      <c r="X271" s="183"/>
    </row>
    <row r="272" spans="1:24" s="26" customFormat="1">
      <c r="A272" s="37" t="s">
        <v>129</v>
      </c>
      <c r="C272" s="185" t="s">
        <v>69</v>
      </c>
      <c r="D272" s="39">
        <v>5569</v>
      </c>
      <c r="E272" s="40">
        <v>0</v>
      </c>
      <c r="F272" s="40">
        <v>0</v>
      </c>
      <c r="G272" s="40">
        <v>0</v>
      </c>
      <c r="H272" s="40">
        <v>2400</v>
      </c>
      <c r="I272" s="40">
        <v>0</v>
      </c>
      <c r="J272" s="40">
        <v>0</v>
      </c>
      <c r="K272" s="40">
        <v>0</v>
      </c>
      <c r="L272" s="40">
        <v>0</v>
      </c>
      <c r="M272" s="40">
        <v>295</v>
      </c>
      <c r="N272" s="40">
        <v>0</v>
      </c>
      <c r="O272" s="40">
        <v>845</v>
      </c>
      <c r="P272" s="43">
        <v>1910</v>
      </c>
      <c r="Q272" s="43">
        <v>0</v>
      </c>
      <c r="R272" s="43">
        <v>119</v>
      </c>
      <c r="S272" s="43">
        <v>0</v>
      </c>
      <c r="T272" s="43">
        <v>0</v>
      </c>
      <c r="U272" s="44">
        <v>0</v>
      </c>
      <c r="V272" s="37" t="s">
        <v>129</v>
      </c>
      <c r="X272" s="185" t="s">
        <v>69</v>
      </c>
    </row>
    <row r="273" spans="1:24" s="26" customFormat="1">
      <c r="A273" s="37"/>
      <c r="B273" s="37"/>
      <c r="C273" s="185" t="s">
        <v>70</v>
      </c>
      <c r="D273" s="46">
        <v>6049</v>
      </c>
      <c r="E273" s="47">
        <v>0</v>
      </c>
      <c r="F273" s="47">
        <v>0</v>
      </c>
      <c r="G273" s="47">
        <v>1500</v>
      </c>
      <c r="H273" s="47">
        <v>0</v>
      </c>
      <c r="I273" s="47">
        <v>0</v>
      </c>
      <c r="J273" s="47">
        <v>0</v>
      </c>
      <c r="K273" s="47">
        <v>0</v>
      </c>
      <c r="L273" s="47">
        <v>0</v>
      </c>
      <c r="M273" s="47">
        <v>0</v>
      </c>
      <c r="N273" s="47">
        <v>890</v>
      </c>
      <c r="O273" s="47">
        <v>0</v>
      </c>
      <c r="P273" s="50">
        <v>740</v>
      </c>
      <c r="Q273" s="50">
        <v>0</v>
      </c>
      <c r="R273" s="50">
        <v>119</v>
      </c>
      <c r="S273" s="50">
        <v>400</v>
      </c>
      <c r="T273" s="50">
        <v>0</v>
      </c>
      <c r="U273" s="51">
        <v>2400</v>
      </c>
      <c r="V273" s="37"/>
      <c r="W273" s="37"/>
      <c r="X273" s="185" t="s">
        <v>70</v>
      </c>
    </row>
    <row r="274" spans="1:24" s="26" customFormat="1">
      <c r="A274" s="37"/>
      <c r="B274" s="37"/>
      <c r="C274" s="185" t="s">
        <v>71</v>
      </c>
      <c r="D274" s="46">
        <v>8115</v>
      </c>
      <c r="E274" s="47">
        <v>0</v>
      </c>
      <c r="F274" s="47">
        <v>0</v>
      </c>
      <c r="G274" s="47">
        <v>750</v>
      </c>
      <c r="H274" s="47">
        <v>0</v>
      </c>
      <c r="I274" s="47">
        <v>0</v>
      </c>
      <c r="J274" s="47">
        <v>0</v>
      </c>
      <c r="K274" s="47">
        <v>0</v>
      </c>
      <c r="L274" s="47">
        <v>0</v>
      </c>
      <c r="M274" s="47">
        <v>3501</v>
      </c>
      <c r="N274" s="47">
        <v>200</v>
      </c>
      <c r="O274" s="47">
        <v>0</v>
      </c>
      <c r="P274" s="50">
        <v>840</v>
      </c>
      <c r="Q274" s="50">
        <v>0</v>
      </c>
      <c r="R274" s="50">
        <v>0</v>
      </c>
      <c r="S274" s="50">
        <v>1050</v>
      </c>
      <c r="T274" s="50">
        <v>1485</v>
      </c>
      <c r="U274" s="51">
        <v>289</v>
      </c>
      <c r="V274" s="37"/>
      <c r="W274" s="37"/>
      <c r="X274" s="185" t="s">
        <v>71</v>
      </c>
    </row>
    <row r="275" spans="1:24" s="26" customFormat="1">
      <c r="A275" s="37"/>
      <c r="C275" s="37"/>
      <c r="D275" s="46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50"/>
      <c r="Q275" s="50"/>
      <c r="R275" s="50"/>
      <c r="S275" s="50"/>
      <c r="T275" s="50"/>
      <c r="U275" s="51"/>
      <c r="V275" s="37"/>
      <c r="X275" s="37"/>
    </row>
    <row r="276" spans="1:24" s="26" customFormat="1">
      <c r="A276" s="37" t="s">
        <v>130</v>
      </c>
      <c r="C276" s="185" t="s">
        <v>132</v>
      </c>
      <c r="D276" s="39">
        <v>34</v>
      </c>
      <c r="E276" s="40">
        <v>0</v>
      </c>
      <c r="F276" s="40">
        <v>0</v>
      </c>
      <c r="G276" s="40">
        <v>0</v>
      </c>
      <c r="H276" s="40">
        <v>0</v>
      </c>
      <c r="I276" s="40">
        <v>0</v>
      </c>
      <c r="J276" s="40">
        <v>0</v>
      </c>
      <c r="K276" s="40">
        <v>0</v>
      </c>
      <c r="L276" s="40">
        <v>0</v>
      </c>
      <c r="M276" s="40">
        <v>0</v>
      </c>
      <c r="N276" s="40">
        <v>5</v>
      </c>
      <c r="O276" s="40">
        <v>10</v>
      </c>
      <c r="P276" s="43">
        <v>0</v>
      </c>
      <c r="Q276" s="43">
        <v>0</v>
      </c>
      <c r="R276" s="43">
        <v>0.5</v>
      </c>
      <c r="S276" s="43">
        <v>0</v>
      </c>
      <c r="T276" s="43">
        <v>18.5</v>
      </c>
      <c r="U276" s="44">
        <v>0</v>
      </c>
      <c r="V276" s="37" t="s">
        <v>130</v>
      </c>
      <c r="X276" s="185" t="s">
        <v>132</v>
      </c>
    </row>
    <row r="277" spans="1:24" s="26" customFormat="1">
      <c r="A277" s="37"/>
      <c r="B277" s="37"/>
      <c r="C277" s="185" t="s">
        <v>70</v>
      </c>
      <c r="D277" s="46">
        <v>16.57</v>
      </c>
      <c r="E277" s="47">
        <v>0</v>
      </c>
      <c r="F277" s="47">
        <v>0</v>
      </c>
      <c r="G277" s="47">
        <v>0</v>
      </c>
      <c r="H277" s="47">
        <v>2.5</v>
      </c>
      <c r="I277" s="47">
        <v>0</v>
      </c>
      <c r="J277" s="47">
        <v>0</v>
      </c>
      <c r="K277" s="47">
        <v>0</v>
      </c>
      <c r="L277" s="47">
        <v>0</v>
      </c>
      <c r="M277" s="47">
        <v>10.57</v>
      </c>
      <c r="N277" s="47">
        <v>0</v>
      </c>
      <c r="O277" s="47">
        <v>0</v>
      </c>
      <c r="P277" s="50">
        <v>1.8</v>
      </c>
      <c r="Q277" s="50">
        <v>0</v>
      </c>
      <c r="R277" s="50">
        <v>0</v>
      </c>
      <c r="S277" s="50">
        <v>1.7</v>
      </c>
      <c r="T277" s="50">
        <v>0</v>
      </c>
      <c r="U277" s="51">
        <v>0</v>
      </c>
      <c r="V277" s="37"/>
      <c r="W277" s="37"/>
      <c r="X277" s="185" t="s">
        <v>70</v>
      </c>
    </row>
    <row r="278" spans="1:24" s="26" customFormat="1" ht="17.5" thickBot="1">
      <c r="A278" s="54"/>
      <c r="B278" s="54"/>
      <c r="C278" s="185" t="s">
        <v>71</v>
      </c>
      <c r="D278" s="46">
        <v>48.65</v>
      </c>
      <c r="E278" s="47">
        <v>3</v>
      </c>
      <c r="F278" s="47">
        <v>1.5</v>
      </c>
      <c r="G278" s="47">
        <v>0</v>
      </c>
      <c r="H278" s="47">
        <v>0</v>
      </c>
      <c r="I278" s="47">
        <v>0</v>
      </c>
      <c r="J278" s="47">
        <v>0</v>
      </c>
      <c r="K278" s="47">
        <v>24</v>
      </c>
      <c r="L278" s="47">
        <v>0</v>
      </c>
      <c r="M278" s="47">
        <v>6.3</v>
      </c>
      <c r="N278" s="47">
        <v>0</v>
      </c>
      <c r="O278" s="47">
        <v>1.66</v>
      </c>
      <c r="P278" s="50">
        <v>0</v>
      </c>
      <c r="Q278" s="50">
        <v>3</v>
      </c>
      <c r="R278" s="50">
        <v>0</v>
      </c>
      <c r="S278" s="50">
        <v>0</v>
      </c>
      <c r="T278" s="50">
        <v>8.86</v>
      </c>
      <c r="U278" s="51">
        <v>0.33</v>
      </c>
      <c r="V278" s="54"/>
      <c r="W278" s="54"/>
      <c r="X278" s="185" t="s">
        <v>71</v>
      </c>
    </row>
    <row r="279" spans="1:24" s="9" customFormat="1">
      <c r="A279" s="186"/>
      <c r="B279" s="186"/>
      <c r="C279" s="187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</row>
    <row r="280" spans="1:24" s="61" customFormat="1" ht="16">
      <c r="A280" s="61" t="s">
        <v>133</v>
      </c>
      <c r="C280" s="131"/>
    </row>
    <row r="281" spans="1:24" s="61" customFormat="1" ht="16">
      <c r="A281" s="61" t="s">
        <v>134</v>
      </c>
      <c r="C281" s="131"/>
    </row>
    <row r="284" spans="1:24" s="9" customFormat="1" ht="21">
      <c r="A284" s="10" t="s">
        <v>135</v>
      </c>
      <c r="B284" s="11"/>
      <c r="C284" s="26"/>
      <c r="X284" s="26"/>
    </row>
    <row r="285" spans="1:24" s="9" customFormat="1" ht="17.5" thickBot="1">
      <c r="A285" s="12"/>
      <c r="B285" s="12"/>
      <c r="C285" s="126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88"/>
    </row>
    <row r="286" spans="1:24" s="9" customFormat="1" ht="33" customHeight="1">
      <c r="A286" s="376" t="s">
        <v>30</v>
      </c>
      <c r="B286" s="376"/>
      <c r="C286" s="385"/>
      <c r="D286" s="189" t="s">
        <v>31</v>
      </c>
      <c r="E286" s="64" t="s">
        <v>32</v>
      </c>
      <c r="F286" s="64" t="s">
        <v>33</v>
      </c>
      <c r="G286" s="64" t="s">
        <v>34</v>
      </c>
      <c r="H286" s="64" t="s">
        <v>35</v>
      </c>
      <c r="I286" s="64" t="s">
        <v>36</v>
      </c>
      <c r="J286" s="64" t="s">
        <v>37</v>
      </c>
      <c r="K286" s="64" t="s">
        <v>38</v>
      </c>
      <c r="L286" s="190" t="s">
        <v>39</v>
      </c>
      <c r="M286" s="64" t="s">
        <v>40</v>
      </c>
      <c r="N286" s="64" t="s">
        <v>41</v>
      </c>
      <c r="O286" s="64" t="s">
        <v>42</v>
      </c>
      <c r="P286" s="64" t="s">
        <v>43</v>
      </c>
      <c r="Q286" s="64" t="s">
        <v>44</v>
      </c>
      <c r="R286" s="64" t="s">
        <v>45</v>
      </c>
      <c r="S286" s="64" t="s">
        <v>46</v>
      </c>
      <c r="T286" s="64" t="s">
        <v>47</v>
      </c>
      <c r="U286" s="191" t="s">
        <v>48</v>
      </c>
      <c r="V286" s="375" t="s">
        <v>30</v>
      </c>
      <c r="W286" s="376"/>
      <c r="X286" s="376"/>
    </row>
    <row r="287" spans="1:24" s="9" customFormat="1">
      <c r="A287" s="378"/>
      <c r="B287" s="378"/>
      <c r="C287" s="386"/>
      <c r="D287" s="192" t="s">
        <v>26</v>
      </c>
      <c r="E287" s="67" t="s">
        <v>49</v>
      </c>
      <c r="F287" s="67" t="s">
        <v>50</v>
      </c>
      <c r="G287" s="67" t="s">
        <v>51</v>
      </c>
      <c r="H287" s="67" t="s">
        <v>52</v>
      </c>
      <c r="I287" s="67" t="s">
        <v>53</v>
      </c>
      <c r="J287" s="67" t="s">
        <v>54</v>
      </c>
      <c r="K287" s="67" t="s">
        <v>55</v>
      </c>
      <c r="L287" s="193" t="s">
        <v>56</v>
      </c>
      <c r="M287" s="67" t="s">
        <v>57</v>
      </c>
      <c r="N287" s="67" t="s">
        <v>58</v>
      </c>
      <c r="O287" s="67" t="s">
        <v>59</v>
      </c>
      <c r="P287" s="67" t="s">
        <v>60</v>
      </c>
      <c r="Q287" s="193" t="s">
        <v>61</v>
      </c>
      <c r="R287" s="67" t="s">
        <v>62</v>
      </c>
      <c r="S287" s="67" t="s">
        <v>63</v>
      </c>
      <c r="T287" s="67" t="s">
        <v>64</v>
      </c>
      <c r="U287" s="194" t="s">
        <v>65</v>
      </c>
      <c r="V287" s="377"/>
      <c r="W287" s="378"/>
      <c r="X287" s="378"/>
    </row>
    <row r="288" spans="1:24" s="26" customFormat="1">
      <c r="A288" s="20" t="s">
        <v>66</v>
      </c>
      <c r="B288" s="21"/>
      <c r="C288" s="21"/>
      <c r="D288" s="117">
        <v>75517.902458304452</v>
      </c>
      <c r="E288" s="70">
        <v>1959.5632982379971</v>
      </c>
      <c r="F288" s="70">
        <v>1943.1243392399999</v>
      </c>
      <c r="G288" s="70">
        <v>17800.749231041475</v>
      </c>
      <c r="H288" s="70">
        <v>45131.064302999999</v>
      </c>
      <c r="I288" s="70">
        <v>490.64450635500003</v>
      </c>
      <c r="J288" s="70">
        <v>4738.3498806329781</v>
      </c>
      <c r="K288" s="70">
        <v>0</v>
      </c>
      <c r="L288" s="133">
        <v>0</v>
      </c>
      <c r="M288" s="70">
        <v>0</v>
      </c>
      <c r="N288" s="70">
        <v>615.881619</v>
      </c>
      <c r="O288" s="70">
        <v>227.63437970400003</v>
      </c>
      <c r="P288" s="76">
        <v>0</v>
      </c>
      <c r="Q288" s="76">
        <v>587.94049200000006</v>
      </c>
      <c r="R288" s="76">
        <v>1495.944727266</v>
      </c>
      <c r="S288" s="76">
        <v>0</v>
      </c>
      <c r="T288" s="76">
        <v>57.574930707</v>
      </c>
      <c r="U288" s="149">
        <v>469.43075111999997</v>
      </c>
      <c r="V288" s="20" t="s">
        <v>66</v>
      </c>
      <c r="W288" s="21"/>
      <c r="X288" s="21"/>
    </row>
    <row r="289" spans="1:24" s="26" customFormat="1">
      <c r="A289" s="20" t="s">
        <v>91</v>
      </c>
      <c r="B289" s="21"/>
      <c r="C289" s="21"/>
      <c r="D289" s="117">
        <v>239526.948584</v>
      </c>
      <c r="E289" s="70">
        <v>0</v>
      </c>
      <c r="F289" s="70">
        <v>9122.64948</v>
      </c>
      <c r="G289" s="70">
        <v>0</v>
      </c>
      <c r="H289" s="70">
        <v>211882.93100000001</v>
      </c>
      <c r="I289" s="70">
        <v>2303.4953350000001</v>
      </c>
      <c r="J289" s="70">
        <v>0</v>
      </c>
      <c r="K289" s="70">
        <v>0</v>
      </c>
      <c r="L289" s="133">
        <v>0</v>
      </c>
      <c r="M289" s="70">
        <v>0</v>
      </c>
      <c r="N289" s="70">
        <v>2891.4630000000002</v>
      </c>
      <c r="O289" s="70">
        <v>1068.7060080000001</v>
      </c>
      <c r="P289" s="76">
        <v>0</v>
      </c>
      <c r="Q289" s="76">
        <v>2760.2840000000001</v>
      </c>
      <c r="R289" s="76">
        <v>7023.2146819999998</v>
      </c>
      <c r="S289" s="76">
        <v>0</v>
      </c>
      <c r="T289" s="76">
        <v>270.30483900000002</v>
      </c>
      <c r="U289" s="149">
        <v>2203.9002399999999</v>
      </c>
      <c r="V289" s="20" t="s">
        <v>91</v>
      </c>
      <c r="W289" s="21"/>
      <c r="X289" s="21"/>
    </row>
    <row r="290" spans="1:24" s="9" customFormat="1">
      <c r="A290" s="32" t="s">
        <v>128</v>
      </c>
      <c r="B290" s="32"/>
      <c r="C290" s="21"/>
      <c r="D290" s="195"/>
      <c r="E290" s="196"/>
      <c r="F290" s="196"/>
      <c r="G290" s="196"/>
      <c r="H290" s="196"/>
      <c r="I290" s="196"/>
      <c r="J290" s="196"/>
      <c r="K290" s="196"/>
      <c r="L290" s="197"/>
      <c r="M290" s="196"/>
      <c r="N290" s="196"/>
      <c r="O290" s="196"/>
      <c r="P290" s="198"/>
      <c r="Q290" s="198"/>
      <c r="R290" s="198"/>
      <c r="S290" s="198"/>
      <c r="T290" s="198"/>
      <c r="U290" s="199"/>
      <c r="V290" s="32" t="s">
        <v>128</v>
      </c>
      <c r="W290" s="32"/>
      <c r="X290" s="21"/>
    </row>
    <row r="291" spans="1:24" s="26" customFormat="1">
      <c r="A291" s="174"/>
      <c r="B291" s="174" t="s">
        <v>129</v>
      </c>
      <c r="C291" s="175"/>
      <c r="D291" s="200">
        <v>67820</v>
      </c>
      <c r="E291" s="201">
        <v>0</v>
      </c>
      <c r="F291" s="201">
        <v>3174</v>
      </c>
      <c r="G291" s="201">
        <v>0</v>
      </c>
      <c r="H291" s="201">
        <v>50000</v>
      </c>
      <c r="I291" s="201">
        <v>2120</v>
      </c>
      <c r="J291" s="201">
        <v>99</v>
      </c>
      <c r="K291" s="201">
        <v>0</v>
      </c>
      <c r="L291" s="202">
        <v>0</v>
      </c>
      <c r="M291" s="201">
        <v>0</v>
      </c>
      <c r="N291" s="201">
        <v>980</v>
      </c>
      <c r="O291" s="201">
        <v>895</v>
      </c>
      <c r="P291" s="201">
        <v>0</v>
      </c>
      <c r="Q291" s="201">
        <v>1498</v>
      </c>
      <c r="R291" s="201">
        <v>3979</v>
      </c>
      <c r="S291" s="201">
        <v>2450</v>
      </c>
      <c r="T291" s="201">
        <v>1625</v>
      </c>
      <c r="U291" s="203">
        <v>1000</v>
      </c>
      <c r="V291" s="174"/>
      <c r="W291" s="174" t="s">
        <v>129</v>
      </c>
      <c r="X291" s="175"/>
    </row>
    <row r="292" spans="1:24" s="26" customFormat="1">
      <c r="A292" s="174"/>
      <c r="B292" s="174" t="s">
        <v>130</v>
      </c>
      <c r="C292" s="175"/>
      <c r="D292" s="200">
        <v>44.08</v>
      </c>
      <c r="E292" s="204">
        <v>29.08</v>
      </c>
      <c r="F292" s="204">
        <v>0</v>
      </c>
      <c r="G292" s="204">
        <v>0</v>
      </c>
      <c r="H292" s="204">
        <v>0</v>
      </c>
      <c r="I292" s="204">
        <v>0</v>
      </c>
      <c r="J292" s="201">
        <v>15</v>
      </c>
      <c r="K292" s="201">
        <v>0</v>
      </c>
      <c r="L292" s="202">
        <v>0</v>
      </c>
      <c r="M292" s="201">
        <v>0</v>
      </c>
      <c r="N292" s="201">
        <v>0</v>
      </c>
      <c r="O292" s="201">
        <v>0</v>
      </c>
      <c r="P292" s="201">
        <v>0</v>
      </c>
      <c r="Q292" s="201">
        <v>0</v>
      </c>
      <c r="R292" s="201">
        <v>0</v>
      </c>
      <c r="S292" s="201">
        <v>0</v>
      </c>
      <c r="T292" s="201">
        <v>0</v>
      </c>
      <c r="U292" s="203">
        <v>0</v>
      </c>
      <c r="V292" s="174"/>
      <c r="W292" s="174" t="s">
        <v>130</v>
      </c>
      <c r="X292" s="175"/>
    </row>
    <row r="293" spans="1:24" s="9" customFormat="1">
      <c r="A293" s="27"/>
      <c r="B293" s="27"/>
      <c r="C293" s="182"/>
      <c r="D293" s="205"/>
      <c r="E293" s="101"/>
      <c r="F293" s="101"/>
      <c r="G293" s="101"/>
      <c r="H293" s="101"/>
      <c r="I293" s="101"/>
      <c r="J293" s="101"/>
      <c r="K293" s="101"/>
      <c r="L293" s="206"/>
      <c r="M293" s="101"/>
      <c r="N293" s="101"/>
      <c r="O293" s="101"/>
      <c r="P293" s="104"/>
      <c r="Q293" s="104"/>
      <c r="R293" s="104"/>
      <c r="S293" s="104"/>
      <c r="T293" s="104"/>
      <c r="U293" s="207"/>
      <c r="V293" s="27"/>
      <c r="W293" s="27"/>
      <c r="X293" s="182"/>
    </row>
    <row r="294" spans="1:24" s="9" customFormat="1">
      <c r="A294" s="32" t="s">
        <v>131</v>
      </c>
      <c r="B294" s="32"/>
      <c r="C294" s="183"/>
      <c r="D294" s="141"/>
      <c r="E294" s="144"/>
      <c r="F294" s="144"/>
      <c r="G294" s="144"/>
      <c r="H294" s="144"/>
      <c r="I294" s="144"/>
      <c r="J294" s="144"/>
      <c r="K294" s="144"/>
      <c r="L294" s="145"/>
      <c r="M294" s="144"/>
      <c r="N294" s="144"/>
      <c r="O294" s="144"/>
      <c r="P294" s="142"/>
      <c r="Q294" s="142"/>
      <c r="R294" s="142"/>
      <c r="S294" s="142"/>
      <c r="T294" s="142"/>
      <c r="U294" s="208"/>
      <c r="V294" s="32" t="s">
        <v>131</v>
      </c>
      <c r="W294" s="32"/>
      <c r="X294" s="183"/>
    </row>
    <row r="295" spans="1:24" s="26" customFormat="1">
      <c r="A295" s="37" t="s">
        <v>129</v>
      </c>
      <c r="C295" s="185" t="s">
        <v>132</v>
      </c>
      <c r="D295" s="137">
        <v>700</v>
      </c>
      <c r="E295" s="95">
        <v>0</v>
      </c>
      <c r="F295" s="95">
        <v>0</v>
      </c>
      <c r="G295" s="95">
        <v>0</v>
      </c>
      <c r="H295" s="95">
        <v>0</v>
      </c>
      <c r="I295" s="95">
        <v>0</v>
      </c>
      <c r="J295" s="95">
        <v>0</v>
      </c>
      <c r="K295" s="95">
        <v>0</v>
      </c>
      <c r="L295" s="95">
        <v>0</v>
      </c>
      <c r="M295" s="95">
        <v>0</v>
      </c>
      <c r="N295" s="95">
        <v>0</v>
      </c>
      <c r="O295" s="95">
        <v>0</v>
      </c>
      <c r="P295" s="98">
        <v>0</v>
      </c>
      <c r="Q295" s="98">
        <v>0</v>
      </c>
      <c r="R295" s="98">
        <v>0</v>
      </c>
      <c r="S295" s="98">
        <v>0</v>
      </c>
      <c r="T295" s="98">
        <v>700</v>
      </c>
      <c r="U295" s="148">
        <v>0</v>
      </c>
      <c r="V295" s="37" t="s">
        <v>129</v>
      </c>
      <c r="X295" s="185" t="s">
        <v>132</v>
      </c>
    </row>
    <row r="296" spans="1:24" s="26" customFormat="1">
      <c r="A296" s="37"/>
      <c r="B296" s="37"/>
      <c r="C296" s="185" t="s">
        <v>70</v>
      </c>
      <c r="D296" s="205">
        <v>1098</v>
      </c>
      <c r="E296" s="101">
        <v>0</v>
      </c>
      <c r="F296" s="101">
        <v>0</v>
      </c>
      <c r="G296" s="101">
        <v>0</v>
      </c>
      <c r="H296" s="101">
        <v>0</v>
      </c>
      <c r="I296" s="101">
        <v>0</v>
      </c>
      <c r="J296" s="101">
        <v>0</v>
      </c>
      <c r="K296" s="101">
        <v>0</v>
      </c>
      <c r="L296" s="101">
        <v>0</v>
      </c>
      <c r="M296" s="101">
        <v>0</v>
      </c>
      <c r="N296" s="101">
        <v>0</v>
      </c>
      <c r="O296" s="101">
        <v>0</v>
      </c>
      <c r="P296" s="104">
        <v>0</v>
      </c>
      <c r="Q296" s="104">
        <v>498</v>
      </c>
      <c r="R296" s="104">
        <v>600</v>
      </c>
      <c r="S296" s="104">
        <v>0</v>
      </c>
      <c r="T296" s="104">
        <v>0</v>
      </c>
      <c r="U296" s="207">
        <v>0</v>
      </c>
      <c r="V296" s="37"/>
      <c r="W296" s="37"/>
      <c r="X296" s="185" t="s">
        <v>70</v>
      </c>
    </row>
    <row r="297" spans="1:24" s="26" customFormat="1">
      <c r="A297" s="37"/>
      <c r="B297" s="37"/>
      <c r="C297" s="185" t="s">
        <v>71</v>
      </c>
      <c r="D297" s="205">
        <v>0</v>
      </c>
      <c r="E297" s="101">
        <v>0</v>
      </c>
      <c r="F297" s="101">
        <v>0</v>
      </c>
      <c r="G297" s="101">
        <v>0</v>
      </c>
      <c r="H297" s="101">
        <v>0</v>
      </c>
      <c r="I297" s="101">
        <v>0</v>
      </c>
      <c r="J297" s="101">
        <v>0</v>
      </c>
      <c r="K297" s="101">
        <v>0</v>
      </c>
      <c r="L297" s="206">
        <v>0</v>
      </c>
      <c r="M297" s="101">
        <v>0</v>
      </c>
      <c r="N297" s="101">
        <v>0</v>
      </c>
      <c r="O297" s="101">
        <v>0</v>
      </c>
      <c r="P297" s="104">
        <v>0</v>
      </c>
      <c r="Q297" s="104">
        <v>0</v>
      </c>
      <c r="R297" s="104">
        <v>0</v>
      </c>
      <c r="S297" s="104">
        <v>0</v>
      </c>
      <c r="T297" s="104">
        <v>0</v>
      </c>
      <c r="U297" s="207">
        <v>0</v>
      </c>
      <c r="V297" s="37"/>
      <c r="W297" s="37"/>
      <c r="X297" s="185" t="s">
        <v>71</v>
      </c>
    </row>
    <row r="298" spans="1:24" s="9" customFormat="1">
      <c r="A298" s="27"/>
      <c r="C298" s="37"/>
      <c r="D298" s="205"/>
      <c r="E298" s="101"/>
      <c r="F298" s="101"/>
      <c r="G298" s="101"/>
      <c r="H298" s="101"/>
      <c r="I298" s="101"/>
      <c r="J298" s="101"/>
      <c r="K298" s="101"/>
      <c r="L298" s="206"/>
      <c r="M298" s="101"/>
      <c r="N298" s="101"/>
      <c r="O298" s="101"/>
      <c r="P298" s="104"/>
      <c r="Q298" s="104"/>
      <c r="R298" s="104"/>
      <c r="S298" s="104"/>
      <c r="T298" s="104"/>
      <c r="U298" s="207"/>
      <c r="V298" s="27"/>
      <c r="X298" s="37"/>
    </row>
    <row r="299" spans="1:24" s="26" customFormat="1">
      <c r="A299" s="37" t="s">
        <v>130</v>
      </c>
      <c r="C299" s="185" t="s">
        <v>132</v>
      </c>
      <c r="D299" s="137">
        <v>0</v>
      </c>
      <c r="E299" s="95">
        <v>0</v>
      </c>
      <c r="F299" s="95">
        <v>0</v>
      </c>
      <c r="G299" s="95">
        <v>0</v>
      </c>
      <c r="H299" s="95">
        <v>0</v>
      </c>
      <c r="I299" s="95">
        <v>0</v>
      </c>
      <c r="J299" s="95">
        <v>0</v>
      </c>
      <c r="K299" s="95">
        <v>0</v>
      </c>
      <c r="L299" s="138">
        <v>0</v>
      </c>
      <c r="M299" s="95">
        <v>0</v>
      </c>
      <c r="N299" s="95">
        <v>0</v>
      </c>
      <c r="O299" s="95">
        <v>0</v>
      </c>
      <c r="P299" s="98">
        <v>0</v>
      </c>
      <c r="Q299" s="98">
        <v>0</v>
      </c>
      <c r="R299" s="98">
        <v>0</v>
      </c>
      <c r="S299" s="98">
        <v>0</v>
      </c>
      <c r="T299" s="98">
        <v>0</v>
      </c>
      <c r="U299" s="148">
        <v>0</v>
      </c>
      <c r="V299" s="37" t="s">
        <v>130</v>
      </c>
      <c r="X299" s="185" t="s">
        <v>132</v>
      </c>
    </row>
    <row r="300" spans="1:24" s="26" customFormat="1">
      <c r="A300" s="37"/>
      <c r="B300" s="37"/>
      <c r="C300" s="185" t="s">
        <v>70</v>
      </c>
      <c r="D300" s="205">
        <v>0</v>
      </c>
      <c r="E300" s="101">
        <v>0</v>
      </c>
      <c r="F300" s="101">
        <v>0</v>
      </c>
      <c r="G300" s="101">
        <v>0</v>
      </c>
      <c r="H300" s="101">
        <v>0</v>
      </c>
      <c r="I300" s="101">
        <v>0</v>
      </c>
      <c r="J300" s="101">
        <v>0</v>
      </c>
      <c r="K300" s="101">
        <v>0</v>
      </c>
      <c r="L300" s="206">
        <v>0</v>
      </c>
      <c r="M300" s="101">
        <v>0</v>
      </c>
      <c r="N300" s="101">
        <v>0</v>
      </c>
      <c r="O300" s="101">
        <v>0</v>
      </c>
      <c r="P300" s="104">
        <v>0</v>
      </c>
      <c r="Q300" s="104">
        <v>0</v>
      </c>
      <c r="R300" s="104">
        <v>0</v>
      </c>
      <c r="S300" s="104">
        <v>0</v>
      </c>
      <c r="T300" s="104">
        <v>0</v>
      </c>
      <c r="U300" s="207">
        <v>0</v>
      </c>
      <c r="V300" s="37"/>
      <c r="W300" s="37"/>
      <c r="X300" s="185" t="s">
        <v>70</v>
      </c>
    </row>
    <row r="301" spans="1:24" s="216" customFormat="1" ht="17.5" thickBot="1">
      <c r="A301" s="209"/>
      <c r="B301" s="209"/>
      <c r="C301" s="210" t="s">
        <v>71</v>
      </c>
      <c r="D301" s="211">
        <v>0</v>
      </c>
      <c r="E301" s="212">
        <v>0</v>
      </c>
      <c r="F301" s="212">
        <v>0</v>
      </c>
      <c r="G301" s="212">
        <v>0</v>
      </c>
      <c r="H301" s="212">
        <v>0</v>
      </c>
      <c r="I301" s="212">
        <v>0</v>
      </c>
      <c r="J301" s="212">
        <v>0</v>
      </c>
      <c r="K301" s="212">
        <v>0</v>
      </c>
      <c r="L301" s="213">
        <v>0</v>
      </c>
      <c r="M301" s="212">
        <v>0</v>
      </c>
      <c r="N301" s="212">
        <v>0</v>
      </c>
      <c r="O301" s="212">
        <v>0</v>
      </c>
      <c r="P301" s="214">
        <v>0</v>
      </c>
      <c r="Q301" s="214">
        <v>0</v>
      </c>
      <c r="R301" s="214">
        <v>0</v>
      </c>
      <c r="S301" s="214">
        <v>0</v>
      </c>
      <c r="T301" s="214">
        <v>0</v>
      </c>
      <c r="U301" s="215">
        <v>0</v>
      </c>
      <c r="V301" s="209"/>
      <c r="W301" s="209"/>
      <c r="X301" s="185" t="s">
        <v>71</v>
      </c>
    </row>
    <row r="302" spans="1:24" s="9" customFormat="1">
      <c r="A302" s="27"/>
      <c r="B302" s="27"/>
      <c r="C302" s="217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60"/>
      <c r="Q302" s="60"/>
      <c r="R302" s="60"/>
      <c r="S302" s="60"/>
      <c r="T302" s="60"/>
      <c r="U302" s="60"/>
      <c r="V302" s="27"/>
      <c r="W302" s="27"/>
      <c r="X302" s="187"/>
    </row>
    <row r="303" spans="1:24" s="9" customFormat="1">
      <c r="A303" s="61" t="s">
        <v>133</v>
      </c>
      <c r="C303" s="26"/>
      <c r="X303" s="26"/>
    </row>
    <row r="304" spans="1:24" s="9" customFormat="1">
      <c r="A304" s="61" t="s">
        <v>134</v>
      </c>
      <c r="C304" s="26"/>
      <c r="X304" s="26"/>
    </row>
    <row r="307" spans="1:24" s="9" customFormat="1" ht="21">
      <c r="A307" s="10" t="s">
        <v>136</v>
      </c>
    </row>
    <row r="308" spans="1:24" s="9" customFormat="1" ht="17.5" thickBo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3"/>
    </row>
    <row r="309" spans="1:24" s="9" customFormat="1" ht="33" customHeight="1">
      <c r="A309" s="376" t="s">
        <v>30</v>
      </c>
      <c r="B309" s="376"/>
      <c r="C309" s="385"/>
      <c r="D309" s="14" t="s">
        <v>31</v>
      </c>
      <c r="E309" s="15" t="s">
        <v>32</v>
      </c>
      <c r="F309" s="15" t="s">
        <v>33</v>
      </c>
      <c r="G309" s="15" t="s">
        <v>34</v>
      </c>
      <c r="H309" s="15" t="s">
        <v>35</v>
      </c>
      <c r="I309" s="15" t="s">
        <v>36</v>
      </c>
      <c r="J309" s="15" t="s">
        <v>37</v>
      </c>
      <c r="K309" s="15" t="s">
        <v>38</v>
      </c>
      <c r="L309" s="15" t="s">
        <v>39</v>
      </c>
      <c r="M309" s="15" t="s">
        <v>40</v>
      </c>
      <c r="N309" s="15" t="s">
        <v>41</v>
      </c>
      <c r="O309" s="15" t="s">
        <v>42</v>
      </c>
      <c r="P309" s="15" t="s">
        <v>43</v>
      </c>
      <c r="Q309" s="15" t="s">
        <v>44</v>
      </c>
      <c r="R309" s="15" t="s">
        <v>45</v>
      </c>
      <c r="S309" s="15" t="s">
        <v>46</v>
      </c>
      <c r="T309" s="15" t="s">
        <v>47</v>
      </c>
      <c r="U309" s="16" t="s">
        <v>48</v>
      </c>
      <c r="V309" s="375" t="s">
        <v>30</v>
      </c>
      <c r="W309" s="376"/>
      <c r="X309" s="376"/>
    </row>
    <row r="310" spans="1:24" s="9" customFormat="1">
      <c r="A310" s="378"/>
      <c r="B310" s="378"/>
      <c r="C310" s="386"/>
      <c r="D310" s="17" t="s">
        <v>26</v>
      </c>
      <c r="E310" s="18" t="s">
        <v>49</v>
      </c>
      <c r="F310" s="18" t="s">
        <v>50</v>
      </c>
      <c r="G310" s="18" t="s">
        <v>51</v>
      </c>
      <c r="H310" s="18" t="s">
        <v>52</v>
      </c>
      <c r="I310" s="18" t="s">
        <v>53</v>
      </c>
      <c r="J310" s="18" t="s">
        <v>54</v>
      </c>
      <c r="K310" s="18" t="s">
        <v>55</v>
      </c>
      <c r="L310" s="18" t="s">
        <v>56</v>
      </c>
      <c r="M310" s="18" t="s">
        <v>57</v>
      </c>
      <c r="N310" s="18" t="s">
        <v>58</v>
      </c>
      <c r="O310" s="18" t="s">
        <v>59</v>
      </c>
      <c r="P310" s="18" t="s">
        <v>60</v>
      </c>
      <c r="Q310" s="18" t="s">
        <v>61</v>
      </c>
      <c r="R310" s="18" t="s">
        <v>62</v>
      </c>
      <c r="S310" s="18" t="s">
        <v>63</v>
      </c>
      <c r="T310" s="18" t="s">
        <v>64</v>
      </c>
      <c r="U310" s="19" t="s">
        <v>65</v>
      </c>
      <c r="V310" s="377"/>
      <c r="W310" s="378"/>
      <c r="X310" s="378"/>
    </row>
    <row r="311" spans="1:24" s="26" customFormat="1" ht="15.75" customHeight="1">
      <c r="A311" s="393" t="s">
        <v>66</v>
      </c>
      <c r="B311" s="393"/>
      <c r="C311" s="394"/>
      <c r="D311" s="22">
        <v>699713.27090699982</v>
      </c>
      <c r="E311" s="23">
        <v>78836.949325348774</v>
      </c>
      <c r="F311" s="23">
        <v>39532.80341744508</v>
      </c>
      <c r="G311" s="23">
        <v>33066.728828330044</v>
      </c>
      <c r="H311" s="23">
        <v>47749.014433308133</v>
      </c>
      <c r="I311" s="23">
        <v>19166.333852936197</v>
      </c>
      <c r="J311" s="23">
        <v>18211.790641623862</v>
      </c>
      <c r="K311" s="23">
        <v>16051.911763082389</v>
      </c>
      <c r="L311" s="23">
        <v>4416.6596334374526</v>
      </c>
      <c r="M311" s="23">
        <v>168741.16102938267</v>
      </c>
      <c r="N311" s="23">
        <v>25955.508389460992</v>
      </c>
      <c r="O311" s="23">
        <v>26893.327419067464</v>
      </c>
      <c r="P311" s="24">
        <v>36743.027207763764</v>
      </c>
      <c r="Q311" s="24">
        <v>30758.791752922032</v>
      </c>
      <c r="R311" s="24">
        <v>37125.996914893622</v>
      </c>
      <c r="S311" s="24">
        <v>46888.281232824855</v>
      </c>
      <c r="T311" s="24">
        <v>51785.37460711498</v>
      </c>
      <c r="U311" s="25">
        <v>17789.610458057567</v>
      </c>
      <c r="V311" s="395" t="s">
        <v>66</v>
      </c>
      <c r="W311" s="393"/>
      <c r="X311" s="393"/>
    </row>
    <row r="312" spans="1:24" s="37" customFormat="1" ht="15.75" customHeight="1" thickBot="1">
      <c r="A312" s="382" t="s">
        <v>137</v>
      </c>
      <c r="B312" s="382"/>
      <c r="C312" s="388"/>
      <c r="D312" s="55">
        <v>1441330</v>
      </c>
      <c r="E312" s="56">
        <v>162395.17656112558</v>
      </c>
      <c r="F312" s="56">
        <v>81433.092552048241</v>
      </c>
      <c r="G312" s="56">
        <v>68113.712064311447</v>
      </c>
      <c r="H312" s="56">
        <v>98357.555636967867</v>
      </c>
      <c r="I312" s="56">
        <v>39480.474532723587</v>
      </c>
      <c r="J312" s="56">
        <v>37514.223749774414</v>
      </c>
      <c r="K312" s="56">
        <v>33065.118161176906</v>
      </c>
      <c r="L312" s="56">
        <v>9097.8180551166097</v>
      </c>
      <c r="M312" s="56">
        <v>347587.6587437283</v>
      </c>
      <c r="N312" s="56">
        <v>53465.4042769386</v>
      </c>
      <c r="O312" s="56">
        <v>55397.205141870836</v>
      </c>
      <c r="P312" s="57">
        <v>75686.469883183017</v>
      </c>
      <c r="Q312" s="57">
        <v>63359.623377975862</v>
      </c>
      <c r="R312" s="57">
        <v>76475.344056259666</v>
      </c>
      <c r="S312" s="57">
        <v>96584.542839533809</v>
      </c>
      <c r="T312" s="57">
        <v>106671.99992608617</v>
      </c>
      <c r="U312" s="58">
        <v>36644.580441179118</v>
      </c>
      <c r="V312" s="381" t="s">
        <v>137</v>
      </c>
      <c r="W312" s="382"/>
      <c r="X312" s="382"/>
    </row>
    <row r="313" spans="1:24" s="9" customFormat="1">
      <c r="A313" s="218"/>
      <c r="B313" s="218"/>
      <c r="C313" s="218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</row>
    <row r="314" spans="1:24" s="9" customFormat="1">
      <c r="A314" s="61" t="s">
        <v>138</v>
      </c>
    </row>
    <row r="315" spans="1:24" s="216" customFormat="1">
      <c r="A315" s="61" t="s">
        <v>139</v>
      </c>
    </row>
    <row r="318" spans="1:24" s="9" customFormat="1" ht="21">
      <c r="A318" s="10" t="s">
        <v>140</v>
      </c>
      <c r="B318" s="11"/>
      <c r="C318" s="26"/>
      <c r="X318" s="26"/>
    </row>
    <row r="319" spans="1:24" s="9" customFormat="1" ht="17.5" thickBot="1">
      <c r="A319" s="12"/>
      <c r="B319" s="12"/>
      <c r="C319" s="126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88" t="s">
        <v>141</v>
      </c>
    </row>
    <row r="320" spans="1:24" s="9" customFormat="1" ht="33" customHeight="1">
      <c r="A320" s="376" t="s">
        <v>30</v>
      </c>
      <c r="B320" s="376"/>
      <c r="C320" s="385"/>
      <c r="D320" s="14" t="s">
        <v>31</v>
      </c>
      <c r="E320" s="15" t="s">
        <v>32</v>
      </c>
      <c r="F320" s="15" t="s">
        <v>33</v>
      </c>
      <c r="G320" s="15" t="s">
        <v>34</v>
      </c>
      <c r="H320" s="15" t="s">
        <v>35</v>
      </c>
      <c r="I320" s="15" t="s">
        <v>36</v>
      </c>
      <c r="J320" s="15" t="s">
        <v>37</v>
      </c>
      <c r="K320" s="15" t="s">
        <v>38</v>
      </c>
      <c r="L320" s="15" t="s">
        <v>39</v>
      </c>
      <c r="M320" s="15" t="s">
        <v>40</v>
      </c>
      <c r="N320" s="15" t="s">
        <v>41</v>
      </c>
      <c r="O320" s="15" t="s">
        <v>42</v>
      </c>
      <c r="P320" s="15" t="s">
        <v>43</v>
      </c>
      <c r="Q320" s="15" t="s">
        <v>44</v>
      </c>
      <c r="R320" s="15" t="s">
        <v>45</v>
      </c>
      <c r="S320" s="15" t="s">
        <v>46</v>
      </c>
      <c r="T320" s="15" t="s">
        <v>47</v>
      </c>
      <c r="U320" s="16" t="s">
        <v>48</v>
      </c>
      <c r="V320" s="375" t="s">
        <v>30</v>
      </c>
      <c r="W320" s="376"/>
      <c r="X320" s="376"/>
    </row>
    <row r="321" spans="1:24" s="9" customFormat="1">
      <c r="A321" s="378"/>
      <c r="B321" s="378"/>
      <c r="C321" s="386"/>
      <c r="D321" s="17" t="s">
        <v>26</v>
      </c>
      <c r="E321" s="18" t="s">
        <v>49</v>
      </c>
      <c r="F321" s="18" t="s">
        <v>50</v>
      </c>
      <c r="G321" s="18" t="s">
        <v>51</v>
      </c>
      <c r="H321" s="18" t="s">
        <v>52</v>
      </c>
      <c r="I321" s="18" t="s">
        <v>53</v>
      </c>
      <c r="J321" s="18" t="s">
        <v>54</v>
      </c>
      <c r="K321" s="18" t="s">
        <v>55</v>
      </c>
      <c r="L321" s="18" t="s">
        <v>56</v>
      </c>
      <c r="M321" s="18" t="s">
        <v>57</v>
      </c>
      <c r="N321" s="18" t="s">
        <v>58</v>
      </c>
      <c r="O321" s="18" t="s">
        <v>59</v>
      </c>
      <c r="P321" s="18" t="s">
        <v>60</v>
      </c>
      <c r="Q321" s="18" t="s">
        <v>61</v>
      </c>
      <c r="R321" s="18" t="s">
        <v>62</v>
      </c>
      <c r="S321" s="18" t="s">
        <v>63</v>
      </c>
      <c r="T321" s="18" t="s">
        <v>64</v>
      </c>
      <c r="U321" s="19" t="s">
        <v>65</v>
      </c>
      <c r="V321" s="377"/>
      <c r="W321" s="378"/>
      <c r="X321" s="378"/>
    </row>
    <row r="322" spans="1:24" s="26" customFormat="1">
      <c r="A322" s="20" t="s">
        <v>66</v>
      </c>
      <c r="B322" s="21"/>
      <c r="C322" s="21"/>
      <c r="D322" s="22">
        <v>226865.38777099</v>
      </c>
      <c r="E322" s="23">
        <v>0</v>
      </c>
      <c r="F322" s="23">
        <v>7009.86</v>
      </c>
      <c r="G322" s="23">
        <v>20265.357</v>
      </c>
      <c r="H322" s="23">
        <v>69438.259999999995</v>
      </c>
      <c r="I322" s="23">
        <v>0</v>
      </c>
      <c r="J322" s="23">
        <v>0</v>
      </c>
      <c r="K322" s="23">
        <v>25080.6</v>
      </c>
      <c r="L322" s="23">
        <v>0</v>
      </c>
      <c r="M322" s="23">
        <v>28468.094400000002</v>
      </c>
      <c r="N322" s="23">
        <v>347.95352831999998</v>
      </c>
      <c r="O322" s="23">
        <v>0</v>
      </c>
      <c r="P322" s="24">
        <v>71634.3</v>
      </c>
      <c r="Q322" s="24">
        <v>690.27928992</v>
      </c>
      <c r="R322" s="24">
        <v>812.04139874999998</v>
      </c>
      <c r="S322" s="24">
        <v>523.58399999999995</v>
      </c>
      <c r="T322" s="24">
        <v>0</v>
      </c>
      <c r="U322" s="25">
        <v>2595.0581540000003</v>
      </c>
      <c r="V322" s="20" t="s">
        <v>66</v>
      </c>
      <c r="W322" s="21"/>
      <c r="X322" s="21"/>
    </row>
    <row r="323" spans="1:24" s="26" customFormat="1">
      <c r="A323" s="20" t="s">
        <v>91</v>
      </c>
      <c r="B323" s="21"/>
      <c r="C323" s="21"/>
      <c r="D323" s="22">
        <v>41752.654037999993</v>
      </c>
      <c r="E323" s="23">
        <v>0</v>
      </c>
      <c r="F323" s="23">
        <v>0</v>
      </c>
      <c r="G323" s="23">
        <v>15618.363407999999</v>
      </c>
      <c r="H323" s="23">
        <v>11414.696400000001</v>
      </c>
      <c r="I323" s="23">
        <v>0</v>
      </c>
      <c r="J323" s="23">
        <v>0</v>
      </c>
      <c r="K323" s="23">
        <v>0</v>
      </c>
      <c r="L323" s="23">
        <v>0</v>
      </c>
      <c r="M323" s="23">
        <v>0</v>
      </c>
      <c r="N323" s="23">
        <v>1633.58464</v>
      </c>
      <c r="O323" s="23">
        <v>0</v>
      </c>
      <c r="P323" s="24">
        <v>0</v>
      </c>
      <c r="Q323" s="24">
        <v>3240.74784</v>
      </c>
      <c r="R323" s="24">
        <v>2496.2037500000001</v>
      </c>
      <c r="S323" s="24">
        <v>0</v>
      </c>
      <c r="T323" s="24">
        <v>0</v>
      </c>
      <c r="U323" s="25">
        <v>7349.058</v>
      </c>
      <c r="V323" s="20" t="s">
        <v>91</v>
      </c>
      <c r="W323" s="21"/>
      <c r="X323" s="21"/>
    </row>
    <row r="324" spans="1:24" s="26" customFormat="1">
      <c r="A324" s="20" t="s">
        <v>128</v>
      </c>
      <c r="B324" s="20"/>
      <c r="C324" s="21"/>
      <c r="D324" s="22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4"/>
      <c r="Q324" s="24"/>
      <c r="R324" s="24"/>
      <c r="S324" s="24"/>
      <c r="T324" s="24"/>
      <c r="U324" s="25"/>
      <c r="V324" s="20" t="s">
        <v>128</v>
      </c>
      <c r="W324" s="20"/>
      <c r="X324" s="21"/>
    </row>
    <row r="325" spans="1:24" s="26" customFormat="1">
      <c r="A325" s="174"/>
      <c r="B325" s="174" t="s">
        <v>129</v>
      </c>
      <c r="C325" s="175"/>
      <c r="D325" s="179">
        <v>21998.940397689224</v>
      </c>
      <c r="E325" s="180">
        <v>0</v>
      </c>
      <c r="F325" s="180">
        <v>0</v>
      </c>
      <c r="G325" s="180">
        <v>4500</v>
      </c>
      <c r="H325" s="180">
        <v>8000</v>
      </c>
      <c r="I325" s="180">
        <v>0</v>
      </c>
      <c r="J325" s="180">
        <v>0</v>
      </c>
      <c r="K325" s="180">
        <v>0</v>
      </c>
      <c r="L325" s="180">
        <v>0</v>
      </c>
      <c r="M325" s="180">
        <v>0</v>
      </c>
      <c r="N325" s="180">
        <v>951.16777932160039</v>
      </c>
      <c r="O325" s="180">
        <v>0</v>
      </c>
      <c r="P325" s="180">
        <v>0</v>
      </c>
      <c r="Q325" s="180">
        <v>5000</v>
      </c>
      <c r="R325" s="180">
        <v>597.77261836762477</v>
      </c>
      <c r="S325" s="180">
        <v>0</v>
      </c>
      <c r="T325" s="180">
        <v>0</v>
      </c>
      <c r="U325" s="181">
        <v>2950</v>
      </c>
      <c r="V325" s="174"/>
      <c r="W325" s="174" t="s">
        <v>129</v>
      </c>
      <c r="X325" s="175"/>
    </row>
    <row r="326" spans="1:24" s="26" customFormat="1">
      <c r="A326" s="174"/>
      <c r="B326" s="174" t="s">
        <v>130</v>
      </c>
      <c r="C326" s="175"/>
      <c r="D326" s="179">
        <v>392.03</v>
      </c>
      <c r="E326" s="219">
        <v>0</v>
      </c>
      <c r="F326" s="219">
        <v>30</v>
      </c>
      <c r="G326" s="219">
        <v>67.63</v>
      </c>
      <c r="H326" s="219">
        <v>85</v>
      </c>
      <c r="I326" s="219">
        <v>0</v>
      </c>
      <c r="J326" s="180">
        <v>0</v>
      </c>
      <c r="K326" s="180">
        <v>50</v>
      </c>
      <c r="L326" s="180">
        <v>0</v>
      </c>
      <c r="M326" s="180">
        <v>146.9</v>
      </c>
      <c r="N326" s="180">
        <v>2</v>
      </c>
      <c r="O326" s="180">
        <v>0</v>
      </c>
      <c r="P326" s="180">
        <v>2</v>
      </c>
      <c r="Q326" s="180">
        <v>0</v>
      </c>
      <c r="R326" s="180">
        <v>3</v>
      </c>
      <c r="S326" s="180">
        <v>3</v>
      </c>
      <c r="T326" s="180">
        <v>0</v>
      </c>
      <c r="U326" s="181">
        <v>2.5</v>
      </c>
      <c r="V326" s="174"/>
      <c r="W326" s="174" t="s">
        <v>130</v>
      </c>
      <c r="X326" s="175"/>
    </row>
    <row r="327" spans="1:24" s="26" customFormat="1">
      <c r="A327" s="37"/>
      <c r="B327" s="37"/>
      <c r="C327" s="182"/>
      <c r="D327" s="39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3"/>
      <c r="Q327" s="43"/>
      <c r="R327" s="43"/>
      <c r="S327" s="43"/>
      <c r="T327" s="43"/>
      <c r="U327" s="44"/>
      <c r="V327" s="37"/>
      <c r="W327" s="37"/>
      <c r="X327" s="182"/>
    </row>
    <row r="328" spans="1:24" s="26" customFormat="1">
      <c r="A328" s="20" t="s">
        <v>131</v>
      </c>
      <c r="B328" s="20"/>
      <c r="C328" s="183"/>
      <c r="D328" s="22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4"/>
      <c r="Q328" s="24"/>
      <c r="R328" s="24"/>
      <c r="S328" s="24"/>
      <c r="T328" s="24"/>
      <c r="U328" s="25"/>
      <c r="V328" s="20" t="s">
        <v>131</v>
      </c>
      <c r="W328" s="20"/>
      <c r="X328" s="183"/>
    </row>
    <row r="329" spans="1:24" s="26" customFormat="1">
      <c r="A329" s="37" t="s">
        <v>129</v>
      </c>
      <c r="C329" s="185" t="s">
        <v>132</v>
      </c>
      <c r="D329" s="39">
        <v>6548.9403976892254</v>
      </c>
      <c r="E329" s="40">
        <v>0</v>
      </c>
      <c r="F329" s="40">
        <v>0</v>
      </c>
      <c r="G329" s="40">
        <v>0</v>
      </c>
      <c r="H329" s="40">
        <v>0</v>
      </c>
      <c r="I329" s="40">
        <v>0</v>
      </c>
      <c r="J329" s="40">
        <v>0</v>
      </c>
      <c r="K329" s="40">
        <v>0</v>
      </c>
      <c r="L329" s="40">
        <v>0</v>
      </c>
      <c r="M329" s="40">
        <v>0</v>
      </c>
      <c r="N329" s="40">
        <v>951.16777932160039</v>
      </c>
      <c r="O329" s="40">
        <v>0</v>
      </c>
      <c r="P329" s="43">
        <v>0</v>
      </c>
      <c r="Q329" s="43">
        <v>5000</v>
      </c>
      <c r="R329" s="43">
        <v>597.77261836762477</v>
      </c>
      <c r="S329" s="43">
        <v>0</v>
      </c>
      <c r="T329" s="43">
        <v>0</v>
      </c>
      <c r="U329" s="44">
        <v>0</v>
      </c>
      <c r="V329" s="37" t="s">
        <v>129</v>
      </c>
      <c r="X329" s="185" t="s">
        <v>132</v>
      </c>
    </row>
    <row r="330" spans="1:24" s="26" customFormat="1">
      <c r="A330" s="37"/>
      <c r="B330" s="37"/>
      <c r="C330" s="185" t="s">
        <v>70</v>
      </c>
      <c r="D330" s="39">
        <v>0</v>
      </c>
      <c r="E330" s="40">
        <v>0</v>
      </c>
      <c r="F330" s="40">
        <v>0</v>
      </c>
      <c r="G330" s="40">
        <v>0</v>
      </c>
      <c r="H330" s="40">
        <v>0</v>
      </c>
      <c r="I330" s="40">
        <v>0</v>
      </c>
      <c r="J330" s="40">
        <v>0</v>
      </c>
      <c r="K330" s="40">
        <v>0</v>
      </c>
      <c r="L330" s="40">
        <v>0</v>
      </c>
      <c r="M330" s="40">
        <v>0</v>
      </c>
      <c r="N330" s="40">
        <v>0</v>
      </c>
      <c r="O330" s="40">
        <v>0</v>
      </c>
      <c r="P330" s="43">
        <v>0</v>
      </c>
      <c r="Q330" s="43">
        <v>0</v>
      </c>
      <c r="R330" s="43">
        <v>0</v>
      </c>
      <c r="S330" s="43">
        <v>0</v>
      </c>
      <c r="T330" s="43">
        <v>0</v>
      </c>
      <c r="U330" s="44">
        <v>0</v>
      </c>
      <c r="V330" s="37"/>
      <c r="W330" s="37"/>
      <c r="X330" s="185" t="s">
        <v>70</v>
      </c>
    </row>
    <row r="331" spans="1:24" s="26" customFormat="1">
      <c r="A331" s="37"/>
      <c r="B331" s="37"/>
      <c r="C331" s="185" t="s">
        <v>71</v>
      </c>
      <c r="D331" s="39">
        <v>3512</v>
      </c>
      <c r="E331" s="40">
        <v>0</v>
      </c>
      <c r="F331" s="40">
        <v>0</v>
      </c>
      <c r="G331" s="40">
        <v>0</v>
      </c>
      <c r="H331" s="40">
        <v>3300</v>
      </c>
      <c r="I331" s="40">
        <v>0</v>
      </c>
      <c r="J331" s="40">
        <v>0</v>
      </c>
      <c r="K331" s="40">
        <v>0</v>
      </c>
      <c r="L331" s="40">
        <v>0</v>
      </c>
      <c r="M331" s="40">
        <v>0</v>
      </c>
      <c r="N331" s="40">
        <v>0</v>
      </c>
      <c r="O331" s="40">
        <v>0</v>
      </c>
      <c r="P331" s="43">
        <v>0</v>
      </c>
      <c r="Q331" s="43">
        <v>212</v>
      </c>
      <c r="R331" s="43">
        <v>0</v>
      </c>
      <c r="S331" s="43">
        <v>0</v>
      </c>
      <c r="T331" s="43">
        <v>0</v>
      </c>
      <c r="U331" s="44">
        <v>0</v>
      </c>
      <c r="V331" s="37"/>
      <c r="W331" s="37"/>
      <c r="X331" s="185" t="s">
        <v>71</v>
      </c>
    </row>
    <row r="332" spans="1:24" s="26" customFormat="1">
      <c r="A332" s="37"/>
      <c r="C332" s="37"/>
      <c r="D332" s="46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50"/>
      <c r="Q332" s="50"/>
      <c r="R332" s="50"/>
      <c r="S332" s="50"/>
      <c r="T332" s="50"/>
      <c r="U332" s="51"/>
      <c r="V332" s="37"/>
      <c r="X332" s="37"/>
    </row>
    <row r="333" spans="1:24" s="26" customFormat="1">
      <c r="A333" s="37" t="s">
        <v>130</v>
      </c>
      <c r="C333" s="185" t="s">
        <v>132</v>
      </c>
      <c r="D333" s="39">
        <v>48</v>
      </c>
      <c r="E333" s="40">
        <v>0</v>
      </c>
      <c r="F333" s="40">
        <v>0</v>
      </c>
      <c r="G333" s="40">
        <v>0</v>
      </c>
      <c r="H333" s="40">
        <v>45</v>
      </c>
      <c r="I333" s="40">
        <v>0</v>
      </c>
      <c r="J333" s="40">
        <v>0</v>
      </c>
      <c r="K333" s="40">
        <v>0</v>
      </c>
      <c r="L333" s="40">
        <v>0</v>
      </c>
      <c r="M333" s="40">
        <v>0</v>
      </c>
      <c r="N333" s="40">
        <v>0</v>
      </c>
      <c r="O333" s="40">
        <v>0</v>
      </c>
      <c r="P333" s="43">
        <v>0</v>
      </c>
      <c r="Q333" s="43">
        <v>0</v>
      </c>
      <c r="R333" s="43">
        <v>0</v>
      </c>
      <c r="S333" s="43">
        <v>3</v>
      </c>
      <c r="T333" s="43">
        <v>0</v>
      </c>
      <c r="U333" s="44">
        <v>0</v>
      </c>
      <c r="V333" s="37" t="s">
        <v>130</v>
      </c>
      <c r="X333" s="185" t="s">
        <v>132</v>
      </c>
    </row>
    <row r="334" spans="1:24" s="26" customFormat="1">
      <c r="A334" s="37"/>
      <c r="B334" s="37"/>
      <c r="C334" s="185" t="s">
        <v>70</v>
      </c>
      <c r="D334" s="46">
        <v>50</v>
      </c>
      <c r="E334" s="47">
        <v>0</v>
      </c>
      <c r="F334" s="47">
        <v>0</v>
      </c>
      <c r="G334" s="47">
        <v>0</v>
      </c>
      <c r="H334" s="47">
        <v>0</v>
      </c>
      <c r="I334" s="47">
        <v>0</v>
      </c>
      <c r="J334" s="47">
        <v>0</v>
      </c>
      <c r="K334" s="47">
        <v>50</v>
      </c>
      <c r="L334" s="47">
        <v>0</v>
      </c>
      <c r="M334" s="47">
        <v>0</v>
      </c>
      <c r="N334" s="47">
        <v>0</v>
      </c>
      <c r="O334" s="47">
        <v>0</v>
      </c>
      <c r="P334" s="50">
        <v>0</v>
      </c>
      <c r="Q334" s="50">
        <v>0</v>
      </c>
      <c r="R334" s="50">
        <v>0</v>
      </c>
      <c r="S334" s="50">
        <v>0</v>
      </c>
      <c r="T334" s="50">
        <v>0</v>
      </c>
      <c r="U334" s="51">
        <v>0</v>
      </c>
      <c r="V334" s="37"/>
      <c r="W334" s="37"/>
      <c r="X334" s="185" t="s">
        <v>70</v>
      </c>
    </row>
    <row r="335" spans="1:24" s="26" customFormat="1" ht="17.5" thickBot="1">
      <c r="A335" s="37"/>
      <c r="B335" s="37"/>
      <c r="C335" s="185" t="s">
        <v>71</v>
      </c>
      <c r="D335" s="46">
        <v>30.5</v>
      </c>
      <c r="E335" s="47">
        <v>0</v>
      </c>
      <c r="F335" s="47">
        <v>0</v>
      </c>
      <c r="G335" s="47">
        <v>0</v>
      </c>
      <c r="H335" s="47">
        <v>0</v>
      </c>
      <c r="I335" s="47">
        <v>0</v>
      </c>
      <c r="J335" s="47">
        <v>0</v>
      </c>
      <c r="K335" s="47">
        <v>0</v>
      </c>
      <c r="L335" s="47">
        <v>0</v>
      </c>
      <c r="M335" s="47">
        <v>15</v>
      </c>
      <c r="N335" s="47">
        <v>0</v>
      </c>
      <c r="O335" s="47">
        <v>0</v>
      </c>
      <c r="P335" s="50">
        <v>10</v>
      </c>
      <c r="Q335" s="50">
        <v>0</v>
      </c>
      <c r="R335" s="50">
        <v>3</v>
      </c>
      <c r="S335" s="50">
        <v>0</v>
      </c>
      <c r="T335" s="50">
        <v>0</v>
      </c>
      <c r="U335" s="51">
        <v>2.5</v>
      </c>
      <c r="V335" s="37"/>
      <c r="W335" s="37"/>
      <c r="X335" s="185" t="s">
        <v>71</v>
      </c>
    </row>
    <row r="336" spans="1:24" s="9" customFormat="1">
      <c r="A336" s="186"/>
      <c r="B336" s="186"/>
      <c r="C336" s="187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7"/>
    </row>
    <row r="337" spans="1:24" s="9" customFormat="1">
      <c r="A337" s="61" t="s">
        <v>133</v>
      </c>
      <c r="C337" s="26"/>
      <c r="X337" s="26"/>
    </row>
    <row r="338" spans="1:24" s="9" customFormat="1">
      <c r="A338" s="61" t="s">
        <v>134</v>
      </c>
      <c r="C338" s="26"/>
      <c r="X338" s="26"/>
    </row>
    <row r="339" spans="1:24" s="9" customFormat="1">
      <c r="A339" s="61" t="s">
        <v>142</v>
      </c>
      <c r="C339" s="26"/>
      <c r="X339" s="26"/>
    </row>
    <row r="342" spans="1:24" s="9" customFormat="1" ht="21">
      <c r="A342" s="10" t="s">
        <v>143</v>
      </c>
    </row>
    <row r="343" spans="1:24" s="9" customFormat="1" ht="15.75" customHeight="1" thickBo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3"/>
    </row>
    <row r="344" spans="1:24" s="9" customFormat="1" ht="15.75" customHeight="1">
      <c r="A344" s="376" t="s">
        <v>30</v>
      </c>
      <c r="B344" s="376"/>
      <c r="C344" s="385"/>
      <c r="D344" s="14" t="s">
        <v>31</v>
      </c>
      <c r="E344" s="15" t="s">
        <v>32</v>
      </c>
      <c r="F344" s="15" t="s">
        <v>33</v>
      </c>
      <c r="G344" s="15" t="s">
        <v>34</v>
      </c>
      <c r="H344" s="15" t="s">
        <v>35</v>
      </c>
      <c r="I344" s="15" t="s">
        <v>36</v>
      </c>
      <c r="J344" s="15" t="s">
        <v>37</v>
      </c>
      <c r="K344" s="15" t="s">
        <v>38</v>
      </c>
      <c r="L344" s="15" t="s">
        <v>39</v>
      </c>
      <c r="M344" s="15" t="s">
        <v>40</v>
      </c>
      <c r="N344" s="15" t="s">
        <v>41</v>
      </c>
      <c r="O344" s="15" t="s">
        <v>42</v>
      </c>
      <c r="P344" s="15" t="s">
        <v>43</v>
      </c>
      <c r="Q344" s="15" t="s">
        <v>44</v>
      </c>
      <c r="R344" s="15" t="s">
        <v>45</v>
      </c>
      <c r="S344" s="15" t="s">
        <v>46</v>
      </c>
      <c r="T344" s="15" t="s">
        <v>47</v>
      </c>
      <c r="U344" s="16" t="s">
        <v>48</v>
      </c>
      <c r="V344" s="375" t="s">
        <v>30</v>
      </c>
      <c r="W344" s="376"/>
      <c r="X344" s="379"/>
    </row>
    <row r="345" spans="1:24" s="9" customFormat="1" ht="15.75" customHeight="1">
      <c r="A345" s="378"/>
      <c r="B345" s="378"/>
      <c r="C345" s="386"/>
      <c r="D345" s="17" t="s">
        <v>26</v>
      </c>
      <c r="E345" s="18" t="s">
        <v>49</v>
      </c>
      <c r="F345" s="18" t="s">
        <v>50</v>
      </c>
      <c r="G345" s="18" t="s">
        <v>51</v>
      </c>
      <c r="H345" s="18" t="s">
        <v>52</v>
      </c>
      <c r="I345" s="18" t="s">
        <v>53</v>
      </c>
      <c r="J345" s="18" t="s">
        <v>54</v>
      </c>
      <c r="K345" s="18" t="s">
        <v>55</v>
      </c>
      <c r="L345" s="18" t="s">
        <v>56</v>
      </c>
      <c r="M345" s="18" t="s">
        <v>57</v>
      </c>
      <c r="N345" s="18" t="s">
        <v>58</v>
      </c>
      <c r="O345" s="18" t="s">
        <v>59</v>
      </c>
      <c r="P345" s="18" t="s">
        <v>60</v>
      </c>
      <c r="Q345" s="18" t="s">
        <v>61</v>
      </c>
      <c r="R345" s="18" t="s">
        <v>62</v>
      </c>
      <c r="S345" s="18" t="s">
        <v>63</v>
      </c>
      <c r="T345" s="18" t="s">
        <v>64</v>
      </c>
      <c r="U345" s="19" t="s">
        <v>65</v>
      </c>
      <c r="V345" s="377"/>
      <c r="W345" s="378"/>
      <c r="X345" s="380"/>
    </row>
    <row r="346" spans="1:24" s="26" customFormat="1" ht="15.75" customHeight="1">
      <c r="A346" s="393" t="s">
        <v>66</v>
      </c>
      <c r="B346" s="393"/>
      <c r="C346" s="394"/>
      <c r="D346" s="22">
        <v>16505.134379999996</v>
      </c>
      <c r="E346" s="23">
        <v>2775.5597525118155</v>
      </c>
      <c r="F346" s="23">
        <v>1067.195879584418</v>
      </c>
      <c r="G346" s="23">
        <v>730.1360916792795</v>
      </c>
      <c r="H346" s="23">
        <v>801.07724475772602</v>
      </c>
      <c r="I346" s="23">
        <v>468.36989035673633</v>
      </c>
      <c r="J346" s="23">
        <v>496.21118837212919</v>
      </c>
      <c r="K346" s="23">
        <v>427.99562965363151</v>
      </c>
      <c r="L346" s="23">
        <v>91.801911824797713</v>
      </c>
      <c r="M346" s="23">
        <v>3836.9740091978456</v>
      </c>
      <c r="N346" s="23">
        <v>670.8985472170674</v>
      </c>
      <c r="O346" s="23">
        <v>602.64225740674556</v>
      </c>
      <c r="P346" s="24">
        <v>722.45878758662718</v>
      </c>
      <c r="Q346" s="24">
        <v>571.35352015676744</v>
      </c>
      <c r="R346" s="24">
        <v>644.62267348962439</v>
      </c>
      <c r="S346" s="24">
        <v>1028.5403964355978</v>
      </c>
      <c r="T346" s="24">
        <v>1274.6381066554404</v>
      </c>
      <c r="U346" s="25">
        <v>294.65849311374922</v>
      </c>
      <c r="V346" s="20" t="s">
        <v>144</v>
      </c>
      <c r="W346" s="21"/>
      <c r="X346" s="21"/>
    </row>
    <row r="347" spans="1:24" s="26" customFormat="1" ht="15.75" customHeight="1" thickBot="1">
      <c r="A347" s="382" t="s">
        <v>145</v>
      </c>
      <c r="B347" s="382"/>
      <c r="C347" s="388"/>
      <c r="D347" s="55">
        <v>39297.938999999991</v>
      </c>
      <c r="E347" s="56">
        <v>6608.4756012186072</v>
      </c>
      <c r="F347" s="56">
        <v>2540.9425704390901</v>
      </c>
      <c r="G347" s="56">
        <v>1738.4192659030459</v>
      </c>
      <c r="H347" s="56">
        <v>1907.3267732326808</v>
      </c>
      <c r="I347" s="56">
        <v>1115.1664056112772</v>
      </c>
      <c r="J347" s="56">
        <v>1181.4552104098316</v>
      </c>
      <c r="K347" s="56">
        <v>1019.0372134610275</v>
      </c>
      <c r="L347" s="56">
        <v>218.57598053523265</v>
      </c>
      <c r="M347" s="56">
        <v>9135.6524028520162</v>
      </c>
      <c r="N347" s="56">
        <v>1597.3774933739703</v>
      </c>
      <c r="O347" s="56">
        <v>1434.8625176351084</v>
      </c>
      <c r="P347" s="57">
        <v>1720.1399704443506</v>
      </c>
      <c r="Q347" s="57">
        <v>1360.3655241827796</v>
      </c>
      <c r="R347" s="57">
        <v>1534.8158892610111</v>
      </c>
      <c r="S347" s="57">
        <v>2448.9057057990426</v>
      </c>
      <c r="T347" s="57">
        <v>3034.8526348939058</v>
      </c>
      <c r="U347" s="58">
        <v>701.56784074702193</v>
      </c>
      <c r="V347" s="37" t="s">
        <v>146</v>
      </c>
    </row>
    <row r="348" spans="1:24" s="9" customFormat="1" ht="15.75" customHeight="1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</row>
    <row r="349" spans="1:24" s="61" customFormat="1" ht="15.75" customHeight="1">
      <c r="A349" s="61" t="s">
        <v>147</v>
      </c>
    </row>
    <row r="350" spans="1:24" s="61" customFormat="1" ht="15.75" customHeight="1">
      <c r="A350" s="61" t="s">
        <v>148</v>
      </c>
    </row>
    <row r="353" spans="1:24" s="9" customFormat="1" ht="21">
      <c r="A353" s="10" t="s">
        <v>149</v>
      </c>
      <c r="B353" s="11"/>
      <c r="C353" s="26"/>
      <c r="X353" s="26"/>
    </row>
    <row r="354" spans="1:24" s="9" customFormat="1" ht="17.5" thickBot="1">
      <c r="A354" s="12"/>
      <c r="B354" s="12"/>
      <c r="C354" s="126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88"/>
    </row>
    <row r="355" spans="1:24" s="9" customFormat="1" ht="33" customHeight="1">
      <c r="A355" s="376" t="s">
        <v>30</v>
      </c>
      <c r="B355" s="376"/>
      <c r="C355" s="385"/>
      <c r="D355" s="14" t="s">
        <v>31</v>
      </c>
      <c r="E355" s="15" t="s">
        <v>32</v>
      </c>
      <c r="F355" s="15" t="s">
        <v>33</v>
      </c>
      <c r="G355" s="15" t="s">
        <v>34</v>
      </c>
      <c r="H355" s="15" t="s">
        <v>35</v>
      </c>
      <c r="I355" s="15" t="s">
        <v>36</v>
      </c>
      <c r="J355" s="15" t="s">
        <v>37</v>
      </c>
      <c r="K355" s="15" t="s">
        <v>38</v>
      </c>
      <c r="L355" s="15" t="s">
        <v>39</v>
      </c>
      <c r="M355" s="15" t="s">
        <v>40</v>
      </c>
      <c r="N355" s="15" t="s">
        <v>41</v>
      </c>
      <c r="O355" s="15" t="s">
        <v>42</v>
      </c>
      <c r="P355" s="15" t="s">
        <v>43</v>
      </c>
      <c r="Q355" s="15" t="s">
        <v>44</v>
      </c>
      <c r="R355" s="15" t="s">
        <v>45</v>
      </c>
      <c r="S355" s="15" t="s">
        <v>46</v>
      </c>
      <c r="T355" s="15" t="s">
        <v>47</v>
      </c>
      <c r="U355" s="16" t="s">
        <v>48</v>
      </c>
      <c r="V355" s="375" t="s">
        <v>30</v>
      </c>
      <c r="W355" s="376"/>
      <c r="X355" s="379"/>
    </row>
    <row r="356" spans="1:24" s="9" customFormat="1">
      <c r="A356" s="378"/>
      <c r="B356" s="378"/>
      <c r="C356" s="386"/>
      <c r="D356" s="17" t="s">
        <v>26</v>
      </c>
      <c r="E356" s="18" t="s">
        <v>49</v>
      </c>
      <c r="F356" s="18" t="s">
        <v>50</v>
      </c>
      <c r="G356" s="18" t="s">
        <v>51</v>
      </c>
      <c r="H356" s="18" t="s">
        <v>52</v>
      </c>
      <c r="I356" s="18" t="s">
        <v>53</v>
      </c>
      <c r="J356" s="18" t="s">
        <v>54</v>
      </c>
      <c r="K356" s="18" t="s">
        <v>55</v>
      </c>
      <c r="L356" s="18" t="s">
        <v>56</v>
      </c>
      <c r="M356" s="18" t="s">
        <v>57</v>
      </c>
      <c r="N356" s="18" t="s">
        <v>58</v>
      </c>
      <c r="O356" s="18" t="s">
        <v>59</v>
      </c>
      <c r="P356" s="18" t="s">
        <v>60</v>
      </c>
      <c r="Q356" s="18" t="s">
        <v>61</v>
      </c>
      <c r="R356" s="18" t="s">
        <v>62</v>
      </c>
      <c r="S356" s="18" t="s">
        <v>63</v>
      </c>
      <c r="T356" s="18" t="s">
        <v>64</v>
      </c>
      <c r="U356" s="19" t="s">
        <v>65</v>
      </c>
      <c r="V356" s="377"/>
      <c r="W356" s="378"/>
      <c r="X356" s="380"/>
    </row>
    <row r="357" spans="1:24" s="26" customFormat="1" ht="15.75" customHeight="1">
      <c r="A357" s="393" t="s">
        <v>150</v>
      </c>
      <c r="B357" s="393"/>
      <c r="C357" s="394"/>
      <c r="D357" s="117">
        <v>131073.46000000002</v>
      </c>
      <c r="E357" s="70">
        <v>1.4</v>
      </c>
      <c r="F357" s="70">
        <v>448.00000000000006</v>
      </c>
      <c r="G357" s="70">
        <v>47.879999999999995</v>
      </c>
      <c r="H357" s="70">
        <v>199.36</v>
      </c>
      <c r="I357" s="70">
        <v>588</v>
      </c>
      <c r="J357" s="70">
        <v>758.80000000000007</v>
      </c>
      <c r="K357" s="70">
        <v>560</v>
      </c>
      <c r="L357" s="133">
        <v>0.56000000000000005</v>
      </c>
      <c r="M357" s="70">
        <v>17735.620000000003</v>
      </c>
      <c r="N357" s="70">
        <v>20791.12</v>
      </c>
      <c r="O357" s="133">
        <v>7362.32</v>
      </c>
      <c r="P357" s="134">
        <v>5765.4800000000005</v>
      </c>
      <c r="Q357" s="134">
        <v>5075.42</v>
      </c>
      <c r="R357" s="134">
        <v>12747.980000000003</v>
      </c>
      <c r="S357" s="134">
        <v>32577.58</v>
      </c>
      <c r="T357" s="134">
        <v>22560.020000000004</v>
      </c>
      <c r="U357" s="135">
        <v>3853.920000000001</v>
      </c>
      <c r="V357" s="20" t="s">
        <v>151</v>
      </c>
      <c r="W357" s="21"/>
      <c r="X357" s="21"/>
    </row>
    <row r="358" spans="1:24" s="26" customFormat="1" ht="15.75" customHeight="1" thickBot="1">
      <c r="A358" s="382" t="s">
        <v>145</v>
      </c>
      <c r="B358" s="382"/>
      <c r="C358" s="388"/>
      <c r="D358" s="151">
        <v>457174</v>
      </c>
      <c r="E358" s="95">
        <v>5</v>
      </c>
      <c r="F358" s="95">
        <v>1600</v>
      </c>
      <c r="G358" s="95">
        <v>171</v>
      </c>
      <c r="H358" s="95">
        <v>712</v>
      </c>
      <c r="I358" s="95">
        <v>2100</v>
      </c>
      <c r="J358" s="95">
        <v>2709.9999999999995</v>
      </c>
      <c r="K358" s="95">
        <v>1700</v>
      </c>
      <c r="L358" s="138">
        <v>2</v>
      </c>
      <c r="M358" s="95">
        <v>61603</v>
      </c>
      <c r="N358" s="95">
        <v>68736.999999999985</v>
      </c>
      <c r="O358" s="138">
        <v>23474</v>
      </c>
      <c r="P358" s="139">
        <v>20552</v>
      </c>
      <c r="Q358" s="139">
        <v>18118.999999999996</v>
      </c>
      <c r="R358" s="139">
        <v>45524</v>
      </c>
      <c r="S358" s="139">
        <v>116161.00000000001</v>
      </c>
      <c r="T358" s="139">
        <v>80240</v>
      </c>
      <c r="U358" s="140">
        <v>13764</v>
      </c>
      <c r="V358" s="37" t="s">
        <v>146</v>
      </c>
      <c r="W358" s="37"/>
    </row>
    <row r="359" spans="1:24" s="9" customFormat="1">
      <c r="A359" s="186"/>
      <c r="B359" s="186"/>
      <c r="C359" s="187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7"/>
    </row>
    <row r="360" spans="1:24" s="9" customFormat="1">
      <c r="A360" s="61" t="s">
        <v>152</v>
      </c>
      <c r="C360" s="26"/>
      <c r="X360" s="26"/>
    </row>
    <row r="361" spans="1:24" s="9" customFormat="1">
      <c r="A361" s="61" t="s">
        <v>153</v>
      </c>
      <c r="C361" s="26"/>
      <c r="X361" s="26"/>
    </row>
    <row r="364" spans="1:24" s="10" customFormat="1" ht="21">
      <c r="A364" s="10" t="s">
        <v>154</v>
      </c>
    </row>
    <row r="365" spans="1:24" s="9" customFormat="1" ht="17.5" thickBo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3"/>
    </row>
    <row r="366" spans="1:24" s="9" customFormat="1" ht="33" customHeight="1">
      <c r="A366" s="376" t="s">
        <v>30</v>
      </c>
      <c r="B366" s="376"/>
      <c r="C366" s="385"/>
      <c r="D366" s="14" t="s">
        <v>31</v>
      </c>
      <c r="E366" s="15" t="s">
        <v>32</v>
      </c>
      <c r="F366" s="15" t="s">
        <v>33</v>
      </c>
      <c r="G366" s="15" t="s">
        <v>34</v>
      </c>
      <c r="H366" s="15" t="s">
        <v>35</v>
      </c>
      <c r="I366" s="15" t="s">
        <v>36</v>
      </c>
      <c r="J366" s="15" t="s">
        <v>37</v>
      </c>
      <c r="K366" s="15" t="s">
        <v>38</v>
      </c>
      <c r="L366" s="15" t="s">
        <v>39</v>
      </c>
      <c r="M366" s="15" t="s">
        <v>40</v>
      </c>
      <c r="N366" s="15" t="s">
        <v>41</v>
      </c>
      <c r="O366" s="15" t="s">
        <v>42</v>
      </c>
      <c r="P366" s="15" t="s">
        <v>43</v>
      </c>
      <c r="Q366" s="15" t="s">
        <v>44</v>
      </c>
      <c r="R366" s="15" t="s">
        <v>45</v>
      </c>
      <c r="S366" s="15" t="s">
        <v>46</v>
      </c>
      <c r="T366" s="15" t="s">
        <v>47</v>
      </c>
      <c r="U366" s="16" t="s">
        <v>48</v>
      </c>
      <c r="V366" s="375" t="s">
        <v>30</v>
      </c>
      <c r="W366" s="376"/>
      <c r="X366" s="379"/>
    </row>
    <row r="367" spans="1:24" s="9" customFormat="1">
      <c r="A367" s="378"/>
      <c r="B367" s="378"/>
      <c r="C367" s="386"/>
      <c r="D367" s="17" t="s">
        <v>26</v>
      </c>
      <c r="E367" s="18" t="s">
        <v>49</v>
      </c>
      <c r="F367" s="18" t="s">
        <v>50</v>
      </c>
      <c r="G367" s="18" t="s">
        <v>51</v>
      </c>
      <c r="H367" s="18" t="s">
        <v>52</v>
      </c>
      <c r="I367" s="18" t="s">
        <v>53</v>
      </c>
      <c r="J367" s="18" t="s">
        <v>54</v>
      </c>
      <c r="K367" s="18" t="s">
        <v>55</v>
      </c>
      <c r="L367" s="18" t="s">
        <v>56</v>
      </c>
      <c r="M367" s="18" t="s">
        <v>57</v>
      </c>
      <c r="N367" s="18" t="s">
        <v>58</v>
      </c>
      <c r="O367" s="18" t="s">
        <v>59</v>
      </c>
      <c r="P367" s="18" t="s">
        <v>60</v>
      </c>
      <c r="Q367" s="18" t="s">
        <v>61</v>
      </c>
      <c r="R367" s="18" t="s">
        <v>62</v>
      </c>
      <c r="S367" s="18" t="s">
        <v>63</v>
      </c>
      <c r="T367" s="18" t="s">
        <v>64</v>
      </c>
      <c r="U367" s="19" t="s">
        <v>65</v>
      </c>
      <c r="V367" s="377"/>
      <c r="W367" s="378"/>
      <c r="X367" s="380"/>
    </row>
    <row r="368" spans="1:24" s="26" customFormat="1">
      <c r="A368" s="20" t="s">
        <v>66</v>
      </c>
      <c r="B368" s="21"/>
      <c r="C368" s="21"/>
      <c r="D368" s="22">
        <v>1543389.7795956577</v>
      </c>
      <c r="E368" s="23">
        <v>38.240650600000002</v>
      </c>
      <c r="F368" s="23">
        <v>8875.2949739361247</v>
      </c>
      <c r="G368" s="23">
        <v>418.0796423036648</v>
      </c>
      <c r="H368" s="23">
        <v>980.75971560000448</v>
      </c>
      <c r="I368" s="23">
        <v>0</v>
      </c>
      <c r="J368" s="23">
        <v>1239.4246891999999</v>
      </c>
      <c r="K368" s="23">
        <v>793.66514830000131</v>
      </c>
      <c r="L368" s="23">
        <v>585.26318580000043</v>
      </c>
      <c r="M368" s="23">
        <v>32887.69339897282</v>
      </c>
      <c r="N368" s="23">
        <v>208774.14192567105</v>
      </c>
      <c r="O368" s="23">
        <v>23415.351049801702</v>
      </c>
      <c r="P368" s="24">
        <v>153040.64910811634</v>
      </c>
      <c r="Q368" s="24">
        <v>791592.75582313631</v>
      </c>
      <c r="R368" s="24">
        <v>144195.77301025024</v>
      </c>
      <c r="S368" s="24">
        <v>27330.945574752612</v>
      </c>
      <c r="T368" s="24">
        <v>124257.44909555701</v>
      </c>
      <c r="U368" s="25">
        <v>24964.292603659924</v>
      </c>
      <c r="V368" s="20" t="s">
        <v>66</v>
      </c>
      <c r="W368" s="21"/>
      <c r="X368" s="21"/>
    </row>
    <row r="369" spans="1:24" s="26" customFormat="1">
      <c r="A369" s="20" t="s">
        <v>91</v>
      </c>
      <c r="B369" s="21"/>
      <c r="C369" s="21"/>
      <c r="D369" s="22">
        <v>4959229.3168692533</v>
      </c>
      <c r="E369" s="23">
        <v>0</v>
      </c>
      <c r="F369" s="23">
        <v>0</v>
      </c>
      <c r="G369" s="23">
        <v>0</v>
      </c>
      <c r="H369" s="23">
        <v>0</v>
      </c>
      <c r="I369" s="23">
        <v>0</v>
      </c>
      <c r="J369" s="23">
        <v>0</v>
      </c>
      <c r="K369" s="23">
        <v>0</v>
      </c>
      <c r="L369" s="23">
        <v>0</v>
      </c>
      <c r="M369" s="23">
        <v>0</v>
      </c>
      <c r="N369" s="23">
        <v>912507.68126999994</v>
      </c>
      <c r="O369" s="23">
        <v>0</v>
      </c>
      <c r="P369" s="24">
        <v>655845.65841999999</v>
      </c>
      <c r="Q369" s="24">
        <v>2891364.6366692539</v>
      </c>
      <c r="R369" s="24">
        <v>9757.1972600000008</v>
      </c>
      <c r="S369" s="24">
        <v>0</v>
      </c>
      <c r="T369" s="24">
        <v>489754.14324999996</v>
      </c>
      <c r="U369" s="25">
        <v>0</v>
      </c>
      <c r="V369" s="20" t="s">
        <v>91</v>
      </c>
      <c r="W369" s="21"/>
      <c r="X369" s="21"/>
    </row>
    <row r="370" spans="1:24" s="26" customFormat="1">
      <c r="A370" s="20" t="s">
        <v>128</v>
      </c>
      <c r="B370" s="20"/>
      <c r="C370" s="21"/>
      <c r="D370" s="22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4"/>
      <c r="Q370" s="24"/>
      <c r="R370" s="24"/>
      <c r="S370" s="24"/>
      <c r="T370" s="24"/>
      <c r="U370" s="25"/>
      <c r="V370" s="20" t="s">
        <v>128</v>
      </c>
      <c r="W370" s="20"/>
      <c r="X370" s="21"/>
    </row>
    <row r="371" spans="1:24" s="26" customFormat="1">
      <c r="A371" s="174"/>
      <c r="B371" s="174" t="s">
        <v>129</v>
      </c>
      <c r="C371" s="175"/>
      <c r="D371" s="179">
        <v>1343074.3202421626</v>
      </c>
      <c r="E371" s="180">
        <v>0</v>
      </c>
      <c r="F371" s="180">
        <v>0</v>
      </c>
      <c r="G371" s="180">
        <v>0</v>
      </c>
      <c r="H371" s="180">
        <v>167000</v>
      </c>
      <c r="I371" s="180">
        <v>0</v>
      </c>
      <c r="J371" s="180">
        <v>0</v>
      </c>
      <c r="K371" s="180">
        <v>0</v>
      </c>
      <c r="L371" s="180">
        <v>0</v>
      </c>
      <c r="M371" s="180">
        <v>0</v>
      </c>
      <c r="N371" s="180">
        <v>237200</v>
      </c>
      <c r="O371" s="180">
        <v>0</v>
      </c>
      <c r="P371" s="180">
        <v>307702.06262099574</v>
      </c>
      <c r="Q371" s="180">
        <v>388250.85560250655</v>
      </c>
      <c r="R371" s="180">
        <v>14921.402018660299</v>
      </c>
      <c r="S371" s="180">
        <v>0</v>
      </c>
      <c r="T371" s="180">
        <v>228000</v>
      </c>
      <c r="U371" s="181">
        <v>0</v>
      </c>
      <c r="V371" s="174"/>
      <c r="W371" s="174" t="s">
        <v>129</v>
      </c>
      <c r="X371" s="175"/>
    </row>
    <row r="372" spans="1:24" s="26" customFormat="1">
      <c r="A372" s="174"/>
      <c r="B372" s="174" t="s">
        <v>130</v>
      </c>
      <c r="C372" s="175"/>
      <c r="D372" s="179">
        <v>1705.905</v>
      </c>
      <c r="E372" s="219">
        <v>5.0999999999999996</v>
      </c>
      <c r="F372" s="219">
        <v>27</v>
      </c>
      <c r="G372" s="219">
        <v>14</v>
      </c>
      <c r="H372" s="219">
        <v>0</v>
      </c>
      <c r="I372" s="219">
        <v>0</v>
      </c>
      <c r="J372" s="180">
        <v>20.005000000000003</v>
      </c>
      <c r="K372" s="180">
        <v>5</v>
      </c>
      <c r="L372" s="180">
        <v>7</v>
      </c>
      <c r="M372" s="180">
        <v>169.7</v>
      </c>
      <c r="N372" s="180">
        <v>30.7</v>
      </c>
      <c r="O372" s="180">
        <v>102.4</v>
      </c>
      <c r="P372" s="180">
        <v>51.17</v>
      </c>
      <c r="Q372" s="180">
        <v>996.7</v>
      </c>
      <c r="R372" s="180">
        <v>28.599999999999994</v>
      </c>
      <c r="S372" s="180">
        <v>136.53</v>
      </c>
      <c r="T372" s="180">
        <v>77</v>
      </c>
      <c r="U372" s="181">
        <v>35</v>
      </c>
      <c r="V372" s="174"/>
      <c r="W372" s="174" t="s">
        <v>130</v>
      </c>
      <c r="X372" s="175"/>
    </row>
    <row r="373" spans="1:24" s="9" customFormat="1">
      <c r="A373" s="27"/>
      <c r="B373" s="27"/>
      <c r="C373" s="220"/>
      <c r="D373" s="46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50"/>
      <c r="Q373" s="50"/>
      <c r="R373" s="50"/>
      <c r="S373" s="50"/>
      <c r="T373" s="50"/>
      <c r="U373" s="51"/>
      <c r="V373" s="27"/>
      <c r="W373" s="27"/>
      <c r="X373" s="220"/>
    </row>
    <row r="374" spans="1:24" s="9" customFormat="1">
      <c r="A374" s="32" t="s">
        <v>131</v>
      </c>
      <c r="B374" s="32"/>
      <c r="C374" s="221"/>
      <c r="D374" s="33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4"/>
      <c r="Q374" s="34"/>
      <c r="R374" s="34"/>
      <c r="S374" s="34"/>
      <c r="T374" s="34"/>
      <c r="U374" s="184"/>
      <c r="V374" s="32" t="s">
        <v>131</v>
      </c>
      <c r="W374" s="32"/>
      <c r="X374" s="221"/>
    </row>
    <row r="375" spans="1:24" s="26" customFormat="1">
      <c r="A375" s="37" t="s">
        <v>129</v>
      </c>
      <c r="C375" s="185" t="s">
        <v>132</v>
      </c>
      <c r="D375" s="39">
        <v>43325.29736676281</v>
      </c>
      <c r="E375" s="40">
        <v>0</v>
      </c>
      <c r="F375" s="40">
        <v>0</v>
      </c>
      <c r="G375" s="40">
        <v>0</v>
      </c>
      <c r="H375" s="40">
        <v>0</v>
      </c>
      <c r="I375" s="40">
        <v>0</v>
      </c>
      <c r="J375" s="40">
        <v>0</v>
      </c>
      <c r="K375" s="40">
        <v>0</v>
      </c>
      <c r="L375" s="40">
        <v>0</v>
      </c>
      <c r="M375" s="40">
        <v>0</v>
      </c>
      <c r="N375" s="40">
        <v>0</v>
      </c>
      <c r="O375" s="40">
        <v>0</v>
      </c>
      <c r="P375" s="40">
        <v>14642.441764256295</v>
      </c>
      <c r="Q375" s="43">
        <v>2404.85560250652</v>
      </c>
      <c r="R375" s="43">
        <v>0</v>
      </c>
      <c r="S375" s="43">
        <v>0</v>
      </c>
      <c r="T375" s="43">
        <v>26278</v>
      </c>
      <c r="U375" s="44">
        <v>0</v>
      </c>
      <c r="V375" s="37" t="s">
        <v>129</v>
      </c>
      <c r="X375" s="185" t="s">
        <v>132</v>
      </c>
    </row>
    <row r="376" spans="1:24" s="26" customFormat="1">
      <c r="A376" s="37"/>
      <c r="B376" s="37"/>
      <c r="C376" s="185" t="s">
        <v>70</v>
      </c>
      <c r="D376" s="39">
        <v>165290</v>
      </c>
      <c r="E376" s="40">
        <v>0</v>
      </c>
      <c r="F376" s="40">
        <v>0</v>
      </c>
      <c r="G376" s="40">
        <v>0</v>
      </c>
      <c r="H376" s="40">
        <v>0</v>
      </c>
      <c r="I376" s="40">
        <v>0</v>
      </c>
      <c r="J376" s="40">
        <v>0</v>
      </c>
      <c r="K376" s="40">
        <v>0</v>
      </c>
      <c r="L376" s="40">
        <v>0</v>
      </c>
      <c r="M376" s="40">
        <v>0</v>
      </c>
      <c r="N376" s="40">
        <v>102200</v>
      </c>
      <c r="O376" s="40">
        <v>0</v>
      </c>
      <c r="P376" s="43">
        <v>28565</v>
      </c>
      <c r="Q376" s="43">
        <v>34346</v>
      </c>
      <c r="R376" s="43">
        <v>0</v>
      </c>
      <c r="S376" s="43">
        <v>179</v>
      </c>
      <c r="T376" s="43">
        <v>0</v>
      </c>
      <c r="U376" s="44">
        <v>0</v>
      </c>
      <c r="V376" s="37"/>
      <c r="W376" s="37"/>
      <c r="X376" s="185" t="s">
        <v>70</v>
      </c>
    </row>
    <row r="377" spans="1:24" s="26" customFormat="1">
      <c r="A377" s="37"/>
      <c r="B377" s="37"/>
      <c r="C377" s="185" t="s">
        <v>71</v>
      </c>
      <c r="D377" s="39">
        <v>333451</v>
      </c>
      <c r="E377" s="40">
        <v>0</v>
      </c>
      <c r="F377" s="40">
        <v>0</v>
      </c>
      <c r="G377" s="40">
        <v>0</v>
      </c>
      <c r="H377" s="40">
        <v>0</v>
      </c>
      <c r="I377" s="40">
        <v>0</v>
      </c>
      <c r="J377" s="40">
        <v>0</v>
      </c>
      <c r="K377" s="40">
        <v>0</v>
      </c>
      <c r="L377" s="40">
        <v>0</v>
      </c>
      <c r="M377" s="40">
        <v>0</v>
      </c>
      <c r="N377" s="40">
        <v>118750</v>
      </c>
      <c r="O377" s="40">
        <v>0</v>
      </c>
      <c r="P377" s="43">
        <v>63201</v>
      </c>
      <c r="Q377" s="43">
        <v>151500</v>
      </c>
      <c r="R377" s="43">
        <v>0</v>
      </c>
      <c r="S377" s="43">
        <v>0</v>
      </c>
      <c r="T377" s="43">
        <v>0</v>
      </c>
      <c r="U377" s="44">
        <v>0</v>
      </c>
      <c r="V377" s="37"/>
      <c r="W377" s="37"/>
      <c r="X377" s="185" t="s">
        <v>71</v>
      </c>
    </row>
    <row r="378" spans="1:24" s="26" customFormat="1">
      <c r="A378" s="37"/>
      <c r="C378" s="37"/>
      <c r="D378" s="39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3"/>
      <c r="Q378" s="43"/>
      <c r="R378" s="43"/>
      <c r="S378" s="43"/>
      <c r="T378" s="43"/>
      <c r="U378" s="44"/>
      <c r="V378" s="37"/>
      <c r="X378" s="37"/>
    </row>
    <row r="379" spans="1:24" s="26" customFormat="1">
      <c r="A379" s="37" t="s">
        <v>130</v>
      </c>
      <c r="C379" s="185" t="s">
        <v>132</v>
      </c>
      <c r="D379" s="39">
        <v>33.6</v>
      </c>
      <c r="E379" s="40">
        <v>0</v>
      </c>
      <c r="F379" s="40">
        <v>0</v>
      </c>
      <c r="G379" s="40">
        <v>0</v>
      </c>
      <c r="H379" s="40">
        <v>0</v>
      </c>
      <c r="I379" s="40">
        <v>0</v>
      </c>
      <c r="J379" s="40">
        <v>0</v>
      </c>
      <c r="K379" s="40">
        <v>0</v>
      </c>
      <c r="L379" s="40">
        <v>0</v>
      </c>
      <c r="M379" s="40">
        <v>17</v>
      </c>
      <c r="N379" s="40">
        <v>0</v>
      </c>
      <c r="O379" s="40">
        <v>5</v>
      </c>
      <c r="P379" s="43">
        <v>0</v>
      </c>
      <c r="Q379" s="43">
        <v>4.5</v>
      </c>
      <c r="R379" s="43">
        <v>1.1000000000000001</v>
      </c>
      <c r="S379" s="43">
        <v>6</v>
      </c>
      <c r="T379" s="43">
        <v>0</v>
      </c>
      <c r="U379" s="44">
        <v>0</v>
      </c>
      <c r="V379" s="37" t="s">
        <v>130</v>
      </c>
      <c r="X379" s="217" t="s">
        <v>132</v>
      </c>
    </row>
    <row r="380" spans="1:24" s="26" customFormat="1">
      <c r="A380" s="37"/>
      <c r="B380" s="37"/>
      <c r="C380" s="185" t="s">
        <v>70</v>
      </c>
      <c r="D380" s="46">
        <v>27</v>
      </c>
      <c r="E380" s="47">
        <v>0</v>
      </c>
      <c r="F380" s="47">
        <v>0</v>
      </c>
      <c r="G380" s="47">
        <v>0</v>
      </c>
      <c r="H380" s="47">
        <v>0</v>
      </c>
      <c r="I380" s="47">
        <v>0</v>
      </c>
      <c r="J380" s="47">
        <v>0</v>
      </c>
      <c r="K380" s="47">
        <v>0</v>
      </c>
      <c r="L380" s="47">
        <v>0</v>
      </c>
      <c r="M380" s="47">
        <v>20</v>
      </c>
      <c r="N380" s="47">
        <v>0</v>
      </c>
      <c r="O380" s="47">
        <v>2</v>
      </c>
      <c r="P380" s="50">
        <v>0</v>
      </c>
      <c r="Q380" s="50">
        <v>0</v>
      </c>
      <c r="R380" s="50">
        <v>0</v>
      </c>
      <c r="S380" s="50">
        <v>0</v>
      </c>
      <c r="T380" s="50">
        <v>5</v>
      </c>
      <c r="U380" s="51">
        <v>0</v>
      </c>
      <c r="V380" s="37"/>
      <c r="W380" s="37"/>
      <c r="X380" s="217" t="s">
        <v>70</v>
      </c>
    </row>
    <row r="381" spans="1:24" s="26" customFormat="1" ht="17.5" thickBot="1">
      <c r="A381" s="37"/>
      <c r="B381" s="37"/>
      <c r="C381" s="185" t="s">
        <v>71</v>
      </c>
      <c r="D381" s="222">
        <v>187.4</v>
      </c>
      <c r="E381" s="223">
        <v>0</v>
      </c>
      <c r="F381" s="223">
        <v>27</v>
      </c>
      <c r="G381" s="223">
        <v>10</v>
      </c>
      <c r="H381" s="223">
        <v>0</v>
      </c>
      <c r="I381" s="223">
        <v>0</v>
      </c>
      <c r="J381" s="223">
        <v>6</v>
      </c>
      <c r="K381" s="223">
        <v>5</v>
      </c>
      <c r="L381" s="223">
        <v>0</v>
      </c>
      <c r="M381" s="223">
        <v>19</v>
      </c>
      <c r="N381" s="223">
        <v>5.9</v>
      </c>
      <c r="O381" s="223">
        <v>23</v>
      </c>
      <c r="P381" s="224">
        <v>32</v>
      </c>
      <c r="Q381" s="224">
        <v>0</v>
      </c>
      <c r="R381" s="224">
        <v>0</v>
      </c>
      <c r="S381" s="224">
        <v>41.5</v>
      </c>
      <c r="T381" s="224">
        <v>5</v>
      </c>
      <c r="U381" s="225">
        <v>13</v>
      </c>
      <c r="V381" s="37"/>
      <c r="W381" s="37"/>
      <c r="X381" s="217" t="s">
        <v>71</v>
      </c>
    </row>
    <row r="382" spans="1:24" s="9" customFormat="1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</row>
    <row r="383" spans="1:24" s="9" customFormat="1">
      <c r="A383" s="61" t="s">
        <v>133</v>
      </c>
    </row>
    <row r="384" spans="1:24" s="9" customFormat="1">
      <c r="A384" s="61" t="s">
        <v>134</v>
      </c>
    </row>
    <row r="385" spans="1:24" s="9" customFormat="1">
      <c r="A385" s="61" t="s">
        <v>142</v>
      </c>
    </row>
    <row r="388" spans="1:24" s="9" customFormat="1" ht="21">
      <c r="A388" s="10" t="s">
        <v>155</v>
      </c>
      <c r="B388" s="11"/>
    </row>
    <row r="389" spans="1:24" s="9" customFormat="1" ht="15.75" customHeight="1" thickBo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3"/>
    </row>
    <row r="390" spans="1:24" s="9" customFormat="1" ht="15.75" customHeight="1">
      <c r="A390" s="376" t="s">
        <v>30</v>
      </c>
      <c r="B390" s="376"/>
      <c r="C390" s="385"/>
      <c r="D390" s="14" t="s">
        <v>31</v>
      </c>
      <c r="E390" s="15" t="s">
        <v>32</v>
      </c>
      <c r="F390" s="15" t="s">
        <v>33</v>
      </c>
      <c r="G390" s="15" t="s">
        <v>34</v>
      </c>
      <c r="H390" s="15" t="s">
        <v>35</v>
      </c>
      <c r="I390" s="15" t="s">
        <v>36</v>
      </c>
      <c r="J390" s="15" t="s">
        <v>37</v>
      </c>
      <c r="K390" s="15" t="s">
        <v>38</v>
      </c>
      <c r="L390" s="15" t="s">
        <v>39</v>
      </c>
      <c r="M390" s="15" t="s">
        <v>40</v>
      </c>
      <c r="N390" s="15" t="s">
        <v>41</v>
      </c>
      <c r="O390" s="15" t="s">
        <v>42</v>
      </c>
      <c r="P390" s="15" t="s">
        <v>43</v>
      </c>
      <c r="Q390" s="15" t="s">
        <v>44</v>
      </c>
      <c r="R390" s="15" t="s">
        <v>45</v>
      </c>
      <c r="S390" s="15" t="s">
        <v>46</v>
      </c>
      <c r="T390" s="15" t="s">
        <v>47</v>
      </c>
      <c r="U390" s="16" t="s">
        <v>48</v>
      </c>
      <c r="V390" s="375" t="s">
        <v>30</v>
      </c>
      <c r="W390" s="376"/>
      <c r="X390" s="379"/>
    </row>
    <row r="391" spans="1:24" s="9" customFormat="1" ht="15.75" customHeight="1">
      <c r="A391" s="378"/>
      <c r="B391" s="378"/>
      <c r="C391" s="386"/>
      <c r="D391" s="17" t="s">
        <v>26</v>
      </c>
      <c r="E391" s="18" t="s">
        <v>49</v>
      </c>
      <c r="F391" s="18" t="s">
        <v>50</v>
      </c>
      <c r="G391" s="18" t="s">
        <v>51</v>
      </c>
      <c r="H391" s="18" t="s">
        <v>52</v>
      </c>
      <c r="I391" s="18" t="s">
        <v>53</v>
      </c>
      <c r="J391" s="18" t="s">
        <v>54</v>
      </c>
      <c r="K391" s="18" t="s">
        <v>55</v>
      </c>
      <c r="L391" s="18" t="s">
        <v>56</v>
      </c>
      <c r="M391" s="18" t="s">
        <v>57</v>
      </c>
      <c r="N391" s="18" t="s">
        <v>58</v>
      </c>
      <c r="O391" s="18" t="s">
        <v>59</v>
      </c>
      <c r="P391" s="18" t="s">
        <v>60</v>
      </c>
      <c r="Q391" s="18" t="s">
        <v>61</v>
      </c>
      <c r="R391" s="18" t="s">
        <v>62</v>
      </c>
      <c r="S391" s="18" t="s">
        <v>63</v>
      </c>
      <c r="T391" s="18" t="s">
        <v>64</v>
      </c>
      <c r="U391" s="19" t="s">
        <v>65</v>
      </c>
      <c r="V391" s="377"/>
      <c r="W391" s="378"/>
      <c r="X391" s="380"/>
    </row>
    <row r="392" spans="1:24" s="26" customFormat="1" ht="15.75" customHeight="1">
      <c r="A392" s="20" t="s">
        <v>66</v>
      </c>
      <c r="B392" s="21"/>
      <c r="C392" s="21"/>
      <c r="D392" s="22">
        <v>66662.730949624092</v>
      </c>
      <c r="E392" s="23">
        <v>0</v>
      </c>
      <c r="F392" s="23">
        <v>0</v>
      </c>
      <c r="G392" s="23">
        <v>0</v>
      </c>
      <c r="H392" s="23">
        <v>6482.7679119999993</v>
      </c>
      <c r="I392" s="23">
        <v>0</v>
      </c>
      <c r="J392" s="23">
        <v>0</v>
      </c>
      <c r="K392" s="23">
        <v>0</v>
      </c>
      <c r="L392" s="23">
        <v>0</v>
      </c>
      <c r="M392" s="23">
        <v>11703.696436799999</v>
      </c>
      <c r="N392" s="23">
        <v>0</v>
      </c>
      <c r="O392" s="23">
        <v>362.57189282410104</v>
      </c>
      <c r="P392" s="24">
        <v>27675.760000000002</v>
      </c>
      <c r="Q392" s="24">
        <v>20393.217307999999</v>
      </c>
      <c r="R392" s="24">
        <v>0</v>
      </c>
      <c r="S392" s="24">
        <v>0</v>
      </c>
      <c r="T392" s="24">
        <v>44.717399999999998</v>
      </c>
      <c r="U392" s="25">
        <v>0</v>
      </c>
      <c r="V392" s="20" t="s">
        <v>66</v>
      </c>
      <c r="W392" s="21"/>
      <c r="X392" s="21"/>
    </row>
    <row r="393" spans="1:24" s="26" customFormat="1" ht="15.75" customHeight="1">
      <c r="A393" s="20" t="s">
        <v>91</v>
      </c>
      <c r="B393" s="21"/>
      <c r="C393" s="21"/>
      <c r="D393" s="22">
        <v>0</v>
      </c>
      <c r="E393" s="23">
        <v>0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4">
        <v>0</v>
      </c>
      <c r="Q393" s="24">
        <v>0</v>
      </c>
      <c r="R393" s="24">
        <v>0</v>
      </c>
      <c r="S393" s="24">
        <v>0</v>
      </c>
      <c r="T393" s="24">
        <v>0</v>
      </c>
      <c r="U393" s="25">
        <v>0</v>
      </c>
      <c r="V393" s="20" t="s">
        <v>91</v>
      </c>
      <c r="W393" s="21"/>
      <c r="X393" s="21"/>
    </row>
    <row r="394" spans="1:24" s="9" customFormat="1" ht="15.75" customHeight="1">
      <c r="A394" s="32" t="s">
        <v>128</v>
      </c>
      <c r="B394" s="32"/>
      <c r="C394" s="226"/>
      <c r="D394" s="227"/>
      <c r="E394" s="228"/>
      <c r="F394" s="228"/>
      <c r="G394" s="228"/>
      <c r="H394" s="228"/>
      <c r="I394" s="228"/>
      <c r="J394" s="228"/>
      <c r="K394" s="228"/>
      <c r="L394" s="228"/>
      <c r="M394" s="228"/>
      <c r="N394" s="228"/>
      <c r="O394" s="228"/>
      <c r="P394" s="229"/>
      <c r="Q394" s="229"/>
      <c r="R394" s="229"/>
      <c r="S394" s="229"/>
      <c r="T394" s="229"/>
      <c r="U394" s="230"/>
      <c r="V394" s="32" t="s">
        <v>128</v>
      </c>
      <c r="W394" s="32"/>
      <c r="X394" s="226"/>
    </row>
    <row r="395" spans="1:24" s="26" customFormat="1" ht="15.75" customHeight="1">
      <c r="A395" s="174"/>
      <c r="B395" s="174" t="s">
        <v>129</v>
      </c>
      <c r="C395" s="175"/>
      <c r="D395" s="179">
        <v>0</v>
      </c>
      <c r="E395" s="180">
        <v>0</v>
      </c>
      <c r="F395" s="180">
        <v>0</v>
      </c>
      <c r="G395" s="180">
        <v>0</v>
      </c>
      <c r="H395" s="180">
        <v>0</v>
      </c>
      <c r="I395" s="180">
        <v>0</v>
      </c>
      <c r="J395" s="180">
        <v>0</v>
      </c>
      <c r="K395" s="180">
        <v>0</v>
      </c>
      <c r="L395" s="180">
        <v>0</v>
      </c>
      <c r="M395" s="180">
        <v>0</v>
      </c>
      <c r="N395" s="180">
        <v>0</v>
      </c>
      <c r="O395" s="180">
        <v>0</v>
      </c>
      <c r="P395" s="180">
        <v>0</v>
      </c>
      <c r="Q395" s="180">
        <v>0</v>
      </c>
      <c r="R395" s="180">
        <v>0</v>
      </c>
      <c r="S395" s="180">
        <v>0</v>
      </c>
      <c r="T395" s="180">
        <v>0</v>
      </c>
      <c r="U395" s="181">
        <v>0</v>
      </c>
      <c r="V395" s="174"/>
      <c r="W395" s="174" t="s">
        <v>129</v>
      </c>
      <c r="X395" s="175"/>
    </row>
    <row r="396" spans="1:24" s="26" customFormat="1" ht="15.75" customHeight="1">
      <c r="A396" s="174"/>
      <c r="B396" s="174" t="s">
        <v>130</v>
      </c>
      <c r="C396" s="175"/>
      <c r="D396" s="179">
        <v>399.28</v>
      </c>
      <c r="E396" s="219">
        <v>0</v>
      </c>
      <c r="F396" s="219">
        <v>0</v>
      </c>
      <c r="G396" s="219">
        <v>0.38</v>
      </c>
      <c r="H396" s="219">
        <v>47</v>
      </c>
      <c r="I396" s="219">
        <v>0</v>
      </c>
      <c r="J396" s="219">
        <v>0</v>
      </c>
      <c r="K396" s="219">
        <v>5</v>
      </c>
      <c r="L396" s="180">
        <v>0</v>
      </c>
      <c r="M396" s="219">
        <v>106.3</v>
      </c>
      <c r="N396" s="180">
        <v>0</v>
      </c>
      <c r="O396" s="180">
        <v>29</v>
      </c>
      <c r="P396" s="180">
        <v>80.599999999999994</v>
      </c>
      <c r="Q396" s="180">
        <v>100</v>
      </c>
      <c r="R396" s="180">
        <v>30</v>
      </c>
      <c r="S396" s="180">
        <v>0</v>
      </c>
      <c r="T396" s="180">
        <v>1</v>
      </c>
      <c r="U396" s="181">
        <v>0</v>
      </c>
      <c r="V396" s="174"/>
      <c r="W396" s="174" t="s">
        <v>130</v>
      </c>
      <c r="X396" s="175"/>
    </row>
    <row r="397" spans="1:24" s="26" customFormat="1" ht="15.75" customHeight="1">
      <c r="A397" s="37"/>
      <c r="B397" s="37"/>
      <c r="C397" s="182"/>
      <c r="D397" s="39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3"/>
      <c r="Q397" s="43"/>
      <c r="R397" s="43"/>
      <c r="S397" s="43"/>
      <c r="T397" s="43"/>
      <c r="U397" s="44"/>
      <c r="V397" s="37"/>
      <c r="W397" s="37"/>
      <c r="X397" s="182"/>
    </row>
    <row r="398" spans="1:24" s="26" customFormat="1" ht="15.75" customHeight="1">
      <c r="A398" s="20" t="s">
        <v>131</v>
      </c>
      <c r="B398" s="20"/>
      <c r="C398" s="183"/>
      <c r="D398" s="22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4"/>
      <c r="Q398" s="24"/>
      <c r="R398" s="24"/>
      <c r="S398" s="24"/>
      <c r="T398" s="24"/>
      <c r="U398" s="25"/>
      <c r="V398" s="20" t="s">
        <v>131</v>
      </c>
      <c r="W398" s="20"/>
      <c r="X398" s="183"/>
    </row>
    <row r="399" spans="1:24" s="26" customFormat="1" ht="15.75" customHeight="1">
      <c r="A399" s="37" t="s">
        <v>129</v>
      </c>
      <c r="C399" s="185" t="s">
        <v>132</v>
      </c>
      <c r="D399" s="39">
        <v>0</v>
      </c>
      <c r="E399" s="40">
        <v>0</v>
      </c>
      <c r="F399" s="40">
        <v>0</v>
      </c>
      <c r="G399" s="40">
        <v>0</v>
      </c>
      <c r="H399" s="40">
        <v>0</v>
      </c>
      <c r="I399" s="40">
        <v>0</v>
      </c>
      <c r="J399" s="40">
        <v>0</v>
      </c>
      <c r="K399" s="40">
        <v>0</v>
      </c>
      <c r="L399" s="40">
        <v>0</v>
      </c>
      <c r="M399" s="40">
        <v>0</v>
      </c>
      <c r="N399" s="40">
        <v>0</v>
      </c>
      <c r="O399" s="40">
        <v>0</v>
      </c>
      <c r="P399" s="40">
        <v>0</v>
      </c>
      <c r="Q399" s="40">
        <v>0</v>
      </c>
      <c r="R399" s="40">
        <v>0</v>
      </c>
      <c r="S399" s="40">
        <v>0</v>
      </c>
      <c r="T399" s="40">
        <v>0</v>
      </c>
      <c r="U399" s="44">
        <v>0</v>
      </c>
      <c r="V399" s="37" t="s">
        <v>129</v>
      </c>
      <c r="X399" s="185" t="s">
        <v>132</v>
      </c>
    </row>
    <row r="400" spans="1:24" s="26" customFormat="1" ht="15.75" customHeight="1">
      <c r="A400" s="37"/>
      <c r="B400" s="37"/>
      <c r="C400" s="185" t="s">
        <v>70</v>
      </c>
      <c r="D400" s="39">
        <v>0</v>
      </c>
      <c r="E400" s="40">
        <v>0</v>
      </c>
      <c r="F400" s="40">
        <v>0</v>
      </c>
      <c r="G400" s="40">
        <v>0</v>
      </c>
      <c r="H400" s="40">
        <v>0</v>
      </c>
      <c r="I400" s="40">
        <v>0</v>
      </c>
      <c r="J400" s="40">
        <v>0</v>
      </c>
      <c r="K400" s="40">
        <v>0</v>
      </c>
      <c r="L400" s="40">
        <v>0</v>
      </c>
      <c r="M400" s="40">
        <v>0</v>
      </c>
      <c r="N400" s="40">
        <v>0</v>
      </c>
      <c r="O400" s="40">
        <v>0</v>
      </c>
      <c r="P400" s="43">
        <v>0</v>
      </c>
      <c r="Q400" s="43">
        <v>0</v>
      </c>
      <c r="R400" s="43">
        <v>0</v>
      </c>
      <c r="S400" s="43">
        <v>0</v>
      </c>
      <c r="T400" s="43">
        <v>0</v>
      </c>
      <c r="U400" s="44">
        <v>0</v>
      </c>
      <c r="V400" s="37"/>
      <c r="W400" s="37"/>
      <c r="X400" s="185" t="s">
        <v>70</v>
      </c>
    </row>
    <row r="401" spans="1:24" s="26" customFormat="1" ht="15.75" customHeight="1">
      <c r="A401" s="37"/>
      <c r="B401" s="37"/>
      <c r="C401" s="185" t="s">
        <v>71</v>
      </c>
      <c r="D401" s="39">
        <v>0</v>
      </c>
      <c r="E401" s="40">
        <v>0</v>
      </c>
      <c r="F401" s="40">
        <v>0</v>
      </c>
      <c r="G401" s="40">
        <v>0</v>
      </c>
      <c r="H401" s="40">
        <v>0</v>
      </c>
      <c r="I401" s="40">
        <v>0</v>
      </c>
      <c r="J401" s="40">
        <v>0</v>
      </c>
      <c r="K401" s="40">
        <v>0</v>
      </c>
      <c r="L401" s="40">
        <v>0</v>
      </c>
      <c r="M401" s="40">
        <v>0</v>
      </c>
      <c r="N401" s="40">
        <v>0</v>
      </c>
      <c r="O401" s="40">
        <v>0</v>
      </c>
      <c r="P401" s="43">
        <v>0</v>
      </c>
      <c r="Q401" s="43">
        <v>0</v>
      </c>
      <c r="R401" s="43">
        <v>0</v>
      </c>
      <c r="S401" s="43">
        <v>0</v>
      </c>
      <c r="T401" s="43">
        <v>0</v>
      </c>
      <c r="U401" s="44">
        <v>0</v>
      </c>
      <c r="V401" s="37"/>
      <c r="W401" s="37"/>
      <c r="X401" s="185" t="s">
        <v>71</v>
      </c>
    </row>
    <row r="402" spans="1:24" s="26" customFormat="1" ht="15.75" customHeight="1">
      <c r="A402" s="37"/>
      <c r="C402" s="37"/>
      <c r="D402" s="39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3"/>
      <c r="Q402" s="43"/>
      <c r="R402" s="43"/>
      <c r="S402" s="43"/>
      <c r="T402" s="43"/>
      <c r="U402" s="44"/>
      <c r="V402" s="37"/>
      <c r="X402" s="37"/>
    </row>
    <row r="403" spans="1:24" s="26" customFormat="1" ht="15.75" customHeight="1">
      <c r="A403" s="37" t="s">
        <v>130</v>
      </c>
      <c r="C403" s="185" t="s">
        <v>132</v>
      </c>
      <c r="D403" s="39">
        <v>0</v>
      </c>
      <c r="E403" s="40">
        <v>0</v>
      </c>
      <c r="F403" s="40">
        <v>0</v>
      </c>
      <c r="G403" s="40">
        <v>0</v>
      </c>
      <c r="H403" s="40">
        <v>0</v>
      </c>
      <c r="I403" s="40">
        <v>0</v>
      </c>
      <c r="J403" s="40">
        <v>0</v>
      </c>
      <c r="K403" s="40">
        <v>0</v>
      </c>
      <c r="L403" s="40">
        <v>0</v>
      </c>
      <c r="M403" s="40">
        <v>0</v>
      </c>
      <c r="N403" s="40">
        <v>0</v>
      </c>
      <c r="O403" s="40">
        <v>0</v>
      </c>
      <c r="P403" s="43">
        <v>0</v>
      </c>
      <c r="Q403" s="43">
        <v>0</v>
      </c>
      <c r="R403" s="43">
        <v>0</v>
      </c>
      <c r="S403" s="43">
        <v>0</v>
      </c>
      <c r="T403" s="43">
        <v>0</v>
      </c>
      <c r="U403" s="44">
        <v>0</v>
      </c>
      <c r="V403" s="37" t="s">
        <v>130</v>
      </c>
      <c r="X403" s="185" t="s">
        <v>132</v>
      </c>
    </row>
    <row r="404" spans="1:24" s="26" customFormat="1" ht="15.75" customHeight="1">
      <c r="A404" s="37"/>
      <c r="B404" s="37"/>
      <c r="C404" s="185" t="s">
        <v>70</v>
      </c>
      <c r="D404" s="39">
        <v>0</v>
      </c>
      <c r="E404" s="40">
        <v>0</v>
      </c>
      <c r="F404" s="40">
        <v>0</v>
      </c>
      <c r="G404" s="40">
        <v>0</v>
      </c>
      <c r="H404" s="40">
        <v>0</v>
      </c>
      <c r="I404" s="40">
        <v>0</v>
      </c>
      <c r="J404" s="40">
        <v>0</v>
      </c>
      <c r="K404" s="40">
        <v>0</v>
      </c>
      <c r="L404" s="40">
        <v>0</v>
      </c>
      <c r="M404" s="40">
        <v>0</v>
      </c>
      <c r="N404" s="40">
        <v>0</v>
      </c>
      <c r="O404" s="40">
        <v>0</v>
      </c>
      <c r="P404" s="43">
        <v>0</v>
      </c>
      <c r="Q404" s="43">
        <v>0</v>
      </c>
      <c r="R404" s="43">
        <v>0</v>
      </c>
      <c r="S404" s="43">
        <v>0</v>
      </c>
      <c r="T404" s="43">
        <v>0</v>
      </c>
      <c r="U404" s="44">
        <v>0</v>
      </c>
      <c r="V404" s="37"/>
      <c r="W404" s="37"/>
      <c r="X404" s="185" t="s">
        <v>70</v>
      </c>
    </row>
    <row r="405" spans="1:24" s="26" customFormat="1" ht="15.75" customHeight="1" thickBot="1">
      <c r="A405" s="37"/>
      <c r="B405" s="37"/>
      <c r="C405" s="185" t="s">
        <v>71</v>
      </c>
      <c r="D405" s="55">
        <v>39.299999999999997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33.299999999999997</v>
      </c>
      <c r="N405" s="56">
        <v>0</v>
      </c>
      <c r="O405" s="56">
        <v>6</v>
      </c>
      <c r="P405" s="57">
        <v>0</v>
      </c>
      <c r="Q405" s="57">
        <v>0</v>
      </c>
      <c r="R405" s="57">
        <v>0</v>
      </c>
      <c r="S405" s="57">
        <v>0</v>
      </c>
      <c r="T405" s="57">
        <v>0</v>
      </c>
      <c r="U405" s="58">
        <v>0</v>
      </c>
      <c r="V405" s="37"/>
      <c r="W405" s="37"/>
      <c r="X405" s="185" t="s">
        <v>71</v>
      </c>
    </row>
    <row r="406" spans="1:24" s="9" customFormat="1" ht="15.75" customHeight="1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</row>
    <row r="407" spans="1:24" s="9" customFormat="1" ht="15.75" customHeight="1">
      <c r="A407" s="61" t="s">
        <v>133</v>
      </c>
    </row>
    <row r="408" spans="1:24" s="9" customFormat="1" ht="15.75" customHeight="1">
      <c r="A408" s="61" t="s">
        <v>134</v>
      </c>
    </row>
    <row r="411" spans="1:24" s="9" customFormat="1" ht="21">
      <c r="A411" s="10" t="s">
        <v>156</v>
      </c>
      <c r="B411" s="11"/>
    </row>
    <row r="412" spans="1:24" s="9" customFormat="1" ht="15.75" customHeight="1" thickBo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3"/>
    </row>
    <row r="413" spans="1:24" s="9" customFormat="1" ht="15.75" customHeight="1">
      <c r="A413" s="376" t="s">
        <v>30</v>
      </c>
      <c r="B413" s="376"/>
      <c r="C413" s="385"/>
      <c r="D413" s="14" t="s">
        <v>31</v>
      </c>
      <c r="E413" s="15" t="s">
        <v>32</v>
      </c>
      <c r="F413" s="15" t="s">
        <v>33</v>
      </c>
      <c r="G413" s="15" t="s">
        <v>34</v>
      </c>
      <c r="H413" s="15" t="s">
        <v>35</v>
      </c>
      <c r="I413" s="15" t="s">
        <v>36</v>
      </c>
      <c r="J413" s="15" t="s">
        <v>37</v>
      </c>
      <c r="K413" s="15" t="s">
        <v>38</v>
      </c>
      <c r="L413" s="15" t="s">
        <v>39</v>
      </c>
      <c r="M413" s="15" t="s">
        <v>40</v>
      </c>
      <c r="N413" s="15" t="s">
        <v>41</v>
      </c>
      <c r="O413" s="15" t="s">
        <v>42</v>
      </c>
      <c r="P413" s="15" t="s">
        <v>43</v>
      </c>
      <c r="Q413" s="15" t="s">
        <v>44</v>
      </c>
      <c r="R413" s="15" t="s">
        <v>45</v>
      </c>
      <c r="S413" s="15" t="s">
        <v>46</v>
      </c>
      <c r="T413" s="15" t="s">
        <v>47</v>
      </c>
      <c r="U413" s="16" t="s">
        <v>48</v>
      </c>
      <c r="V413" s="375" t="s">
        <v>30</v>
      </c>
      <c r="W413" s="376"/>
      <c r="X413" s="379"/>
    </row>
    <row r="414" spans="1:24" s="9" customFormat="1" ht="15.75" customHeight="1">
      <c r="A414" s="378"/>
      <c r="B414" s="378"/>
      <c r="C414" s="386"/>
      <c r="D414" s="17" t="s">
        <v>26</v>
      </c>
      <c r="E414" s="18" t="s">
        <v>49</v>
      </c>
      <c r="F414" s="18" t="s">
        <v>50</v>
      </c>
      <c r="G414" s="18" t="s">
        <v>51</v>
      </c>
      <c r="H414" s="18" t="s">
        <v>52</v>
      </c>
      <c r="I414" s="18" t="s">
        <v>53</v>
      </c>
      <c r="J414" s="18" t="s">
        <v>54</v>
      </c>
      <c r="K414" s="18" t="s">
        <v>55</v>
      </c>
      <c r="L414" s="18" t="s">
        <v>56</v>
      </c>
      <c r="M414" s="18" t="s">
        <v>57</v>
      </c>
      <c r="N414" s="18" t="s">
        <v>58</v>
      </c>
      <c r="O414" s="18" t="s">
        <v>59</v>
      </c>
      <c r="P414" s="18" t="s">
        <v>60</v>
      </c>
      <c r="Q414" s="18" t="s">
        <v>61</v>
      </c>
      <c r="R414" s="18" t="s">
        <v>62</v>
      </c>
      <c r="S414" s="18" t="s">
        <v>63</v>
      </c>
      <c r="T414" s="18" t="s">
        <v>64</v>
      </c>
      <c r="U414" s="19" t="s">
        <v>65</v>
      </c>
      <c r="V414" s="377"/>
      <c r="W414" s="378"/>
      <c r="X414" s="380"/>
    </row>
    <row r="415" spans="1:24" s="26" customFormat="1" ht="15.75" customHeight="1">
      <c r="A415" s="21" t="s">
        <v>66</v>
      </c>
      <c r="B415" s="21"/>
      <c r="C415" s="21"/>
      <c r="D415" s="22">
        <v>205286.40000000002</v>
      </c>
      <c r="E415" s="23">
        <v>0</v>
      </c>
      <c r="F415" s="23">
        <v>0</v>
      </c>
      <c r="G415" s="23">
        <v>0</v>
      </c>
      <c r="H415" s="23">
        <v>0</v>
      </c>
      <c r="I415" s="23">
        <v>0</v>
      </c>
      <c r="J415" s="23">
        <v>0</v>
      </c>
      <c r="K415" s="23">
        <v>205286.40000000002</v>
      </c>
      <c r="L415" s="23">
        <v>0</v>
      </c>
      <c r="M415" s="23">
        <v>0</v>
      </c>
      <c r="N415" s="23">
        <v>0</v>
      </c>
      <c r="O415" s="23">
        <v>0</v>
      </c>
      <c r="P415" s="24">
        <v>0</v>
      </c>
      <c r="Q415" s="24">
        <v>0</v>
      </c>
      <c r="R415" s="24">
        <v>0</v>
      </c>
      <c r="S415" s="24">
        <v>0</v>
      </c>
      <c r="T415" s="24">
        <v>0</v>
      </c>
      <c r="U415" s="25">
        <v>0</v>
      </c>
      <c r="V415" s="21" t="s">
        <v>66</v>
      </c>
      <c r="W415" s="21"/>
      <c r="X415" s="21"/>
    </row>
    <row r="416" spans="1:24" s="26" customFormat="1" ht="15.75" customHeight="1">
      <c r="A416" s="21" t="s">
        <v>91</v>
      </c>
      <c r="B416" s="21"/>
      <c r="C416" s="21"/>
      <c r="D416" s="22">
        <v>277640</v>
      </c>
      <c r="E416" s="23">
        <v>0</v>
      </c>
      <c r="F416" s="23">
        <v>0</v>
      </c>
      <c r="G416" s="23">
        <v>0</v>
      </c>
      <c r="H416" s="23">
        <v>0</v>
      </c>
      <c r="I416" s="23">
        <v>0</v>
      </c>
      <c r="J416" s="23">
        <v>0</v>
      </c>
      <c r="K416" s="23">
        <v>277640</v>
      </c>
      <c r="L416" s="23">
        <v>0</v>
      </c>
      <c r="M416" s="23">
        <v>0</v>
      </c>
      <c r="N416" s="23">
        <v>0</v>
      </c>
      <c r="O416" s="23">
        <v>0</v>
      </c>
      <c r="P416" s="24">
        <v>0</v>
      </c>
      <c r="Q416" s="24">
        <v>0</v>
      </c>
      <c r="R416" s="24">
        <v>0</v>
      </c>
      <c r="S416" s="24">
        <v>0</v>
      </c>
      <c r="T416" s="24">
        <v>0</v>
      </c>
      <c r="U416" s="25">
        <v>0</v>
      </c>
      <c r="V416" s="21" t="s">
        <v>91</v>
      </c>
      <c r="W416" s="21"/>
      <c r="X416" s="21"/>
    </row>
    <row r="417" spans="1:24" s="26" customFormat="1" ht="15.75" customHeight="1">
      <c r="A417" s="20" t="s">
        <v>128</v>
      </c>
      <c r="B417" s="20"/>
      <c r="C417" s="21"/>
      <c r="D417" s="22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163"/>
      <c r="V417" s="20" t="s">
        <v>128</v>
      </c>
      <c r="W417" s="20"/>
      <c r="X417" s="21"/>
    </row>
    <row r="418" spans="1:24" s="26" customFormat="1" ht="15.75" customHeight="1">
      <c r="A418" s="174"/>
      <c r="B418" s="174" t="s">
        <v>129</v>
      </c>
      <c r="C418" s="175"/>
      <c r="D418" s="179">
        <v>36430</v>
      </c>
      <c r="E418" s="180">
        <v>0</v>
      </c>
      <c r="F418" s="180">
        <v>0</v>
      </c>
      <c r="G418" s="180">
        <v>0</v>
      </c>
      <c r="H418" s="180">
        <v>0</v>
      </c>
      <c r="I418" s="180">
        <v>0</v>
      </c>
      <c r="J418" s="180">
        <v>0</v>
      </c>
      <c r="K418" s="180">
        <v>36430</v>
      </c>
      <c r="L418" s="180">
        <v>0</v>
      </c>
      <c r="M418" s="180">
        <v>0</v>
      </c>
      <c r="N418" s="180">
        <v>0</v>
      </c>
      <c r="O418" s="180">
        <v>0</v>
      </c>
      <c r="P418" s="180">
        <v>0</v>
      </c>
      <c r="Q418" s="180">
        <v>0</v>
      </c>
      <c r="R418" s="180">
        <v>0</v>
      </c>
      <c r="S418" s="180">
        <v>0</v>
      </c>
      <c r="T418" s="180">
        <v>0</v>
      </c>
      <c r="U418" s="181">
        <v>0</v>
      </c>
      <c r="V418" s="174"/>
      <c r="W418" s="174" t="s">
        <v>129</v>
      </c>
      <c r="X418" s="175"/>
    </row>
    <row r="419" spans="1:24" s="26" customFormat="1" ht="15.75" customHeight="1">
      <c r="A419" s="174"/>
      <c r="B419" s="174" t="s">
        <v>130</v>
      </c>
      <c r="C419" s="175"/>
      <c r="D419" s="179">
        <v>311</v>
      </c>
      <c r="E419" s="180">
        <v>0</v>
      </c>
      <c r="F419" s="180">
        <v>0</v>
      </c>
      <c r="G419" s="180">
        <v>0</v>
      </c>
      <c r="H419" s="180">
        <v>0</v>
      </c>
      <c r="I419" s="180">
        <v>0</v>
      </c>
      <c r="J419" s="180">
        <v>0</v>
      </c>
      <c r="K419" s="180">
        <v>311</v>
      </c>
      <c r="L419" s="180">
        <v>0</v>
      </c>
      <c r="M419" s="180">
        <v>0</v>
      </c>
      <c r="N419" s="180">
        <v>0</v>
      </c>
      <c r="O419" s="180">
        <v>0</v>
      </c>
      <c r="P419" s="180">
        <v>0</v>
      </c>
      <c r="Q419" s="180">
        <v>0</v>
      </c>
      <c r="R419" s="180">
        <v>0</v>
      </c>
      <c r="S419" s="180">
        <v>0</v>
      </c>
      <c r="T419" s="180">
        <v>0</v>
      </c>
      <c r="U419" s="181">
        <v>0</v>
      </c>
      <c r="V419" s="174"/>
      <c r="W419" s="174" t="s">
        <v>130</v>
      </c>
      <c r="X419" s="175"/>
    </row>
    <row r="420" spans="1:24" s="26" customFormat="1" ht="15.75" customHeight="1">
      <c r="A420" s="37"/>
      <c r="B420" s="37"/>
      <c r="C420" s="182"/>
      <c r="D420" s="39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112"/>
      <c r="V420" s="37"/>
      <c r="W420" s="37"/>
      <c r="X420" s="182"/>
    </row>
    <row r="421" spans="1:24" s="26" customFormat="1" ht="15.75" customHeight="1">
      <c r="A421" s="20" t="s">
        <v>131</v>
      </c>
      <c r="B421" s="20"/>
      <c r="C421" s="183"/>
      <c r="D421" s="22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163"/>
      <c r="V421" s="20" t="s">
        <v>131</v>
      </c>
      <c r="W421" s="20"/>
      <c r="X421" s="183"/>
    </row>
    <row r="422" spans="1:24" s="26" customFormat="1" ht="15.75" customHeight="1">
      <c r="A422" s="37" t="s">
        <v>129</v>
      </c>
      <c r="C422" s="185" t="s">
        <v>132</v>
      </c>
      <c r="D422" s="39">
        <v>0</v>
      </c>
      <c r="E422" s="40">
        <v>0</v>
      </c>
      <c r="F422" s="40">
        <v>0</v>
      </c>
      <c r="G422" s="40">
        <v>0</v>
      </c>
      <c r="H422" s="40">
        <v>0</v>
      </c>
      <c r="I422" s="40">
        <v>0</v>
      </c>
      <c r="J422" s="40">
        <v>0</v>
      </c>
      <c r="K422" s="40">
        <v>0</v>
      </c>
      <c r="L422" s="40">
        <v>0</v>
      </c>
      <c r="M422" s="40">
        <v>0</v>
      </c>
      <c r="N422" s="40">
        <v>0</v>
      </c>
      <c r="O422" s="40">
        <v>0</v>
      </c>
      <c r="P422" s="43">
        <v>0</v>
      </c>
      <c r="Q422" s="43">
        <v>0</v>
      </c>
      <c r="R422" s="43">
        <v>0</v>
      </c>
      <c r="S422" s="43">
        <v>0</v>
      </c>
      <c r="T422" s="43">
        <v>0</v>
      </c>
      <c r="U422" s="44">
        <v>0</v>
      </c>
      <c r="V422" s="37" t="s">
        <v>129</v>
      </c>
      <c r="X422" s="185" t="s">
        <v>132</v>
      </c>
    </row>
    <row r="423" spans="1:24" s="26" customFormat="1" ht="15.75" customHeight="1">
      <c r="A423" s="37"/>
      <c r="B423" s="37"/>
      <c r="C423" s="185" t="s">
        <v>70</v>
      </c>
      <c r="D423" s="39">
        <v>0</v>
      </c>
      <c r="E423" s="40">
        <v>0</v>
      </c>
      <c r="F423" s="40">
        <v>0</v>
      </c>
      <c r="G423" s="40">
        <v>0</v>
      </c>
      <c r="H423" s="40">
        <v>0</v>
      </c>
      <c r="I423" s="40">
        <v>0</v>
      </c>
      <c r="J423" s="40">
        <v>0</v>
      </c>
      <c r="K423" s="40">
        <v>0</v>
      </c>
      <c r="L423" s="40">
        <v>0</v>
      </c>
      <c r="M423" s="40">
        <v>0</v>
      </c>
      <c r="N423" s="40">
        <v>0</v>
      </c>
      <c r="O423" s="40">
        <v>0</v>
      </c>
      <c r="P423" s="43">
        <v>0</v>
      </c>
      <c r="Q423" s="43">
        <v>0</v>
      </c>
      <c r="R423" s="43">
        <v>0</v>
      </c>
      <c r="S423" s="43">
        <v>0</v>
      </c>
      <c r="T423" s="43">
        <v>0</v>
      </c>
      <c r="U423" s="44">
        <v>0</v>
      </c>
      <c r="V423" s="37"/>
      <c r="W423" s="37"/>
      <c r="X423" s="185" t="s">
        <v>70</v>
      </c>
    </row>
    <row r="424" spans="1:24" s="26" customFormat="1" ht="15.75" customHeight="1">
      <c r="A424" s="37"/>
      <c r="B424" s="37"/>
      <c r="C424" s="185" t="s">
        <v>71</v>
      </c>
      <c r="D424" s="39">
        <v>0</v>
      </c>
      <c r="E424" s="40">
        <v>0</v>
      </c>
      <c r="F424" s="40">
        <v>0</v>
      </c>
      <c r="G424" s="40">
        <v>0</v>
      </c>
      <c r="H424" s="40">
        <v>0</v>
      </c>
      <c r="I424" s="40">
        <v>0</v>
      </c>
      <c r="J424" s="40">
        <v>0</v>
      </c>
      <c r="K424" s="40">
        <v>0</v>
      </c>
      <c r="L424" s="40">
        <v>0</v>
      </c>
      <c r="M424" s="40">
        <v>0</v>
      </c>
      <c r="N424" s="40">
        <v>0</v>
      </c>
      <c r="O424" s="40">
        <v>0</v>
      </c>
      <c r="P424" s="43">
        <v>0</v>
      </c>
      <c r="Q424" s="43">
        <v>0</v>
      </c>
      <c r="R424" s="43">
        <v>0</v>
      </c>
      <c r="S424" s="43">
        <v>0</v>
      </c>
      <c r="T424" s="43">
        <v>0</v>
      </c>
      <c r="U424" s="44">
        <v>0</v>
      </c>
      <c r="V424" s="37"/>
      <c r="W424" s="37"/>
      <c r="X424" s="185" t="s">
        <v>71</v>
      </c>
    </row>
    <row r="425" spans="1:24" s="26" customFormat="1" ht="15.75" customHeight="1">
      <c r="A425" s="37"/>
      <c r="C425" s="37"/>
      <c r="D425" s="39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3"/>
      <c r="Q425" s="43"/>
      <c r="R425" s="43"/>
      <c r="S425" s="43"/>
      <c r="T425" s="43"/>
      <c r="U425" s="44"/>
      <c r="V425" s="37"/>
      <c r="X425" s="37"/>
    </row>
    <row r="426" spans="1:24" s="26" customFormat="1" ht="15.75" customHeight="1">
      <c r="A426" s="37" t="s">
        <v>130</v>
      </c>
      <c r="C426" s="185" t="s">
        <v>132</v>
      </c>
      <c r="D426" s="39">
        <v>0</v>
      </c>
      <c r="E426" s="40">
        <v>0</v>
      </c>
      <c r="F426" s="40">
        <v>0</v>
      </c>
      <c r="G426" s="40">
        <v>0</v>
      </c>
      <c r="H426" s="40">
        <v>0</v>
      </c>
      <c r="I426" s="40">
        <v>0</v>
      </c>
      <c r="J426" s="40">
        <v>0</v>
      </c>
      <c r="K426" s="40">
        <v>0</v>
      </c>
      <c r="L426" s="40">
        <v>0</v>
      </c>
      <c r="M426" s="40">
        <v>0</v>
      </c>
      <c r="N426" s="40">
        <v>0</v>
      </c>
      <c r="O426" s="40">
        <v>0</v>
      </c>
      <c r="P426" s="43">
        <v>0</v>
      </c>
      <c r="Q426" s="43">
        <v>0</v>
      </c>
      <c r="R426" s="43">
        <v>0</v>
      </c>
      <c r="S426" s="43">
        <v>0</v>
      </c>
      <c r="T426" s="43">
        <v>0</v>
      </c>
      <c r="U426" s="44">
        <v>0</v>
      </c>
      <c r="V426" s="37" t="s">
        <v>130</v>
      </c>
      <c r="X426" s="185" t="s">
        <v>132</v>
      </c>
    </row>
    <row r="427" spans="1:24" s="26" customFormat="1" ht="15.75" customHeight="1">
      <c r="A427" s="37"/>
      <c r="B427" s="37"/>
      <c r="C427" s="185" t="s">
        <v>70</v>
      </c>
      <c r="D427" s="39">
        <v>0</v>
      </c>
      <c r="E427" s="40">
        <v>0</v>
      </c>
      <c r="F427" s="40">
        <v>0</v>
      </c>
      <c r="G427" s="40">
        <v>0</v>
      </c>
      <c r="H427" s="40">
        <v>0</v>
      </c>
      <c r="I427" s="40">
        <v>0</v>
      </c>
      <c r="J427" s="40">
        <v>0</v>
      </c>
      <c r="K427" s="40">
        <v>0</v>
      </c>
      <c r="L427" s="40">
        <v>0</v>
      </c>
      <c r="M427" s="40">
        <v>0</v>
      </c>
      <c r="N427" s="40">
        <v>0</v>
      </c>
      <c r="O427" s="40">
        <v>0</v>
      </c>
      <c r="P427" s="43">
        <v>0</v>
      </c>
      <c r="Q427" s="43">
        <v>0</v>
      </c>
      <c r="R427" s="43">
        <v>0</v>
      </c>
      <c r="S427" s="43">
        <v>0</v>
      </c>
      <c r="T427" s="43">
        <v>0</v>
      </c>
      <c r="U427" s="44">
        <v>0</v>
      </c>
      <c r="V427" s="37"/>
      <c r="W427" s="37"/>
      <c r="X427" s="185" t="s">
        <v>70</v>
      </c>
    </row>
    <row r="428" spans="1:24" s="26" customFormat="1" ht="15.75" customHeight="1" thickBot="1">
      <c r="A428" s="37"/>
      <c r="B428" s="37"/>
      <c r="C428" s="185" t="s">
        <v>71</v>
      </c>
      <c r="D428" s="55">
        <v>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7">
        <v>0</v>
      </c>
      <c r="Q428" s="57">
        <v>0</v>
      </c>
      <c r="R428" s="57">
        <v>0</v>
      </c>
      <c r="S428" s="57">
        <v>0</v>
      </c>
      <c r="T428" s="57">
        <v>0</v>
      </c>
      <c r="U428" s="58">
        <v>0</v>
      </c>
      <c r="V428" s="37"/>
      <c r="W428" s="37"/>
      <c r="X428" s="185" t="s">
        <v>71</v>
      </c>
    </row>
    <row r="429" spans="1:24" s="9" customFormat="1" ht="15.75" customHeight="1">
      <c r="A429" s="231"/>
      <c r="B429" s="231"/>
      <c r="C429" s="231"/>
      <c r="D429" s="231"/>
      <c r="E429" s="231"/>
      <c r="F429" s="231"/>
      <c r="G429" s="231"/>
      <c r="H429" s="231"/>
      <c r="I429" s="231"/>
      <c r="J429" s="231"/>
      <c r="K429" s="231"/>
      <c r="L429" s="231"/>
      <c r="M429" s="231"/>
      <c r="N429" s="231"/>
      <c r="O429" s="231"/>
      <c r="P429" s="231"/>
      <c r="Q429" s="231"/>
      <c r="R429" s="231"/>
      <c r="S429" s="231"/>
      <c r="T429" s="231"/>
      <c r="U429" s="231"/>
      <c r="V429" s="231"/>
      <c r="W429" s="231"/>
      <c r="X429" s="231"/>
    </row>
    <row r="430" spans="1:24" s="9" customFormat="1" ht="15.75" customHeight="1">
      <c r="A430" s="61" t="s">
        <v>133</v>
      </c>
    </row>
    <row r="431" spans="1:24" s="9" customFormat="1" ht="15.75" customHeight="1">
      <c r="A431" s="61" t="s">
        <v>134</v>
      </c>
    </row>
    <row r="434" spans="1:24" s="9" customFormat="1" ht="21">
      <c r="A434" s="10" t="s">
        <v>157</v>
      </c>
      <c r="B434" s="11"/>
    </row>
    <row r="435" spans="1:24" s="9" customFormat="1" ht="15.75" customHeight="1" thickBo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3"/>
    </row>
    <row r="436" spans="1:24" s="9" customFormat="1" ht="15.75" customHeight="1">
      <c r="A436" s="376" t="s">
        <v>30</v>
      </c>
      <c r="B436" s="376"/>
      <c r="C436" s="385"/>
      <c r="D436" s="14" t="s">
        <v>31</v>
      </c>
      <c r="E436" s="15" t="s">
        <v>32</v>
      </c>
      <c r="F436" s="15" t="s">
        <v>33</v>
      </c>
      <c r="G436" s="15" t="s">
        <v>34</v>
      </c>
      <c r="H436" s="15" t="s">
        <v>35</v>
      </c>
      <c r="I436" s="15" t="s">
        <v>36</v>
      </c>
      <c r="J436" s="15" t="s">
        <v>37</v>
      </c>
      <c r="K436" s="15" t="s">
        <v>38</v>
      </c>
      <c r="L436" s="15" t="s">
        <v>39</v>
      </c>
      <c r="M436" s="15" t="s">
        <v>40</v>
      </c>
      <c r="N436" s="15" t="s">
        <v>41</v>
      </c>
      <c r="O436" s="15" t="s">
        <v>42</v>
      </c>
      <c r="P436" s="15" t="s">
        <v>43</v>
      </c>
      <c r="Q436" s="15" t="s">
        <v>44</v>
      </c>
      <c r="R436" s="15" t="s">
        <v>45</v>
      </c>
      <c r="S436" s="15" t="s">
        <v>46</v>
      </c>
      <c r="T436" s="15" t="s">
        <v>47</v>
      </c>
      <c r="U436" s="16" t="s">
        <v>48</v>
      </c>
      <c r="V436" s="375" t="s">
        <v>30</v>
      </c>
      <c r="W436" s="376"/>
      <c r="X436" s="379"/>
    </row>
    <row r="437" spans="1:24" s="9" customFormat="1" ht="15.75" customHeight="1">
      <c r="A437" s="378"/>
      <c r="B437" s="378"/>
      <c r="C437" s="386"/>
      <c r="D437" s="17" t="s">
        <v>26</v>
      </c>
      <c r="E437" s="18" t="s">
        <v>49</v>
      </c>
      <c r="F437" s="18" t="s">
        <v>50</v>
      </c>
      <c r="G437" s="18" t="s">
        <v>51</v>
      </c>
      <c r="H437" s="18" t="s">
        <v>52</v>
      </c>
      <c r="I437" s="18" t="s">
        <v>53</v>
      </c>
      <c r="J437" s="18" t="s">
        <v>54</v>
      </c>
      <c r="K437" s="18" t="s">
        <v>55</v>
      </c>
      <c r="L437" s="18" t="s">
        <v>56</v>
      </c>
      <c r="M437" s="18" t="s">
        <v>57</v>
      </c>
      <c r="N437" s="18" t="s">
        <v>58</v>
      </c>
      <c r="O437" s="18" t="s">
        <v>59</v>
      </c>
      <c r="P437" s="18" t="s">
        <v>60</v>
      </c>
      <c r="Q437" s="18" t="s">
        <v>61</v>
      </c>
      <c r="R437" s="18" t="s">
        <v>62</v>
      </c>
      <c r="S437" s="18" t="s">
        <v>63</v>
      </c>
      <c r="T437" s="18" t="s">
        <v>64</v>
      </c>
      <c r="U437" s="19" t="s">
        <v>65</v>
      </c>
      <c r="V437" s="377"/>
      <c r="W437" s="378"/>
      <c r="X437" s="380"/>
    </row>
    <row r="438" spans="1:24" s="26" customFormat="1" ht="15.75" customHeight="1">
      <c r="A438" s="21" t="s">
        <v>66</v>
      </c>
      <c r="B438" s="21"/>
      <c r="C438" s="21"/>
      <c r="D438" s="22">
        <v>102060.74408583333</v>
      </c>
      <c r="E438" s="23">
        <v>0</v>
      </c>
      <c r="F438" s="23">
        <v>0</v>
      </c>
      <c r="G438" s="23">
        <v>0</v>
      </c>
      <c r="H438" s="23">
        <v>0</v>
      </c>
      <c r="I438" s="23">
        <v>0</v>
      </c>
      <c r="J438" s="23">
        <v>0</v>
      </c>
      <c r="K438" s="23">
        <v>0</v>
      </c>
      <c r="L438" s="23">
        <v>0</v>
      </c>
      <c r="M438" s="23">
        <v>26651.431999999997</v>
      </c>
      <c r="N438" s="23">
        <v>0</v>
      </c>
      <c r="O438" s="23">
        <v>0</v>
      </c>
      <c r="P438" s="24">
        <v>70536.069085833326</v>
      </c>
      <c r="Q438" s="24">
        <v>0</v>
      </c>
      <c r="R438" s="24">
        <v>0</v>
      </c>
      <c r="S438" s="24">
        <v>4873.2430000000004</v>
      </c>
      <c r="T438" s="24">
        <v>0</v>
      </c>
      <c r="U438" s="25">
        <v>0</v>
      </c>
      <c r="V438" s="21" t="s">
        <v>66</v>
      </c>
      <c r="W438" s="21"/>
      <c r="X438" s="21"/>
    </row>
    <row r="439" spans="1:24" s="26" customFormat="1" ht="15.75" customHeight="1">
      <c r="A439" s="21" t="s">
        <v>91</v>
      </c>
      <c r="B439" s="21"/>
      <c r="C439" s="21"/>
      <c r="D439" s="22">
        <v>338143.10365</v>
      </c>
      <c r="E439" s="23">
        <v>0</v>
      </c>
      <c r="F439" s="23">
        <v>0</v>
      </c>
      <c r="G439" s="23">
        <v>0</v>
      </c>
      <c r="H439" s="23">
        <v>0</v>
      </c>
      <c r="I439" s="23">
        <v>0</v>
      </c>
      <c r="J439" s="23">
        <v>0</v>
      </c>
      <c r="K439" s="23">
        <v>0</v>
      </c>
      <c r="L439" s="23">
        <v>0</v>
      </c>
      <c r="M439" s="23">
        <v>0</v>
      </c>
      <c r="N439" s="23">
        <v>0</v>
      </c>
      <c r="O439" s="23">
        <v>0</v>
      </c>
      <c r="P439" s="24">
        <v>328914.4425</v>
      </c>
      <c r="Q439" s="23">
        <v>0</v>
      </c>
      <c r="R439" s="23">
        <v>0</v>
      </c>
      <c r="S439" s="24">
        <v>9228.6611499999999</v>
      </c>
      <c r="T439" s="24">
        <v>0</v>
      </c>
      <c r="U439" s="25"/>
      <c r="V439" s="21" t="s">
        <v>91</v>
      </c>
      <c r="W439" s="21"/>
      <c r="X439" s="21"/>
    </row>
    <row r="440" spans="1:24" s="26" customFormat="1" ht="15.75" customHeight="1">
      <c r="A440" s="20" t="s">
        <v>128</v>
      </c>
      <c r="B440" s="20"/>
      <c r="C440" s="21"/>
      <c r="D440" s="22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4"/>
      <c r="Q440" s="24"/>
      <c r="R440" s="24"/>
      <c r="S440" s="24"/>
      <c r="T440" s="24"/>
      <c r="U440" s="25"/>
      <c r="V440" s="20" t="s">
        <v>128</v>
      </c>
      <c r="W440" s="20"/>
      <c r="X440" s="21"/>
    </row>
    <row r="441" spans="1:24" s="26" customFormat="1" ht="15.75" customHeight="1">
      <c r="A441" s="174"/>
      <c r="B441" s="174" t="s">
        <v>129</v>
      </c>
      <c r="C441" s="175"/>
      <c r="D441" s="179">
        <v>140247.93737900423</v>
      </c>
      <c r="E441" s="180">
        <v>0</v>
      </c>
      <c r="F441" s="180">
        <v>0</v>
      </c>
      <c r="G441" s="180">
        <v>0</v>
      </c>
      <c r="H441" s="180">
        <v>0</v>
      </c>
      <c r="I441" s="180">
        <v>0</v>
      </c>
      <c r="J441" s="180">
        <v>0</v>
      </c>
      <c r="K441" s="180">
        <v>0</v>
      </c>
      <c r="L441" s="180">
        <v>0</v>
      </c>
      <c r="M441" s="180">
        <v>0</v>
      </c>
      <c r="N441" s="180">
        <v>0</v>
      </c>
      <c r="O441" s="180">
        <v>0</v>
      </c>
      <c r="P441" s="180">
        <v>137297.93737900423</v>
      </c>
      <c r="Q441" s="180">
        <v>0</v>
      </c>
      <c r="R441" s="180">
        <v>0</v>
      </c>
      <c r="S441" s="180">
        <v>2950</v>
      </c>
      <c r="T441" s="180">
        <v>0</v>
      </c>
      <c r="U441" s="181">
        <v>0</v>
      </c>
      <c r="V441" s="174"/>
      <c r="W441" s="174" t="s">
        <v>129</v>
      </c>
      <c r="X441" s="175"/>
    </row>
    <row r="442" spans="1:24" s="26" customFormat="1" ht="15.75" customHeight="1">
      <c r="A442" s="174"/>
      <c r="B442" s="174" t="s">
        <v>130</v>
      </c>
      <c r="C442" s="175"/>
      <c r="D442" s="179">
        <v>18.2</v>
      </c>
      <c r="E442" s="180">
        <v>0</v>
      </c>
      <c r="F442" s="180">
        <v>0</v>
      </c>
      <c r="G442" s="180">
        <v>0</v>
      </c>
      <c r="H442" s="180">
        <v>0</v>
      </c>
      <c r="I442" s="180">
        <v>0</v>
      </c>
      <c r="J442" s="180">
        <v>0</v>
      </c>
      <c r="K442" s="180">
        <v>0</v>
      </c>
      <c r="L442" s="180">
        <v>0</v>
      </c>
      <c r="M442" s="180">
        <v>12.5</v>
      </c>
      <c r="N442" s="180">
        <v>0</v>
      </c>
      <c r="O442" s="180">
        <v>0</v>
      </c>
      <c r="P442" s="180">
        <v>5.7</v>
      </c>
      <c r="Q442" s="180">
        <v>0</v>
      </c>
      <c r="R442" s="180">
        <v>0</v>
      </c>
      <c r="S442" s="180">
        <v>0</v>
      </c>
      <c r="T442" s="180">
        <v>0</v>
      </c>
      <c r="U442" s="181">
        <v>0</v>
      </c>
      <c r="V442" s="174"/>
      <c r="W442" s="174" t="s">
        <v>130</v>
      </c>
      <c r="X442" s="175"/>
    </row>
    <row r="443" spans="1:24" s="9" customFormat="1" ht="15.75" customHeight="1">
      <c r="A443" s="27"/>
      <c r="B443" s="27"/>
      <c r="C443" s="220"/>
      <c r="D443" s="46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50"/>
      <c r="Q443" s="50"/>
      <c r="R443" s="50"/>
      <c r="S443" s="50"/>
      <c r="T443" s="50"/>
      <c r="U443" s="51"/>
      <c r="V443" s="27"/>
      <c r="W443" s="27"/>
      <c r="X443" s="220"/>
    </row>
    <row r="444" spans="1:24" s="9" customFormat="1" ht="15.75" customHeight="1">
      <c r="A444" s="32" t="s">
        <v>131</v>
      </c>
      <c r="B444" s="32"/>
      <c r="C444" s="221"/>
      <c r="D444" s="33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4"/>
      <c r="Q444" s="34"/>
      <c r="R444" s="34"/>
      <c r="S444" s="34"/>
      <c r="T444" s="34"/>
      <c r="U444" s="184"/>
      <c r="V444" s="32" t="s">
        <v>131</v>
      </c>
      <c r="W444" s="32"/>
      <c r="X444" s="221"/>
    </row>
    <row r="445" spans="1:24" s="26" customFormat="1" ht="15.75" customHeight="1">
      <c r="A445" s="37" t="s">
        <v>129</v>
      </c>
      <c r="C445" s="185" t="s">
        <v>132</v>
      </c>
      <c r="D445" s="39">
        <v>20673.497143260542</v>
      </c>
      <c r="E445" s="40">
        <v>0</v>
      </c>
      <c r="F445" s="40">
        <v>0</v>
      </c>
      <c r="G445" s="40">
        <v>0</v>
      </c>
      <c r="H445" s="40">
        <v>0</v>
      </c>
      <c r="I445" s="40">
        <v>0</v>
      </c>
      <c r="J445" s="40">
        <v>0</v>
      </c>
      <c r="K445" s="40">
        <v>0</v>
      </c>
      <c r="L445" s="40">
        <v>0</v>
      </c>
      <c r="M445" s="40">
        <v>0</v>
      </c>
      <c r="N445" s="40">
        <v>0</v>
      </c>
      <c r="O445" s="40">
        <v>0</v>
      </c>
      <c r="P445" s="43">
        <v>20494.497143260542</v>
      </c>
      <c r="Q445" s="43">
        <v>0</v>
      </c>
      <c r="R445" s="43">
        <v>0</v>
      </c>
      <c r="S445" s="43">
        <v>179</v>
      </c>
      <c r="T445" s="43">
        <v>0</v>
      </c>
      <c r="U445" s="44">
        <v>0</v>
      </c>
      <c r="V445" s="37" t="s">
        <v>129</v>
      </c>
      <c r="X445" s="185" t="s">
        <v>132</v>
      </c>
    </row>
    <row r="446" spans="1:24" s="9" customFormat="1" ht="15.75" customHeight="1">
      <c r="A446" s="27"/>
      <c r="B446" s="27"/>
      <c r="C446" s="185" t="s">
        <v>70</v>
      </c>
      <c r="D446" s="46">
        <v>44755</v>
      </c>
      <c r="E446" s="47">
        <v>0</v>
      </c>
      <c r="F446" s="47">
        <v>0</v>
      </c>
      <c r="G446" s="47">
        <v>0</v>
      </c>
      <c r="H446" s="47">
        <v>0</v>
      </c>
      <c r="I446" s="47">
        <v>0</v>
      </c>
      <c r="J446" s="47">
        <v>0</v>
      </c>
      <c r="K446" s="47">
        <v>0</v>
      </c>
      <c r="L446" s="47">
        <v>0</v>
      </c>
      <c r="M446" s="47">
        <v>0</v>
      </c>
      <c r="N446" s="47">
        <v>0</v>
      </c>
      <c r="O446" s="47">
        <v>0</v>
      </c>
      <c r="P446" s="50">
        <v>33635</v>
      </c>
      <c r="Q446" s="50">
        <v>0</v>
      </c>
      <c r="R446" s="50">
        <v>0</v>
      </c>
      <c r="S446" s="50">
        <v>0</v>
      </c>
      <c r="T446" s="50">
        <v>11120</v>
      </c>
      <c r="U446" s="51">
        <v>0</v>
      </c>
      <c r="V446" s="27"/>
      <c r="W446" s="27"/>
      <c r="X446" s="185" t="s">
        <v>70</v>
      </c>
    </row>
    <row r="447" spans="1:24" s="9" customFormat="1" ht="15.75" customHeight="1">
      <c r="A447" s="27"/>
      <c r="B447" s="27"/>
      <c r="C447" s="185" t="s">
        <v>71</v>
      </c>
      <c r="D447" s="46">
        <v>49320</v>
      </c>
      <c r="E447" s="47">
        <v>0</v>
      </c>
      <c r="F447" s="47">
        <v>0</v>
      </c>
      <c r="G447" s="47">
        <v>0</v>
      </c>
      <c r="H447" s="47">
        <v>0</v>
      </c>
      <c r="I447" s="47">
        <v>0</v>
      </c>
      <c r="J447" s="47">
        <v>0</v>
      </c>
      <c r="K447" s="47">
        <v>0</v>
      </c>
      <c r="L447" s="47">
        <v>0</v>
      </c>
      <c r="M447" s="47">
        <v>0</v>
      </c>
      <c r="N447" s="47">
        <v>0</v>
      </c>
      <c r="O447" s="47">
        <v>0</v>
      </c>
      <c r="P447" s="50">
        <v>26069</v>
      </c>
      <c r="Q447" s="50">
        <v>0</v>
      </c>
      <c r="R447" s="50">
        <v>0</v>
      </c>
      <c r="S447" s="50">
        <v>2950</v>
      </c>
      <c r="T447" s="50">
        <v>20301</v>
      </c>
      <c r="U447" s="51">
        <v>0</v>
      </c>
      <c r="V447" s="27"/>
      <c r="W447" s="27"/>
      <c r="X447" s="185" t="s">
        <v>71</v>
      </c>
    </row>
    <row r="448" spans="1:24" s="9" customFormat="1" ht="15.75" customHeight="1">
      <c r="A448" s="27"/>
      <c r="B448" s="27"/>
      <c r="C448" s="232"/>
      <c r="D448" s="46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50"/>
      <c r="Q448" s="50"/>
      <c r="R448" s="50"/>
      <c r="S448" s="50"/>
      <c r="T448" s="50"/>
      <c r="U448" s="51"/>
      <c r="V448" s="27"/>
      <c r="W448" s="27"/>
      <c r="X448" s="232"/>
    </row>
    <row r="449" spans="1:24" s="26" customFormat="1" ht="15.75" customHeight="1">
      <c r="A449" s="37" t="s">
        <v>130</v>
      </c>
      <c r="B449" s="37"/>
      <c r="C449" s="185" t="s">
        <v>132</v>
      </c>
      <c r="D449" s="39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112">
        <v>0</v>
      </c>
      <c r="V449" s="37" t="s">
        <v>130</v>
      </c>
      <c r="W449" s="37"/>
      <c r="X449" s="185" t="s">
        <v>132</v>
      </c>
    </row>
    <row r="450" spans="1:24" s="9" customFormat="1" ht="15.75" customHeight="1">
      <c r="A450" s="27"/>
      <c r="B450" s="27"/>
      <c r="C450" s="185" t="s">
        <v>70</v>
      </c>
      <c r="D450" s="46">
        <v>0</v>
      </c>
      <c r="E450" s="47">
        <v>0</v>
      </c>
      <c r="F450" s="47">
        <v>0</v>
      </c>
      <c r="G450" s="47">
        <v>0</v>
      </c>
      <c r="H450" s="47">
        <v>0</v>
      </c>
      <c r="I450" s="47">
        <v>0</v>
      </c>
      <c r="J450" s="47">
        <v>0</v>
      </c>
      <c r="K450" s="47">
        <v>0</v>
      </c>
      <c r="L450" s="47">
        <v>0</v>
      </c>
      <c r="M450" s="47">
        <v>0</v>
      </c>
      <c r="N450" s="47">
        <v>0</v>
      </c>
      <c r="O450" s="47">
        <v>0</v>
      </c>
      <c r="P450" s="47">
        <v>0</v>
      </c>
      <c r="Q450" s="47">
        <v>0</v>
      </c>
      <c r="R450" s="47">
        <v>0</v>
      </c>
      <c r="S450" s="47">
        <v>0</v>
      </c>
      <c r="T450" s="47">
        <v>0</v>
      </c>
      <c r="U450" s="233">
        <v>0</v>
      </c>
      <c r="V450" s="27"/>
      <c r="W450" s="27"/>
      <c r="X450" s="185" t="s">
        <v>70</v>
      </c>
    </row>
    <row r="451" spans="1:24" s="9" customFormat="1" ht="15.75" customHeight="1" thickBot="1">
      <c r="A451" s="27"/>
      <c r="B451" s="27"/>
      <c r="C451" s="185" t="s">
        <v>71</v>
      </c>
      <c r="D451" s="222">
        <v>5</v>
      </c>
      <c r="E451" s="223">
        <v>0</v>
      </c>
      <c r="F451" s="223">
        <v>0</v>
      </c>
      <c r="G451" s="223">
        <v>0</v>
      </c>
      <c r="H451" s="223">
        <v>0</v>
      </c>
      <c r="I451" s="223">
        <v>0</v>
      </c>
      <c r="J451" s="223">
        <v>0</v>
      </c>
      <c r="K451" s="223">
        <v>0</v>
      </c>
      <c r="L451" s="223">
        <v>0</v>
      </c>
      <c r="M451" s="223">
        <v>5</v>
      </c>
      <c r="N451" s="223">
        <v>0</v>
      </c>
      <c r="O451" s="223">
        <v>0</v>
      </c>
      <c r="P451" s="223">
        <v>0</v>
      </c>
      <c r="Q451" s="223">
        <v>0</v>
      </c>
      <c r="R451" s="223">
        <v>0</v>
      </c>
      <c r="S451" s="223">
        <v>0</v>
      </c>
      <c r="T451" s="223">
        <v>0</v>
      </c>
      <c r="U451" s="234">
        <v>0</v>
      </c>
      <c r="V451" s="27"/>
      <c r="W451" s="27"/>
      <c r="X451" s="185" t="s">
        <v>71</v>
      </c>
    </row>
    <row r="452" spans="1:24" s="9" customFormat="1" ht="15.75" customHeight="1">
      <c r="A452" s="231"/>
      <c r="B452" s="231"/>
      <c r="C452" s="231"/>
      <c r="D452" s="231"/>
      <c r="E452" s="231"/>
      <c r="F452" s="231"/>
      <c r="G452" s="231"/>
      <c r="H452" s="231"/>
      <c r="I452" s="231"/>
      <c r="J452" s="231"/>
      <c r="K452" s="231"/>
      <c r="L452" s="231"/>
      <c r="M452" s="231"/>
      <c r="N452" s="231"/>
      <c r="O452" s="231"/>
      <c r="P452" s="231"/>
      <c r="Q452" s="231"/>
      <c r="R452" s="231"/>
      <c r="S452" s="231"/>
      <c r="T452" s="231"/>
      <c r="U452" s="231"/>
      <c r="V452" s="231"/>
      <c r="W452" s="231"/>
      <c r="X452" s="231"/>
    </row>
    <row r="453" spans="1:24" s="9" customFormat="1" ht="15.75" customHeight="1">
      <c r="A453" s="61" t="s">
        <v>133</v>
      </c>
    </row>
    <row r="454" spans="1:24" s="9" customFormat="1" ht="15.75" customHeight="1">
      <c r="A454" s="61" t="s">
        <v>134</v>
      </c>
    </row>
    <row r="457" spans="1:24" s="9" customFormat="1" ht="21">
      <c r="A457" s="10" t="s">
        <v>158</v>
      </c>
      <c r="B457" s="11"/>
    </row>
    <row r="458" spans="1:24" s="9" customFormat="1" ht="17.5" thickBo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3"/>
    </row>
    <row r="459" spans="1:24" s="9" customFormat="1" ht="33" customHeight="1">
      <c r="A459" s="376" t="s">
        <v>30</v>
      </c>
      <c r="B459" s="376"/>
      <c r="C459" s="385"/>
      <c r="D459" s="14" t="s">
        <v>31</v>
      </c>
      <c r="E459" s="15" t="s">
        <v>32</v>
      </c>
      <c r="F459" s="15" t="s">
        <v>33</v>
      </c>
      <c r="G459" s="15" t="s">
        <v>34</v>
      </c>
      <c r="H459" s="15" t="s">
        <v>35</v>
      </c>
      <c r="I459" s="15" t="s">
        <v>36</v>
      </c>
      <c r="J459" s="15" t="s">
        <v>37</v>
      </c>
      <c r="K459" s="15" t="s">
        <v>38</v>
      </c>
      <c r="L459" s="15" t="s">
        <v>39</v>
      </c>
      <c r="M459" s="15" t="s">
        <v>40</v>
      </c>
      <c r="N459" s="15" t="s">
        <v>41</v>
      </c>
      <c r="O459" s="15" t="s">
        <v>42</v>
      </c>
      <c r="P459" s="15" t="s">
        <v>43</v>
      </c>
      <c r="Q459" s="15" t="s">
        <v>44</v>
      </c>
      <c r="R459" s="15" t="s">
        <v>45</v>
      </c>
      <c r="S459" s="15" t="s">
        <v>46</v>
      </c>
      <c r="T459" s="15" t="s">
        <v>47</v>
      </c>
      <c r="U459" s="16" t="s">
        <v>48</v>
      </c>
      <c r="V459" s="375" t="s">
        <v>30</v>
      </c>
      <c r="W459" s="376"/>
      <c r="X459" s="379"/>
    </row>
    <row r="460" spans="1:24" s="9" customFormat="1">
      <c r="A460" s="378"/>
      <c r="B460" s="378"/>
      <c r="C460" s="386"/>
      <c r="D460" s="17" t="s">
        <v>26</v>
      </c>
      <c r="E460" s="18" t="s">
        <v>49</v>
      </c>
      <c r="F460" s="18" t="s">
        <v>50</v>
      </c>
      <c r="G460" s="18" t="s">
        <v>51</v>
      </c>
      <c r="H460" s="18" t="s">
        <v>52</v>
      </c>
      <c r="I460" s="18" t="s">
        <v>53</v>
      </c>
      <c r="J460" s="18" t="s">
        <v>54</v>
      </c>
      <c r="K460" s="18" t="s">
        <v>55</v>
      </c>
      <c r="L460" s="18" t="s">
        <v>56</v>
      </c>
      <c r="M460" s="18" t="s">
        <v>57</v>
      </c>
      <c r="N460" s="18" t="s">
        <v>58</v>
      </c>
      <c r="O460" s="18" t="s">
        <v>59</v>
      </c>
      <c r="P460" s="18" t="s">
        <v>60</v>
      </c>
      <c r="Q460" s="18" t="s">
        <v>61</v>
      </c>
      <c r="R460" s="18" t="s">
        <v>62</v>
      </c>
      <c r="S460" s="18" t="s">
        <v>63</v>
      </c>
      <c r="T460" s="18" t="s">
        <v>64</v>
      </c>
      <c r="U460" s="19" t="s">
        <v>65</v>
      </c>
      <c r="V460" s="377"/>
      <c r="W460" s="378"/>
      <c r="X460" s="380"/>
    </row>
    <row r="461" spans="1:24" s="26" customFormat="1">
      <c r="A461" s="21" t="s">
        <v>66</v>
      </c>
      <c r="B461" s="21"/>
      <c r="C461" s="162"/>
      <c r="D461" s="22">
        <v>510193.70395948295</v>
      </c>
      <c r="E461" s="23">
        <v>0</v>
      </c>
      <c r="F461" s="23">
        <v>0</v>
      </c>
      <c r="G461" s="23">
        <v>0</v>
      </c>
      <c r="H461" s="23">
        <v>18118.265812000001</v>
      </c>
      <c r="I461" s="23">
        <v>0</v>
      </c>
      <c r="J461" s="23">
        <v>0</v>
      </c>
      <c r="K461" s="23">
        <v>0</v>
      </c>
      <c r="L461" s="23">
        <v>16840.380858</v>
      </c>
      <c r="M461" s="23">
        <v>107585.92435280001</v>
      </c>
      <c r="N461" s="23">
        <v>66281.35916148001</v>
      </c>
      <c r="O461" s="23">
        <v>2321.0748750000002</v>
      </c>
      <c r="P461" s="24">
        <v>181826.42244485999</v>
      </c>
      <c r="Q461" s="24">
        <v>111142.65731581299</v>
      </c>
      <c r="R461" s="24">
        <v>3150.7381165500001</v>
      </c>
      <c r="S461" s="24">
        <v>0</v>
      </c>
      <c r="T461" s="24">
        <v>2926.8810229800001</v>
      </c>
      <c r="U461" s="25">
        <v>0</v>
      </c>
      <c r="V461" s="21" t="s">
        <v>66</v>
      </c>
      <c r="W461" s="21"/>
      <c r="X461" s="162"/>
    </row>
    <row r="462" spans="1:24" s="26" customFormat="1">
      <c r="A462" s="21" t="s">
        <v>91</v>
      </c>
      <c r="B462" s="21"/>
      <c r="C462" s="21"/>
      <c r="D462" s="22">
        <v>2068895.4800897464</v>
      </c>
      <c r="E462" s="23">
        <v>0</v>
      </c>
      <c r="F462" s="23">
        <v>0</v>
      </c>
      <c r="G462" s="23">
        <v>0</v>
      </c>
      <c r="H462" s="23">
        <v>24016.352894</v>
      </c>
      <c r="I462" s="23">
        <v>0</v>
      </c>
      <c r="J462" s="23">
        <v>0</v>
      </c>
      <c r="K462" s="23">
        <v>0</v>
      </c>
      <c r="L462" s="23">
        <v>25035.830399999999</v>
      </c>
      <c r="M462" s="23">
        <v>261954.8388</v>
      </c>
      <c r="N462" s="23">
        <v>311180.08996000001</v>
      </c>
      <c r="O462" s="23">
        <v>0</v>
      </c>
      <c r="P462" s="24">
        <v>1040051.6622799999</v>
      </c>
      <c r="Q462" s="24">
        <v>389683.84594574635</v>
      </c>
      <c r="R462" s="24">
        <v>3231.6343499999998</v>
      </c>
      <c r="S462" s="24">
        <v>0</v>
      </c>
      <c r="T462" s="24">
        <v>13741.22546</v>
      </c>
      <c r="U462" s="25">
        <v>0</v>
      </c>
      <c r="V462" s="21" t="s">
        <v>91</v>
      </c>
      <c r="W462" s="21"/>
      <c r="X462" s="21"/>
    </row>
    <row r="463" spans="1:24" s="26" customFormat="1">
      <c r="A463" s="20" t="s">
        <v>128</v>
      </c>
      <c r="B463" s="20"/>
      <c r="C463" s="21"/>
      <c r="D463" s="22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4"/>
      <c r="Q463" s="24"/>
      <c r="R463" s="24"/>
      <c r="S463" s="24"/>
      <c r="T463" s="24"/>
      <c r="U463" s="25"/>
      <c r="V463" s="20" t="s">
        <v>128</v>
      </c>
      <c r="W463" s="20"/>
      <c r="X463" s="21"/>
    </row>
    <row r="464" spans="1:24" s="26" customFormat="1">
      <c r="A464" s="174"/>
      <c r="B464" s="174" t="s">
        <v>129</v>
      </c>
      <c r="C464" s="175"/>
      <c r="D464" s="179">
        <v>450369.22736761428</v>
      </c>
      <c r="E464" s="180">
        <v>0</v>
      </c>
      <c r="F464" s="180">
        <v>0</v>
      </c>
      <c r="G464" s="180">
        <v>0</v>
      </c>
      <c r="H464" s="180">
        <v>11330</v>
      </c>
      <c r="I464" s="180">
        <v>0</v>
      </c>
      <c r="J464" s="180">
        <v>0</v>
      </c>
      <c r="K464" s="180">
        <v>0</v>
      </c>
      <c r="L464" s="180">
        <v>5000</v>
      </c>
      <c r="M464" s="180">
        <v>62930</v>
      </c>
      <c r="N464" s="180">
        <v>89048.832220678392</v>
      </c>
      <c r="O464" s="180">
        <v>0</v>
      </c>
      <c r="P464" s="180">
        <v>138900</v>
      </c>
      <c r="Q464" s="180">
        <v>57114.144397493474</v>
      </c>
      <c r="R464" s="180">
        <v>2046.2507494424349</v>
      </c>
      <c r="S464" s="180">
        <v>0</v>
      </c>
      <c r="T464" s="180">
        <v>84000</v>
      </c>
      <c r="U464" s="181">
        <v>0</v>
      </c>
      <c r="V464" s="174"/>
      <c r="W464" s="174" t="s">
        <v>129</v>
      </c>
      <c r="X464" s="175"/>
    </row>
    <row r="465" spans="1:24" s="26" customFormat="1">
      <c r="A465" s="174"/>
      <c r="B465" s="174" t="s">
        <v>130</v>
      </c>
      <c r="C465" s="175"/>
      <c r="D465" s="179">
        <v>520.5</v>
      </c>
      <c r="E465" s="180">
        <v>0</v>
      </c>
      <c r="F465" s="180">
        <v>0</v>
      </c>
      <c r="G465" s="180">
        <v>0</v>
      </c>
      <c r="H465" s="180">
        <v>80</v>
      </c>
      <c r="I465" s="180">
        <v>0</v>
      </c>
      <c r="J465" s="180">
        <v>0</v>
      </c>
      <c r="K465" s="180">
        <v>0</v>
      </c>
      <c r="L465" s="180">
        <v>34</v>
      </c>
      <c r="M465" s="180">
        <v>157</v>
      </c>
      <c r="N465" s="180">
        <v>1</v>
      </c>
      <c r="O465" s="180">
        <v>30</v>
      </c>
      <c r="P465" s="180">
        <v>162.5</v>
      </c>
      <c r="Q465" s="180">
        <v>49</v>
      </c>
      <c r="R465" s="180">
        <v>7</v>
      </c>
      <c r="S465" s="180">
        <v>0</v>
      </c>
      <c r="T465" s="180">
        <v>0</v>
      </c>
      <c r="U465" s="181">
        <v>0</v>
      </c>
      <c r="V465" s="174"/>
      <c r="W465" s="174" t="s">
        <v>130</v>
      </c>
      <c r="X465" s="175"/>
    </row>
    <row r="466" spans="1:24" s="9" customFormat="1">
      <c r="A466" s="27"/>
      <c r="B466" s="27"/>
      <c r="C466" s="220"/>
      <c r="D466" s="46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50"/>
      <c r="Q466" s="50"/>
      <c r="R466" s="50"/>
      <c r="S466" s="50"/>
      <c r="T466" s="50"/>
      <c r="U466" s="51"/>
      <c r="V466" s="27"/>
      <c r="W466" s="27"/>
      <c r="X466" s="220"/>
    </row>
    <row r="467" spans="1:24" s="9" customFormat="1">
      <c r="A467" s="32" t="s">
        <v>131</v>
      </c>
      <c r="B467" s="32"/>
      <c r="C467" s="221"/>
      <c r="D467" s="33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4"/>
      <c r="Q467" s="34"/>
      <c r="R467" s="34"/>
      <c r="S467" s="34"/>
      <c r="T467" s="34"/>
      <c r="U467" s="184"/>
      <c r="V467" s="32" t="s">
        <v>131</v>
      </c>
      <c r="W467" s="32"/>
      <c r="X467" s="221"/>
    </row>
    <row r="468" spans="1:24" s="26" customFormat="1">
      <c r="A468" s="37" t="s">
        <v>129</v>
      </c>
      <c r="C468" s="185" t="s">
        <v>132</v>
      </c>
      <c r="D468" s="39">
        <v>113229.39514693592</v>
      </c>
      <c r="E468" s="40">
        <v>0</v>
      </c>
      <c r="F468" s="40">
        <v>0</v>
      </c>
      <c r="G468" s="40">
        <v>0</v>
      </c>
      <c r="H468" s="40">
        <v>7970</v>
      </c>
      <c r="I468" s="40">
        <v>0</v>
      </c>
      <c r="J468" s="40">
        <v>0</v>
      </c>
      <c r="K468" s="40">
        <v>0</v>
      </c>
      <c r="L468" s="40">
        <v>0</v>
      </c>
      <c r="M468" s="40">
        <v>16990</v>
      </c>
      <c r="N468" s="40">
        <v>0</v>
      </c>
      <c r="O468" s="40">
        <v>0</v>
      </c>
      <c r="P468" s="43">
        <v>0</v>
      </c>
      <c r="Q468" s="43">
        <v>2473.144397493475</v>
      </c>
      <c r="R468" s="43">
        <v>2005.2507494424349</v>
      </c>
      <c r="S468" s="43">
        <v>0</v>
      </c>
      <c r="T468" s="43">
        <v>83791</v>
      </c>
      <c r="U468" s="44">
        <v>0</v>
      </c>
      <c r="V468" s="37" t="s">
        <v>129</v>
      </c>
      <c r="X468" s="185" t="s">
        <v>132</v>
      </c>
    </row>
    <row r="469" spans="1:24" s="9" customFormat="1">
      <c r="A469" s="27"/>
      <c r="B469" s="27"/>
      <c r="C469" s="185" t="s">
        <v>70</v>
      </c>
      <c r="D469" s="46">
        <v>27665.146331102093</v>
      </c>
      <c r="E469" s="47">
        <v>0</v>
      </c>
      <c r="F469" s="47">
        <v>0</v>
      </c>
      <c r="G469" s="47">
        <v>0</v>
      </c>
      <c r="H469" s="47">
        <v>0</v>
      </c>
      <c r="I469" s="47">
        <v>0</v>
      </c>
      <c r="J469" s="47">
        <v>0</v>
      </c>
      <c r="K469" s="47">
        <v>0</v>
      </c>
      <c r="L469" s="47">
        <v>0</v>
      </c>
      <c r="M469" s="47">
        <v>0</v>
      </c>
      <c r="N469" s="47">
        <v>0</v>
      </c>
      <c r="O469" s="47">
        <v>0</v>
      </c>
      <c r="P469" s="50">
        <v>26673.146331102093</v>
      </c>
      <c r="Q469" s="50">
        <v>488</v>
      </c>
      <c r="R469" s="50">
        <v>41</v>
      </c>
      <c r="S469" s="50">
        <v>0</v>
      </c>
      <c r="T469" s="50">
        <v>463</v>
      </c>
      <c r="U469" s="51">
        <v>0</v>
      </c>
      <c r="V469" s="27"/>
      <c r="W469" s="27"/>
      <c r="X469" s="185" t="s">
        <v>70</v>
      </c>
    </row>
    <row r="470" spans="1:24" s="9" customFormat="1">
      <c r="A470" s="27"/>
      <c r="B470" s="27"/>
      <c r="C470" s="185" t="s">
        <v>71</v>
      </c>
      <c r="D470" s="46">
        <v>92343</v>
      </c>
      <c r="E470" s="47">
        <v>0</v>
      </c>
      <c r="F470" s="47">
        <v>0</v>
      </c>
      <c r="G470" s="47">
        <v>0</v>
      </c>
      <c r="H470" s="47">
        <v>0</v>
      </c>
      <c r="I470" s="47">
        <v>0</v>
      </c>
      <c r="J470" s="47">
        <v>0</v>
      </c>
      <c r="K470" s="47">
        <v>0</v>
      </c>
      <c r="L470" s="47">
        <v>0</v>
      </c>
      <c r="M470" s="47">
        <v>45740</v>
      </c>
      <c r="N470" s="47">
        <v>2606</v>
      </c>
      <c r="O470" s="47">
        <v>0</v>
      </c>
      <c r="P470" s="50">
        <v>42897</v>
      </c>
      <c r="Q470" s="50">
        <v>1100</v>
      </c>
      <c r="R470" s="50">
        <v>0</v>
      </c>
      <c r="S470" s="50">
        <v>0</v>
      </c>
      <c r="T470" s="50">
        <v>0</v>
      </c>
      <c r="U470" s="51">
        <v>0</v>
      </c>
      <c r="V470" s="27"/>
      <c r="W470" s="27"/>
      <c r="X470" s="185" t="s">
        <v>71</v>
      </c>
    </row>
    <row r="471" spans="1:24" s="9" customFormat="1">
      <c r="A471" s="27"/>
      <c r="C471" s="27"/>
      <c r="D471" s="46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50"/>
      <c r="Q471" s="50"/>
      <c r="R471" s="50"/>
      <c r="S471" s="50"/>
      <c r="T471" s="50"/>
      <c r="U471" s="51"/>
      <c r="V471" s="27"/>
      <c r="X471" s="27"/>
    </row>
    <row r="472" spans="1:24" s="26" customFormat="1">
      <c r="A472" s="37" t="s">
        <v>130</v>
      </c>
      <c r="C472" s="185" t="s">
        <v>132</v>
      </c>
      <c r="D472" s="39">
        <v>0</v>
      </c>
      <c r="E472" s="40">
        <v>0</v>
      </c>
      <c r="F472" s="40">
        <v>0</v>
      </c>
      <c r="G472" s="40">
        <v>0</v>
      </c>
      <c r="H472" s="40">
        <v>0</v>
      </c>
      <c r="I472" s="40">
        <v>0</v>
      </c>
      <c r="J472" s="40">
        <v>0</v>
      </c>
      <c r="K472" s="40">
        <v>0</v>
      </c>
      <c r="L472" s="40">
        <v>0</v>
      </c>
      <c r="M472" s="40">
        <v>0</v>
      </c>
      <c r="N472" s="40">
        <v>0</v>
      </c>
      <c r="O472" s="40">
        <v>0</v>
      </c>
      <c r="P472" s="43">
        <v>0</v>
      </c>
      <c r="Q472" s="43">
        <v>0</v>
      </c>
      <c r="R472" s="43">
        <v>0</v>
      </c>
      <c r="S472" s="43">
        <v>0</v>
      </c>
      <c r="T472" s="43">
        <v>0</v>
      </c>
      <c r="U472" s="44">
        <v>0</v>
      </c>
      <c r="V472" s="37" t="s">
        <v>130</v>
      </c>
      <c r="X472" s="185" t="s">
        <v>132</v>
      </c>
    </row>
    <row r="473" spans="1:24" s="9" customFormat="1">
      <c r="A473" s="27"/>
      <c r="B473" s="27"/>
      <c r="C473" s="185" t="s">
        <v>70</v>
      </c>
      <c r="D473" s="46">
        <v>20</v>
      </c>
      <c r="E473" s="47">
        <v>0</v>
      </c>
      <c r="F473" s="47">
        <v>0</v>
      </c>
      <c r="G473" s="47">
        <v>0</v>
      </c>
      <c r="H473" s="47">
        <v>0</v>
      </c>
      <c r="I473" s="47">
        <v>0</v>
      </c>
      <c r="J473" s="47">
        <v>0</v>
      </c>
      <c r="K473" s="47">
        <v>0</v>
      </c>
      <c r="L473" s="47">
        <v>0</v>
      </c>
      <c r="M473" s="47">
        <v>0</v>
      </c>
      <c r="N473" s="47">
        <v>0</v>
      </c>
      <c r="O473" s="47">
        <v>0</v>
      </c>
      <c r="P473" s="50">
        <v>0</v>
      </c>
      <c r="Q473" s="50">
        <v>20</v>
      </c>
      <c r="R473" s="50">
        <v>0</v>
      </c>
      <c r="S473" s="50">
        <v>0</v>
      </c>
      <c r="T473" s="50">
        <v>0</v>
      </c>
      <c r="U473" s="51">
        <v>0</v>
      </c>
      <c r="V473" s="27"/>
      <c r="W473" s="27"/>
      <c r="X473" s="185" t="s">
        <v>70</v>
      </c>
    </row>
    <row r="474" spans="1:24" s="9" customFormat="1" ht="17.5" thickBot="1">
      <c r="A474" s="27"/>
      <c r="B474" s="27"/>
      <c r="C474" s="185" t="s">
        <v>71</v>
      </c>
      <c r="D474" s="222">
        <v>338</v>
      </c>
      <c r="E474" s="223">
        <v>0</v>
      </c>
      <c r="F474" s="223">
        <v>0</v>
      </c>
      <c r="G474" s="223">
        <v>0</v>
      </c>
      <c r="H474" s="223">
        <v>35</v>
      </c>
      <c r="I474" s="223">
        <v>0</v>
      </c>
      <c r="J474" s="223">
        <v>0</v>
      </c>
      <c r="K474" s="223">
        <v>0</v>
      </c>
      <c r="L474" s="223">
        <v>34</v>
      </c>
      <c r="M474" s="223">
        <v>110</v>
      </c>
      <c r="N474" s="223">
        <v>0</v>
      </c>
      <c r="O474" s="223">
        <v>5</v>
      </c>
      <c r="P474" s="224">
        <v>154</v>
      </c>
      <c r="Q474" s="224">
        <v>0</v>
      </c>
      <c r="R474" s="224">
        <v>0</v>
      </c>
      <c r="S474" s="224">
        <v>0</v>
      </c>
      <c r="T474" s="224">
        <v>0</v>
      </c>
      <c r="U474" s="225">
        <v>0</v>
      </c>
      <c r="V474" s="27"/>
      <c r="W474" s="27"/>
      <c r="X474" s="185" t="s">
        <v>71</v>
      </c>
    </row>
    <row r="475" spans="1:24" s="9" customFormat="1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</row>
    <row r="476" spans="1:24" s="9" customFormat="1">
      <c r="A476" s="61" t="s">
        <v>133</v>
      </c>
    </row>
    <row r="477" spans="1:24" s="9" customFormat="1">
      <c r="A477" s="61" t="s">
        <v>134</v>
      </c>
    </row>
    <row r="478" spans="1:24" s="9" customFormat="1">
      <c r="A478" s="61" t="s">
        <v>142</v>
      </c>
    </row>
    <row r="481" spans="1:24" s="10" customFormat="1" ht="21">
      <c r="A481" s="10" t="s">
        <v>159</v>
      </c>
    </row>
    <row r="482" spans="1:24" s="9" customFormat="1" ht="15.75" customHeight="1" thickBo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3"/>
    </row>
    <row r="483" spans="1:24" s="9" customFormat="1" ht="15.75" customHeight="1">
      <c r="A483" s="376" t="s">
        <v>30</v>
      </c>
      <c r="B483" s="376"/>
      <c r="C483" s="385"/>
      <c r="D483" s="14" t="s">
        <v>31</v>
      </c>
      <c r="E483" s="15" t="s">
        <v>32</v>
      </c>
      <c r="F483" s="15" t="s">
        <v>33</v>
      </c>
      <c r="G483" s="15" t="s">
        <v>34</v>
      </c>
      <c r="H483" s="15" t="s">
        <v>35</v>
      </c>
      <c r="I483" s="15" t="s">
        <v>36</v>
      </c>
      <c r="J483" s="15" t="s">
        <v>37</v>
      </c>
      <c r="K483" s="15" t="s">
        <v>38</v>
      </c>
      <c r="L483" s="15" t="s">
        <v>39</v>
      </c>
      <c r="M483" s="15" t="s">
        <v>40</v>
      </c>
      <c r="N483" s="15" t="s">
        <v>41</v>
      </c>
      <c r="O483" s="15" t="s">
        <v>42</v>
      </c>
      <c r="P483" s="15" t="s">
        <v>43</v>
      </c>
      <c r="Q483" s="15" t="s">
        <v>44</v>
      </c>
      <c r="R483" s="15" t="s">
        <v>45</v>
      </c>
      <c r="S483" s="15" t="s">
        <v>46</v>
      </c>
      <c r="T483" s="15" t="s">
        <v>47</v>
      </c>
      <c r="U483" s="16" t="s">
        <v>48</v>
      </c>
      <c r="V483" s="375" t="s">
        <v>30</v>
      </c>
      <c r="W483" s="376"/>
      <c r="X483" s="379"/>
    </row>
    <row r="484" spans="1:24" s="9" customFormat="1" ht="15.75" customHeight="1">
      <c r="A484" s="378"/>
      <c r="B484" s="378"/>
      <c r="C484" s="386"/>
      <c r="D484" s="235" t="s">
        <v>26</v>
      </c>
      <c r="E484" s="236" t="s">
        <v>49</v>
      </c>
      <c r="F484" s="236" t="s">
        <v>50</v>
      </c>
      <c r="G484" s="236" t="s">
        <v>51</v>
      </c>
      <c r="H484" s="236" t="s">
        <v>52</v>
      </c>
      <c r="I484" s="236" t="s">
        <v>53</v>
      </c>
      <c r="J484" s="236" t="s">
        <v>54</v>
      </c>
      <c r="K484" s="236" t="s">
        <v>55</v>
      </c>
      <c r="L484" s="236" t="s">
        <v>56</v>
      </c>
      <c r="M484" s="236" t="s">
        <v>57</v>
      </c>
      <c r="N484" s="236" t="s">
        <v>58</v>
      </c>
      <c r="O484" s="236" t="s">
        <v>59</v>
      </c>
      <c r="P484" s="236" t="s">
        <v>60</v>
      </c>
      <c r="Q484" s="236" t="s">
        <v>61</v>
      </c>
      <c r="R484" s="236" t="s">
        <v>62</v>
      </c>
      <c r="S484" s="236" t="s">
        <v>63</v>
      </c>
      <c r="T484" s="236" t="s">
        <v>64</v>
      </c>
      <c r="U484" s="237" t="s">
        <v>65</v>
      </c>
      <c r="V484" s="377"/>
      <c r="W484" s="378"/>
      <c r="X484" s="380"/>
    </row>
    <row r="485" spans="1:24" s="26" customFormat="1" ht="15.75" customHeight="1">
      <c r="A485" s="21" t="s">
        <v>66</v>
      </c>
      <c r="B485" s="21"/>
      <c r="C485" s="21"/>
      <c r="D485" s="22">
        <v>488877.08455064998</v>
      </c>
      <c r="E485" s="23">
        <v>0</v>
      </c>
      <c r="F485" s="23">
        <v>0</v>
      </c>
      <c r="G485" s="23">
        <v>0</v>
      </c>
      <c r="H485" s="23">
        <v>0</v>
      </c>
      <c r="I485" s="23">
        <v>0</v>
      </c>
      <c r="J485" s="23">
        <v>0</v>
      </c>
      <c r="K485" s="23">
        <v>94979.84815065001</v>
      </c>
      <c r="L485" s="23">
        <v>0</v>
      </c>
      <c r="M485" s="23">
        <v>0</v>
      </c>
      <c r="N485" s="23">
        <v>0</v>
      </c>
      <c r="O485" s="23">
        <v>0</v>
      </c>
      <c r="P485" s="24">
        <v>0</v>
      </c>
      <c r="Q485" s="24">
        <v>0</v>
      </c>
      <c r="R485" s="24">
        <v>0</v>
      </c>
      <c r="S485" s="24">
        <v>0</v>
      </c>
      <c r="T485" s="24">
        <v>0</v>
      </c>
      <c r="U485" s="25">
        <v>393897.23639999999</v>
      </c>
      <c r="V485" s="21" t="s">
        <v>66</v>
      </c>
      <c r="W485" s="21"/>
      <c r="X485" s="21"/>
    </row>
    <row r="486" spans="1:24" s="26" customFormat="1" ht="15.75" customHeight="1">
      <c r="A486" s="21" t="s">
        <v>91</v>
      </c>
      <c r="B486" s="21"/>
      <c r="C486" s="21"/>
      <c r="D486" s="22">
        <v>2295197.58005</v>
      </c>
      <c r="E486" s="23">
        <v>0</v>
      </c>
      <c r="F486" s="23">
        <v>0</v>
      </c>
      <c r="G486" s="23">
        <v>0</v>
      </c>
      <c r="H486" s="23">
        <v>0</v>
      </c>
      <c r="I486" s="23">
        <v>0</v>
      </c>
      <c r="J486" s="23">
        <v>0</v>
      </c>
      <c r="K486" s="23">
        <v>445914.78005</v>
      </c>
      <c r="L486" s="23">
        <v>0</v>
      </c>
      <c r="M486" s="23">
        <v>0</v>
      </c>
      <c r="N486" s="23">
        <v>0</v>
      </c>
      <c r="O486" s="23">
        <v>0</v>
      </c>
      <c r="P486" s="24">
        <v>0</v>
      </c>
      <c r="Q486" s="24">
        <v>0</v>
      </c>
      <c r="R486" s="24">
        <v>0</v>
      </c>
      <c r="S486" s="24">
        <v>0</v>
      </c>
      <c r="T486" s="24">
        <v>0</v>
      </c>
      <c r="U486" s="25">
        <v>1849282.8</v>
      </c>
      <c r="V486" s="21" t="s">
        <v>91</v>
      </c>
      <c r="W486" s="21"/>
      <c r="X486" s="21"/>
    </row>
    <row r="487" spans="1:24" s="26" customFormat="1" ht="15.75" customHeight="1">
      <c r="A487" s="20" t="s">
        <v>128</v>
      </c>
      <c r="B487" s="20"/>
      <c r="C487" s="21"/>
      <c r="D487" s="22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4"/>
      <c r="Q487" s="24"/>
      <c r="R487" s="24"/>
      <c r="S487" s="24"/>
      <c r="T487" s="24"/>
      <c r="U487" s="25"/>
      <c r="V487" s="20" t="s">
        <v>128</v>
      </c>
      <c r="W487" s="20"/>
      <c r="X487" s="21"/>
    </row>
    <row r="488" spans="1:24" s="26" customFormat="1" ht="15.75" customHeight="1">
      <c r="A488" s="174"/>
      <c r="B488" s="174" t="s">
        <v>129</v>
      </c>
      <c r="C488" s="175"/>
      <c r="D488" s="179">
        <v>1020350</v>
      </c>
      <c r="E488" s="180">
        <v>0</v>
      </c>
      <c r="F488" s="180">
        <v>0</v>
      </c>
      <c r="G488" s="180">
        <v>4350</v>
      </c>
      <c r="H488" s="180">
        <v>0</v>
      </c>
      <c r="I488" s="180">
        <v>0</v>
      </c>
      <c r="J488" s="180">
        <v>0</v>
      </c>
      <c r="K488" s="180">
        <v>526000</v>
      </c>
      <c r="L488" s="180">
        <v>0</v>
      </c>
      <c r="M488" s="180">
        <v>140000</v>
      </c>
      <c r="N488" s="180">
        <v>0</v>
      </c>
      <c r="O488" s="180">
        <v>0</v>
      </c>
      <c r="P488" s="180">
        <v>0</v>
      </c>
      <c r="Q488" s="180">
        <v>0</v>
      </c>
      <c r="R488" s="180">
        <v>0</v>
      </c>
      <c r="S488" s="180">
        <v>0</v>
      </c>
      <c r="T488" s="180">
        <v>0</v>
      </c>
      <c r="U488" s="181">
        <v>350000</v>
      </c>
      <c r="V488" s="174"/>
      <c r="W488" s="174" t="s">
        <v>129</v>
      </c>
      <c r="X488" s="175"/>
    </row>
    <row r="489" spans="1:24" s="26" customFormat="1" ht="15.75" customHeight="1">
      <c r="A489" s="37"/>
      <c r="B489" s="37"/>
      <c r="C489" s="182"/>
      <c r="D489" s="39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3"/>
      <c r="Q489" s="43"/>
      <c r="R489" s="43"/>
      <c r="S489" s="43"/>
      <c r="T489" s="43"/>
      <c r="U489" s="44"/>
      <c r="V489" s="37"/>
      <c r="W489" s="37"/>
      <c r="X489" s="182"/>
    </row>
    <row r="490" spans="1:24" s="26" customFormat="1" ht="15.75" customHeight="1">
      <c r="A490" s="20" t="s">
        <v>131</v>
      </c>
      <c r="B490" s="20"/>
      <c r="C490" s="183"/>
      <c r="D490" s="22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4"/>
      <c r="Q490" s="24"/>
      <c r="R490" s="24"/>
      <c r="S490" s="24"/>
      <c r="T490" s="24"/>
      <c r="U490" s="25"/>
      <c r="V490" s="20" t="s">
        <v>131</v>
      </c>
      <c r="W490" s="20"/>
      <c r="X490" s="183"/>
    </row>
    <row r="491" spans="1:24" s="26" customFormat="1" ht="15.75" customHeight="1">
      <c r="A491" s="37" t="s">
        <v>129</v>
      </c>
      <c r="C491" s="185" t="s">
        <v>132</v>
      </c>
      <c r="D491" s="39">
        <v>100000</v>
      </c>
      <c r="E491" s="40">
        <v>0</v>
      </c>
      <c r="F491" s="40">
        <v>0</v>
      </c>
      <c r="G491" s="40">
        <v>0</v>
      </c>
      <c r="H491" s="40">
        <v>0</v>
      </c>
      <c r="I491" s="40">
        <v>0</v>
      </c>
      <c r="J491" s="40">
        <v>0</v>
      </c>
      <c r="K491" s="40">
        <v>0</v>
      </c>
      <c r="L491" s="40">
        <v>0</v>
      </c>
      <c r="M491" s="40">
        <v>0</v>
      </c>
      <c r="N491" s="40">
        <v>0</v>
      </c>
      <c r="O491" s="40">
        <v>0</v>
      </c>
      <c r="P491" s="43">
        <v>0</v>
      </c>
      <c r="Q491" s="40">
        <v>0</v>
      </c>
      <c r="R491" s="40">
        <v>0</v>
      </c>
      <c r="S491" s="40">
        <v>0</v>
      </c>
      <c r="T491" s="40">
        <v>0</v>
      </c>
      <c r="U491" s="44">
        <v>100000</v>
      </c>
      <c r="V491" s="37" t="s">
        <v>129</v>
      </c>
      <c r="X491" s="185" t="s">
        <v>132</v>
      </c>
    </row>
    <row r="492" spans="1:24" s="26" customFormat="1" ht="15.75" customHeight="1">
      <c r="A492" s="37"/>
      <c r="B492" s="37"/>
      <c r="C492" s="185" t="s">
        <v>70</v>
      </c>
      <c r="D492" s="39">
        <v>620000</v>
      </c>
      <c r="E492" s="40">
        <v>0</v>
      </c>
      <c r="F492" s="40">
        <v>0</v>
      </c>
      <c r="G492" s="40">
        <v>0</v>
      </c>
      <c r="H492" s="40">
        <v>0</v>
      </c>
      <c r="I492" s="40">
        <v>0</v>
      </c>
      <c r="J492" s="40">
        <v>0</v>
      </c>
      <c r="K492" s="40">
        <v>545000</v>
      </c>
      <c r="L492" s="40">
        <v>0</v>
      </c>
      <c r="M492" s="40">
        <v>0</v>
      </c>
      <c r="N492" s="40">
        <v>0</v>
      </c>
      <c r="O492" s="40">
        <v>0</v>
      </c>
      <c r="P492" s="43">
        <v>0</v>
      </c>
      <c r="Q492" s="40">
        <v>0</v>
      </c>
      <c r="R492" s="40">
        <v>0</v>
      </c>
      <c r="S492" s="40">
        <v>0</v>
      </c>
      <c r="T492" s="40">
        <v>0</v>
      </c>
      <c r="U492" s="44">
        <v>75000</v>
      </c>
      <c r="V492" s="37"/>
      <c r="W492" s="37"/>
      <c r="X492" s="185" t="s">
        <v>70</v>
      </c>
    </row>
    <row r="493" spans="1:24" s="9" customFormat="1" ht="15.75" customHeight="1" thickBot="1">
      <c r="A493" s="27"/>
      <c r="B493" s="27"/>
      <c r="C493" s="185" t="s">
        <v>71</v>
      </c>
      <c r="D493" s="238">
        <v>0</v>
      </c>
      <c r="E493" s="239">
        <v>0</v>
      </c>
      <c r="F493" s="239">
        <v>0</v>
      </c>
      <c r="G493" s="239">
        <v>0</v>
      </c>
      <c r="H493" s="239">
        <v>0</v>
      </c>
      <c r="I493" s="239">
        <v>0</v>
      </c>
      <c r="J493" s="239">
        <v>0</v>
      </c>
      <c r="K493" s="239">
        <v>0</v>
      </c>
      <c r="L493" s="239">
        <v>0</v>
      </c>
      <c r="M493" s="239">
        <v>0</v>
      </c>
      <c r="N493" s="239">
        <v>0</v>
      </c>
      <c r="O493" s="239">
        <v>0</v>
      </c>
      <c r="P493" s="50">
        <v>0</v>
      </c>
      <c r="Q493" s="239">
        <v>0</v>
      </c>
      <c r="R493" s="239">
        <v>0</v>
      </c>
      <c r="S493" s="239">
        <v>0</v>
      </c>
      <c r="T493" s="239">
        <v>0</v>
      </c>
      <c r="U493" s="51">
        <v>0</v>
      </c>
      <c r="V493" s="27"/>
      <c r="W493" s="27"/>
      <c r="X493" s="185" t="s">
        <v>71</v>
      </c>
    </row>
    <row r="494" spans="1:24" s="9" customFormat="1" ht="15.75" customHeight="1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</row>
    <row r="495" spans="1:24" s="61" customFormat="1" ht="15.75" customHeight="1">
      <c r="A495" s="61" t="s">
        <v>133</v>
      </c>
    </row>
    <row r="496" spans="1:24" s="61" customFormat="1" ht="15.75" customHeight="1">
      <c r="A496" s="61" t="s">
        <v>134</v>
      </c>
    </row>
    <row r="499" spans="1:24" s="9" customFormat="1" ht="21">
      <c r="A499" s="10" t="s">
        <v>160</v>
      </c>
      <c r="B499" s="11"/>
    </row>
    <row r="500" spans="1:24" s="9" customFormat="1" ht="15.75" customHeight="1" thickBo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3"/>
    </row>
    <row r="501" spans="1:24" s="9" customFormat="1" ht="15.75" customHeight="1">
      <c r="A501" s="376" t="s">
        <v>30</v>
      </c>
      <c r="B501" s="376"/>
      <c r="C501" s="385"/>
      <c r="D501" s="14" t="s">
        <v>31</v>
      </c>
      <c r="E501" s="15" t="s">
        <v>32</v>
      </c>
      <c r="F501" s="15" t="s">
        <v>33</v>
      </c>
      <c r="G501" s="15" t="s">
        <v>34</v>
      </c>
      <c r="H501" s="15" t="s">
        <v>35</v>
      </c>
      <c r="I501" s="15" t="s">
        <v>36</v>
      </c>
      <c r="J501" s="15" t="s">
        <v>37</v>
      </c>
      <c r="K501" s="15" t="s">
        <v>38</v>
      </c>
      <c r="L501" s="15" t="s">
        <v>39</v>
      </c>
      <c r="M501" s="15" t="s">
        <v>40</v>
      </c>
      <c r="N501" s="15" t="s">
        <v>41</v>
      </c>
      <c r="O501" s="15" t="s">
        <v>42</v>
      </c>
      <c r="P501" s="15" t="s">
        <v>43</v>
      </c>
      <c r="Q501" s="15" t="s">
        <v>44</v>
      </c>
      <c r="R501" s="15" t="s">
        <v>45</v>
      </c>
      <c r="S501" s="15" t="s">
        <v>46</v>
      </c>
      <c r="T501" s="15" t="s">
        <v>47</v>
      </c>
      <c r="U501" s="16" t="s">
        <v>48</v>
      </c>
      <c r="V501" s="375" t="s">
        <v>30</v>
      </c>
      <c r="W501" s="376"/>
      <c r="X501" s="376"/>
    </row>
    <row r="502" spans="1:24" s="9" customFormat="1" ht="15.75" customHeight="1">
      <c r="A502" s="378"/>
      <c r="B502" s="378"/>
      <c r="C502" s="386"/>
      <c r="D502" s="17" t="s">
        <v>26</v>
      </c>
      <c r="E502" s="18" t="s">
        <v>49</v>
      </c>
      <c r="F502" s="18" t="s">
        <v>50</v>
      </c>
      <c r="G502" s="18" t="s">
        <v>51</v>
      </c>
      <c r="H502" s="18" t="s">
        <v>52</v>
      </c>
      <c r="I502" s="18" t="s">
        <v>53</v>
      </c>
      <c r="J502" s="18" t="s">
        <v>54</v>
      </c>
      <c r="K502" s="18" t="s">
        <v>55</v>
      </c>
      <c r="L502" s="18" t="s">
        <v>56</v>
      </c>
      <c r="M502" s="18" t="s">
        <v>57</v>
      </c>
      <c r="N502" s="18" t="s">
        <v>58</v>
      </c>
      <c r="O502" s="18" t="s">
        <v>59</v>
      </c>
      <c r="P502" s="18" t="s">
        <v>60</v>
      </c>
      <c r="Q502" s="18" t="s">
        <v>61</v>
      </c>
      <c r="R502" s="18" t="s">
        <v>62</v>
      </c>
      <c r="S502" s="18" t="s">
        <v>63</v>
      </c>
      <c r="T502" s="18" t="s">
        <v>64</v>
      </c>
      <c r="U502" s="19" t="s">
        <v>65</v>
      </c>
      <c r="V502" s="377"/>
      <c r="W502" s="378"/>
      <c r="X502" s="378"/>
    </row>
    <row r="503" spans="1:24" s="26" customFormat="1" ht="15.75" customHeight="1">
      <c r="A503" s="21" t="s">
        <v>66</v>
      </c>
      <c r="B503" s="21"/>
      <c r="C503" s="21"/>
      <c r="D503" s="22">
        <v>4214431.657553276</v>
      </c>
      <c r="E503" s="23">
        <v>0</v>
      </c>
      <c r="F503" s="23">
        <v>0</v>
      </c>
      <c r="G503" s="23">
        <v>0</v>
      </c>
      <c r="H503" s="23">
        <v>52.862953969195019</v>
      </c>
      <c r="I503" s="23">
        <v>0</v>
      </c>
      <c r="J503" s="23">
        <v>0</v>
      </c>
      <c r="K503" s="23">
        <v>218101.35007981193</v>
      </c>
      <c r="L503" s="23">
        <v>0</v>
      </c>
      <c r="M503" s="23">
        <v>2974.185289197937</v>
      </c>
      <c r="N503" s="23">
        <v>0</v>
      </c>
      <c r="O503" s="23">
        <v>607.72994177815553</v>
      </c>
      <c r="P503" s="24">
        <v>888608.8696919668</v>
      </c>
      <c r="Q503" s="24">
        <v>61.026060205648193</v>
      </c>
      <c r="R503" s="24">
        <v>1654550.6009601143</v>
      </c>
      <c r="S503" s="24">
        <v>1449475.0325762325</v>
      </c>
      <c r="T503" s="24">
        <v>0</v>
      </c>
      <c r="U503" s="25">
        <v>0</v>
      </c>
      <c r="V503" s="21" t="s">
        <v>66</v>
      </c>
      <c r="W503" s="21"/>
      <c r="X503" s="21"/>
    </row>
    <row r="504" spans="1:24" s="26" customFormat="1" ht="15.75" customHeight="1">
      <c r="A504" s="21" t="s">
        <v>91</v>
      </c>
      <c r="B504" s="21"/>
      <c r="C504" s="21"/>
      <c r="D504" s="22">
        <v>17574387.319288582</v>
      </c>
      <c r="E504" s="23">
        <v>0</v>
      </c>
      <c r="F504" s="23">
        <v>0</v>
      </c>
      <c r="G504" s="23">
        <v>0</v>
      </c>
      <c r="H504" s="23">
        <v>0</v>
      </c>
      <c r="I504" s="23">
        <v>0</v>
      </c>
      <c r="J504" s="23">
        <v>0</v>
      </c>
      <c r="K504" s="23">
        <v>298505.10879002011</v>
      </c>
      <c r="L504" s="23">
        <v>0</v>
      </c>
      <c r="M504" s="23">
        <v>0</v>
      </c>
      <c r="N504" s="23">
        <v>0</v>
      </c>
      <c r="O504" s="23">
        <v>0</v>
      </c>
      <c r="P504" s="24">
        <v>3948758.4784069834</v>
      </c>
      <c r="Q504" s="24">
        <v>0</v>
      </c>
      <c r="R504" s="24">
        <v>6925283.8489233013</v>
      </c>
      <c r="S504" s="24">
        <v>6401839.8831682783</v>
      </c>
      <c r="T504" s="24">
        <v>0</v>
      </c>
      <c r="U504" s="25">
        <v>0</v>
      </c>
      <c r="V504" s="21" t="s">
        <v>91</v>
      </c>
      <c r="W504" s="21"/>
      <c r="X504" s="21"/>
    </row>
    <row r="505" spans="1:24" s="9" customFormat="1" ht="15.75" customHeight="1">
      <c r="A505" s="32" t="s">
        <v>128</v>
      </c>
      <c r="B505" s="32"/>
      <c r="C505" s="226"/>
      <c r="D505" s="227"/>
      <c r="E505" s="228"/>
      <c r="F505" s="228"/>
      <c r="G505" s="228"/>
      <c r="H505" s="228"/>
      <c r="I505" s="228"/>
      <c r="J505" s="228"/>
      <c r="K505" s="228"/>
      <c r="L505" s="228"/>
      <c r="M505" s="228"/>
      <c r="N505" s="228"/>
      <c r="O505" s="228"/>
      <c r="P505" s="229"/>
      <c r="Q505" s="229"/>
      <c r="R505" s="229"/>
      <c r="S505" s="229"/>
      <c r="T505" s="229"/>
      <c r="U505" s="230"/>
      <c r="V505" s="32" t="s">
        <v>128</v>
      </c>
      <c r="W505" s="32"/>
      <c r="X505" s="226"/>
    </row>
    <row r="506" spans="1:24" s="26" customFormat="1" ht="15" customHeight="1">
      <c r="A506" s="174"/>
      <c r="B506" s="174" t="s">
        <v>129</v>
      </c>
      <c r="C506" s="175"/>
      <c r="D506" s="179">
        <v>3505480</v>
      </c>
      <c r="E506" s="180">
        <v>0</v>
      </c>
      <c r="F506" s="180">
        <v>0</v>
      </c>
      <c r="G506" s="180">
        <v>0</v>
      </c>
      <c r="H506" s="180">
        <v>0</v>
      </c>
      <c r="I506" s="180">
        <v>0</v>
      </c>
      <c r="J506" s="180">
        <v>0</v>
      </c>
      <c r="K506" s="180">
        <v>57990</v>
      </c>
      <c r="L506" s="180">
        <v>0</v>
      </c>
      <c r="M506" s="180">
        <v>0</v>
      </c>
      <c r="N506" s="180">
        <v>0</v>
      </c>
      <c r="O506" s="180">
        <v>0</v>
      </c>
      <c r="P506" s="180">
        <v>867500</v>
      </c>
      <c r="Q506" s="180">
        <v>0</v>
      </c>
      <c r="R506" s="180">
        <v>1394800</v>
      </c>
      <c r="S506" s="180">
        <v>1185190</v>
      </c>
      <c r="T506" s="180">
        <v>0</v>
      </c>
      <c r="U506" s="181">
        <v>0</v>
      </c>
      <c r="V506" s="174"/>
      <c r="W506" s="174" t="s">
        <v>129</v>
      </c>
      <c r="X506" s="175"/>
    </row>
    <row r="507" spans="1:24" s="26" customFormat="1" ht="15.75" customHeight="1">
      <c r="A507" s="174"/>
      <c r="B507" s="174" t="s">
        <v>130</v>
      </c>
      <c r="C507" s="175"/>
      <c r="D507" s="179">
        <v>4782.8320000000003</v>
      </c>
      <c r="E507" s="219">
        <v>0</v>
      </c>
      <c r="F507" s="219">
        <v>0</v>
      </c>
      <c r="G507" s="180">
        <v>0</v>
      </c>
      <c r="H507" s="219">
        <v>59.4</v>
      </c>
      <c r="I507" s="219">
        <v>0</v>
      </c>
      <c r="J507" s="180">
        <v>0</v>
      </c>
      <c r="K507" s="180">
        <v>736.74199999999996</v>
      </c>
      <c r="L507" s="180">
        <v>0</v>
      </c>
      <c r="M507" s="180">
        <v>22.8</v>
      </c>
      <c r="N507" s="180">
        <v>0</v>
      </c>
      <c r="O507" s="180">
        <v>16.34</v>
      </c>
      <c r="P507" s="180">
        <v>173.88</v>
      </c>
      <c r="Q507" s="180">
        <v>11.68</v>
      </c>
      <c r="R507" s="180">
        <v>540.18999999999994</v>
      </c>
      <c r="S507" s="180">
        <v>3221.8</v>
      </c>
      <c r="T507" s="180">
        <v>0</v>
      </c>
      <c r="U507" s="181">
        <v>0</v>
      </c>
      <c r="V507" s="174"/>
      <c r="W507" s="174" t="s">
        <v>130</v>
      </c>
      <c r="X507" s="175"/>
    </row>
    <row r="508" spans="1:24" s="9" customFormat="1" ht="15.75" customHeight="1">
      <c r="A508" s="27"/>
      <c r="B508" s="27"/>
      <c r="C508" s="220"/>
      <c r="D508" s="46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50"/>
      <c r="Q508" s="50"/>
      <c r="R508" s="50"/>
      <c r="S508" s="50"/>
      <c r="T508" s="50"/>
      <c r="U508" s="51"/>
      <c r="V508" s="27"/>
      <c r="W508" s="27"/>
      <c r="X508" s="220"/>
    </row>
    <row r="509" spans="1:24" s="9" customFormat="1" ht="15.75" customHeight="1">
      <c r="A509" s="32" t="s">
        <v>131</v>
      </c>
      <c r="B509" s="32"/>
      <c r="C509" s="221"/>
      <c r="D509" s="33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4"/>
      <c r="Q509" s="34"/>
      <c r="R509" s="34"/>
      <c r="S509" s="34"/>
      <c r="T509" s="34"/>
      <c r="U509" s="184"/>
      <c r="V509" s="32" t="s">
        <v>131</v>
      </c>
      <c r="W509" s="32"/>
      <c r="X509" s="221"/>
    </row>
    <row r="510" spans="1:24" s="26" customFormat="1" ht="15.75" customHeight="1">
      <c r="A510" s="37" t="s">
        <v>129</v>
      </c>
      <c r="C510" s="185" t="s">
        <v>132</v>
      </c>
      <c r="D510" s="39">
        <v>5200</v>
      </c>
      <c r="E510" s="40">
        <v>0</v>
      </c>
      <c r="F510" s="40">
        <v>0</v>
      </c>
      <c r="G510" s="40">
        <v>0</v>
      </c>
      <c r="H510" s="40">
        <v>0</v>
      </c>
      <c r="I510" s="40">
        <v>0</v>
      </c>
      <c r="J510" s="40">
        <v>0</v>
      </c>
      <c r="K510" s="40">
        <v>0</v>
      </c>
      <c r="L510" s="40">
        <v>0</v>
      </c>
      <c r="M510" s="40">
        <v>0</v>
      </c>
      <c r="N510" s="40">
        <v>0</v>
      </c>
      <c r="O510" s="40">
        <v>0</v>
      </c>
      <c r="P510" s="43">
        <v>0</v>
      </c>
      <c r="Q510" s="43">
        <v>0</v>
      </c>
      <c r="R510" s="43">
        <v>0</v>
      </c>
      <c r="S510" s="43">
        <v>5200</v>
      </c>
      <c r="T510" s="43">
        <v>0</v>
      </c>
      <c r="U510" s="44">
        <v>0</v>
      </c>
      <c r="V510" s="37" t="s">
        <v>129</v>
      </c>
      <c r="X510" s="185" t="s">
        <v>132</v>
      </c>
    </row>
    <row r="511" spans="1:24" s="9" customFormat="1" ht="15.75" customHeight="1">
      <c r="A511" s="27"/>
      <c r="B511" s="27"/>
      <c r="C511" s="185" t="s">
        <v>70</v>
      </c>
      <c r="D511" s="46">
        <v>0</v>
      </c>
      <c r="E511" s="47">
        <v>0</v>
      </c>
      <c r="F511" s="47">
        <v>0</v>
      </c>
      <c r="G511" s="47">
        <v>0</v>
      </c>
      <c r="H511" s="47">
        <v>0</v>
      </c>
      <c r="I511" s="47">
        <v>0</v>
      </c>
      <c r="J511" s="47">
        <v>0</v>
      </c>
      <c r="K511" s="47">
        <v>0</v>
      </c>
      <c r="L511" s="47">
        <v>0</v>
      </c>
      <c r="M511" s="47">
        <v>0</v>
      </c>
      <c r="N511" s="47">
        <v>0</v>
      </c>
      <c r="O511" s="47">
        <v>0</v>
      </c>
      <c r="P511" s="50">
        <v>0</v>
      </c>
      <c r="Q511" s="50">
        <v>0</v>
      </c>
      <c r="R511" s="50">
        <v>0</v>
      </c>
      <c r="S511" s="50">
        <v>0</v>
      </c>
      <c r="T511" s="50">
        <v>0</v>
      </c>
      <c r="U511" s="51">
        <v>0</v>
      </c>
      <c r="V511" s="27"/>
      <c r="W511" s="27"/>
      <c r="X511" s="185" t="s">
        <v>70</v>
      </c>
    </row>
    <row r="512" spans="1:24" s="9" customFormat="1" ht="15.75" customHeight="1">
      <c r="A512" s="27"/>
      <c r="B512" s="27"/>
      <c r="C512" s="185" t="s">
        <v>71</v>
      </c>
      <c r="D512" s="46">
        <v>30000</v>
      </c>
      <c r="E512" s="47">
        <v>0</v>
      </c>
      <c r="F512" s="47">
        <v>0</v>
      </c>
      <c r="G512" s="47">
        <v>0</v>
      </c>
      <c r="H512" s="47">
        <v>0</v>
      </c>
      <c r="I512" s="47">
        <v>0</v>
      </c>
      <c r="J512" s="47">
        <v>0</v>
      </c>
      <c r="K512" s="47">
        <v>30000</v>
      </c>
      <c r="L512" s="47">
        <v>0</v>
      </c>
      <c r="M512" s="47">
        <v>0</v>
      </c>
      <c r="N512" s="47">
        <v>0</v>
      </c>
      <c r="O512" s="47">
        <v>0</v>
      </c>
      <c r="P512" s="50">
        <v>0</v>
      </c>
      <c r="Q512" s="50">
        <v>0</v>
      </c>
      <c r="R512" s="50">
        <v>0</v>
      </c>
      <c r="S512" s="50">
        <v>0</v>
      </c>
      <c r="T512" s="50">
        <v>0</v>
      </c>
      <c r="U512" s="51">
        <v>0</v>
      </c>
      <c r="V512" s="27"/>
      <c r="W512" s="27"/>
      <c r="X512" s="185" t="s">
        <v>71</v>
      </c>
    </row>
    <row r="513" spans="1:24" s="9" customFormat="1" ht="15.75" customHeight="1">
      <c r="A513" s="27"/>
      <c r="C513" s="27"/>
      <c r="D513" s="46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50"/>
      <c r="Q513" s="50"/>
      <c r="R513" s="50"/>
      <c r="S513" s="50"/>
      <c r="T513" s="50"/>
      <c r="U513" s="51"/>
      <c r="V513" s="27"/>
      <c r="X513" s="27"/>
    </row>
    <row r="514" spans="1:24" s="26" customFormat="1" ht="15.75" customHeight="1">
      <c r="A514" s="37" t="s">
        <v>130</v>
      </c>
      <c r="C514" s="185" t="s">
        <v>132</v>
      </c>
      <c r="D514" s="39">
        <v>50</v>
      </c>
      <c r="E514" s="40">
        <v>0</v>
      </c>
      <c r="F514" s="40">
        <v>0</v>
      </c>
      <c r="G514" s="40">
        <v>0</v>
      </c>
      <c r="H514" s="40">
        <v>0</v>
      </c>
      <c r="I514" s="40">
        <v>0</v>
      </c>
      <c r="J514" s="40">
        <v>0</v>
      </c>
      <c r="K514" s="40">
        <v>50</v>
      </c>
      <c r="L514" s="40">
        <v>0</v>
      </c>
      <c r="M514" s="40">
        <v>0</v>
      </c>
      <c r="N514" s="40">
        <v>0</v>
      </c>
      <c r="O514" s="40">
        <v>0</v>
      </c>
      <c r="P514" s="43">
        <v>0</v>
      </c>
      <c r="Q514" s="43">
        <v>0</v>
      </c>
      <c r="R514" s="43">
        <v>0</v>
      </c>
      <c r="S514" s="43">
        <v>0</v>
      </c>
      <c r="T514" s="43">
        <v>0</v>
      </c>
      <c r="U514" s="44">
        <v>0</v>
      </c>
      <c r="V514" s="37" t="s">
        <v>130</v>
      </c>
      <c r="X514" s="185" t="s">
        <v>132</v>
      </c>
    </row>
    <row r="515" spans="1:24" s="9" customFormat="1" ht="15.75" customHeight="1">
      <c r="A515" s="27"/>
      <c r="B515" s="27"/>
      <c r="C515" s="185" t="s">
        <v>70</v>
      </c>
      <c r="D515" s="46">
        <v>122.4</v>
      </c>
      <c r="E515" s="47">
        <v>0</v>
      </c>
      <c r="F515" s="47">
        <v>0</v>
      </c>
      <c r="G515" s="47">
        <v>0</v>
      </c>
      <c r="H515" s="47">
        <v>0</v>
      </c>
      <c r="I515" s="47">
        <v>0</v>
      </c>
      <c r="J515" s="47">
        <v>0</v>
      </c>
      <c r="K515" s="47">
        <v>0</v>
      </c>
      <c r="L515" s="47">
        <v>0</v>
      </c>
      <c r="M515" s="47">
        <v>0</v>
      </c>
      <c r="N515" s="47">
        <v>0</v>
      </c>
      <c r="O515" s="47">
        <v>0</v>
      </c>
      <c r="P515" s="50">
        <v>120</v>
      </c>
      <c r="Q515" s="50">
        <v>0</v>
      </c>
      <c r="R515" s="50">
        <v>2.4</v>
      </c>
      <c r="S515" s="50">
        <v>0</v>
      </c>
      <c r="T515" s="50">
        <v>0</v>
      </c>
      <c r="U515" s="51">
        <v>0</v>
      </c>
      <c r="V515" s="27"/>
      <c r="W515" s="27"/>
      <c r="X515" s="185" t="s">
        <v>70</v>
      </c>
    </row>
    <row r="516" spans="1:24" s="9" customFormat="1" ht="15.75" customHeight="1" thickBot="1">
      <c r="A516" s="27"/>
      <c r="B516" s="27"/>
      <c r="C516" s="185" t="s">
        <v>71</v>
      </c>
      <c r="D516" s="222">
        <v>207.1</v>
      </c>
      <c r="E516" s="223">
        <v>0</v>
      </c>
      <c r="F516" s="223">
        <v>0</v>
      </c>
      <c r="G516" s="223">
        <v>0</v>
      </c>
      <c r="H516" s="223">
        <v>1</v>
      </c>
      <c r="I516" s="223">
        <v>0</v>
      </c>
      <c r="J516" s="223">
        <v>0</v>
      </c>
      <c r="K516" s="223">
        <v>107.9</v>
      </c>
      <c r="L516" s="223">
        <v>0</v>
      </c>
      <c r="M516" s="223">
        <v>7</v>
      </c>
      <c r="N516" s="223">
        <v>0</v>
      </c>
      <c r="O516" s="223">
        <v>0</v>
      </c>
      <c r="P516" s="224">
        <v>5.5</v>
      </c>
      <c r="Q516" s="224">
        <v>3.18</v>
      </c>
      <c r="R516" s="224">
        <v>82.52</v>
      </c>
      <c r="S516" s="224">
        <v>0</v>
      </c>
      <c r="T516" s="224">
        <v>0</v>
      </c>
      <c r="U516" s="225">
        <v>0</v>
      </c>
      <c r="V516" s="27"/>
      <c r="W516" s="27"/>
      <c r="X516" s="185" t="s">
        <v>71</v>
      </c>
    </row>
    <row r="517" spans="1:24" s="9" customFormat="1" ht="15.75" customHeight="1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</row>
    <row r="518" spans="1:24" s="9" customFormat="1" ht="15.75" customHeight="1">
      <c r="A518" s="61" t="s">
        <v>133</v>
      </c>
    </row>
    <row r="519" spans="1:24" s="9" customFormat="1" ht="15.75" customHeight="1">
      <c r="A519" s="61" t="s">
        <v>134</v>
      </c>
    </row>
    <row r="520" spans="1:24" s="9" customFormat="1" ht="15.75" customHeight="1">
      <c r="A520" s="61" t="s">
        <v>161</v>
      </c>
    </row>
    <row r="523" spans="1:24" s="9" customFormat="1" ht="21">
      <c r="A523" s="10" t="s">
        <v>162</v>
      </c>
      <c r="B523" s="11"/>
    </row>
    <row r="524" spans="1:24" s="9" customFormat="1" ht="15.75" customHeight="1" thickBo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3"/>
    </row>
    <row r="525" spans="1:24" s="9" customFormat="1" ht="15.75" customHeight="1">
      <c r="A525" s="376" t="s">
        <v>30</v>
      </c>
      <c r="B525" s="376"/>
      <c r="C525" s="385"/>
      <c r="D525" s="14" t="s">
        <v>31</v>
      </c>
      <c r="E525" s="15" t="s">
        <v>32</v>
      </c>
      <c r="F525" s="15" t="s">
        <v>33</v>
      </c>
      <c r="G525" s="15" t="s">
        <v>34</v>
      </c>
      <c r="H525" s="15" t="s">
        <v>35</v>
      </c>
      <c r="I525" s="15" t="s">
        <v>36</v>
      </c>
      <c r="J525" s="15" t="s">
        <v>37</v>
      </c>
      <c r="K525" s="15" t="s">
        <v>38</v>
      </c>
      <c r="L525" s="15" t="s">
        <v>39</v>
      </c>
      <c r="M525" s="15" t="s">
        <v>40</v>
      </c>
      <c r="N525" s="15" t="s">
        <v>41</v>
      </c>
      <c r="O525" s="15" t="s">
        <v>42</v>
      </c>
      <c r="P525" s="15" t="s">
        <v>43</v>
      </c>
      <c r="Q525" s="15" t="s">
        <v>44</v>
      </c>
      <c r="R525" s="15" t="s">
        <v>45</v>
      </c>
      <c r="S525" s="15" t="s">
        <v>46</v>
      </c>
      <c r="T525" s="15" t="s">
        <v>47</v>
      </c>
      <c r="U525" s="16" t="s">
        <v>48</v>
      </c>
      <c r="V525" s="375" t="s">
        <v>30</v>
      </c>
      <c r="W525" s="376"/>
      <c r="X525" s="376"/>
    </row>
    <row r="526" spans="1:24" s="9" customFormat="1" ht="15.75" customHeight="1">
      <c r="A526" s="378"/>
      <c r="B526" s="378"/>
      <c r="C526" s="386"/>
      <c r="D526" s="17" t="s">
        <v>26</v>
      </c>
      <c r="E526" s="18" t="s">
        <v>49</v>
      </c>
      <c r="F526" s="18" t="s">
        <v>50</v>
      </c>
      <c r="G526" s="18" t="s">
        <v>51</v>
      </c>
      <c r="H526" s="18" t="s">
        <v>52</v>
      </c>
      <c r="I526" s="18" t="s">
        <v>53</v>
      </c>
      <c r="J526" s="18" t="s">
        <v>54</v>
      </c>
      <c r="K526" s="18" t="s">
        <v>55</v>
      </c>
      <c r="L526" s="18" t="s">
        <v>56</v>
      </c>
      <c r="M526" s="18" t="s">
        <v>57</v>
      </c>
      <c r="N526" s="18" t="s">
        <v>58</v>
      </c>
      <c r="O526" s="18" t="s">
        <v>59</v>
      </c>
      <c r="P526" s="18" t="s">
        <v>60</v>
      </c>
      <c r="Q526" s="18" t="s">
        <v>61</v>
      </c>
      <c r="R526" s="18" t="s">
        <v>62</v>
      </c>
      <c r="S526" s="18" t="s">
        <v>63</v>
      </c>
      <c r="T526" s="18" t="s">
        <v>64</v>
      </c>
      <c r="U526" s="19" t="s">
        <v>65</v>
      </c>
      <c r="V526" s="377"/>
      <c r="W526" s="378"/>
      <c r="X526" s="378"/>
    </row>
    <row r="527" spans="1:24" s="26" customFormat="1" ht="15.75" customHeight="1">
      <c r="A527" s="21" t="s">
        <v>66</v>
      </c>
      <c r="B527" s="21"/>
      <c r="C527" s="21"/>
      <c r="D527" s="22">
        <v>747659.35330993263</v>
      </c>
      <c r="E527" s="23">
        <v>0</v>
      </c>
      <c r="F527" s="23">
        <v>21342.263371297919</v>
      </c>
      <c r="G527" s="23">
        <v>35646.359623707256</v>
      </c>
      <c r="H527" s="23">
        <v>43263.587070834823</v>
      </c>
      <c r="I527" s="23">
        <v>1771.174032504277</v>
      </c>
      <c r="J527" s="23">
        <v>33597.063942743873</v>
      </c>
      <c r="K527" s="23">
        <v>87433.832314193758</v>
      </c>
      <c r="L527" s="23">
        <v>638.99215524421413</v>
      </c>
      <c r="M527" s="23">
        <v>225279.38623930837</v>
      </c>
      <c r="N527" s="23">
        <v>0</v>
      </c>
      <c r="O527" s="23">
        <v>85451.022627495535</v>
      </c>
      <c r="P527" s="24">
        <v>32276.928585058278</v>
      </c>
      <c r="Q527" s="24">
        <v>51142.86488037344</v>
      </c>
      <c r="R527" s="24">
        <v>31736.886178083783</v>
      </c>
      <c r="S527" s="24">
        <v>44347.409639595287</v>
      </c>
      <c r="T527" s="24">
        <v>50915.181741083274</v>
      </c>
      <c r="U527" s="25">
        <v>2816.4009084083746</v>
      </c>
      <c r="V527" s="21" t="s">
        <v>66</v>
      </c>
      <c r="W527" s="21"/>
      <c r="X527" s="21"/>
    </row>
    <row r="528" spans="1:24" s="26" customFormat="1" ht="15.75" customHeight="1">
      <c r="A528" s="21" t="s">
        <v>91</v>
      </c>
      <c r="B528" s="21"/>
      <c r="C528" s="21"/>
      <c r="D528" s="22">
        <v>157812.12608095564</v>
      </c>
      <c r="E528" s="23">
        <v>0</v>
      </c>
      <c r="F528" s="23">
        <v>0</v>
      </c>
      <c r="G528" s="23">
        <v>0</v>
      </c>
      <c r="H528" s="23">
        <v>25326.157131830372</v>
      </c>
      <c r="I528" s="23">
        <v>6499.2221038315629</v>
      </c>
      <c r="J528" s="23">
        <v>0</v>
      </c>
      <c r="K528" s="23">
        <v>0</v>
      </c>
      <c r="L528" s="23">
        <v>2999.9631701606295</v>
      </c>
      <c r="M528" s="23">
        <v>33018.955385366033</v>
      </c>
      <c r="N528" s="23">
        <v>0</v>
      </c>
      <c r="O528" s="23">
        <v>30917.8178626195</v>
      </c>
      <c r="P528" s="24">
        <v>20105.19693852033</v>
      </c>
      <c r="Q528" s="24">
        <v>10856.867857965985</v>
      </c>
      <c r="R528" s="24">
        <v>3322.2071488603679</v>
      </c>
      <c r="S528" s="24">
        <v>19102.93576088842</v>
      </c>
      <c r="T528" s="24">
        <v>5662.8027209124321</v>
      </c>
      <c r="U528" s="25">
        <v>0</v>
      </c>
      <c r="V528" s="21" t="s">
        <v>91</v>
      </c>
      <c r="W528" s="21"/>
      <c r="X528" s="21"/>
    </row>
    <row r="529" spans="1:24" s="26" customFormat="1" ht="15.75" customHeight="1">
      <c r="A529" s="20" t="s">
        <v>128</v>
      </c>
      <c r="B529" s="20"/>
      <c r="C529" s="21"/>
      <c r="D529" s="22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4"/>
      <c r="Q529" s="24"/>
      <c r="R529" s="24"/>
      <c r="S529" s="24"/>
      <c r="T529" s="24"/>
      <c r="U529" s="25"/>
      <c r="V529" s="20" t="s">
        <v>128</v>
      </c>
      <c r="W529" s="20"/>
      <c r="X529" s="21"/>
    </row>
    <row r="530" spans="1:24" s="26" customFormat="1" ht="15.75" customHeight="1">
      <c r="A530" s="174"/>
      <c r="B530" s="174" t="s">
        <v>129</v>
      </c>
      <c r="C530" s="175"/>
      <c r="D530" s="179">
        <v>100196.94415533514</v>
      </c>
      <c r="E530" s="180">
        <v>0</v>
      </c>
      <c r="F530" s="180">
        <v>0</v>
      </c>
      <c r="G530" s="180">
        <v>0</v>
      </c>
      <c r="H530" s="180">
        <v>36910</v>
      </c>
      <c r="I530" s="180">
        <v>1260</v>
      </c>
      <c r="J530" s="180">
        <v>0</v>
      </c>
      <c r="K530" s="180">
        <v>2200</v>
      </c>
      <c r="L530" s="180">
        <v>800</v>
      </c>
      <c r="M530" s="180">
        <v>25373</v>
      </c>
      <c r="N530" s="180">
        <v>0</v>
      </c>
      <c r="O530" s="180">
        <v>16323.944155335139</v>
      </c>
      <c r="P530" s="219">
        <v>5850</v>
      </c>
      <c r="Q530" s="219">
        <v>2150</v>
      </c>
      <c r="R530" s="219">
        <v>1180</v>
      </c>
      <c r="S530" s="219">
        <v>5400</v>
      </c>
      <c r="T530" s="219">
        <v>2750</v>
      </c>
      <c r="U530" s="240">
        <v>0</v>
      </c>
      <c r="V530" s="174"/>
      <c r="W530" s="174" t="s">
        <v>129</v>
      </c>
      <c r="X530" s="175"/>
    </row>
    <row r="531" spans="1:24" s="26" customFormat="1" ht="15.75" customHeight="1">
      <c r="A531" s="174"/>
      <c r="B531" s="174" t="s">
        <v>130</v>
      </c>
      <c r="C531" s="175"/>
      <c r="D531" s="179">
        <v>3513.085</v>
      </c>
      <c r="E531" s="219">
        <v>0</v>
      </c>
      <c r="F531" s="219">
        <v>46.6</v>
      </c>
      <c r="G531" s="219">
        <v>83.8</v>
      </c>
      <c r="H531" s="219">
        <v>181.3</v>
      </c>
      <c r="I531" s="219">
        <v>26.8</v>
      </c>
      <c r="J531" s="180">
        <v>94</v>
      </c>
      <c r="K531" s="180">
        <v>315</v>
      </c>
      <c r="L531" s="180">
        <v>132</v>
      </c>
      <c r="M531" s="180">
        <v>1275.3850000000002</v>
      </c>
      <c r="N531" s="180">
        <v>0</v>
      </c>
      <c r="O531" s="180">
        <v>266.2</v>
      </c>
      <c r="P531" s="180">
        <v>142.4</v>
      </c>
      <c r="Q531" s="180">
        <v>198.79999999999998</v>
      </c>
      <c r="R531" s="180">
        <v>156.69999999999999</v>
      </c>
      <c r="S531" s="180">
        <v>274.10000000000002</v>
      </c>
      <c r="T531" s="180">
        <v>306</v>
      </c>
      <c r="U531" s="181">
        <v>14</v>
      </c>
      <c r="V531" s="174"/>
      <c r="W531" s="174" t="s">
        <v>130</v>
      </c>
      <c r="X531" s="175"/>
    </row>
    <row r="532" spans="1:24" s="9" customFormat="1" ht="15.75" customHeight="1">
      <c r="A532" s="27"/>
      <c r="B532" s="27"/>
      <c r="C532" s="220"/>
      <c r="D532" s="28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30"/>
      <c r="Q532" s="30"/>
      <c r="R532" s="30"/>
      <c r="S532" s="30"/>
      <c r="T532" s="30"/>
      <c r="U532" s="31"/>
      <c r="V532" s="27"/>
      <c r="W532" s="27"/>
      <c r="X532" s="220"/>
    </row>
    <row r="533" spans="1:24" s="9" customFormat="1" ht="15.75" customHeight="1">
      <c r="A533" s="32" t="s">
        <v>131</v>
      </c>
      <c r="B533" s="32"/>
      <c r="C533" s="221"/>
      <c r="D533" s="227"/>
      <c r="E533" s="228"/>
      <c r="F533" s="228"/>
      <c r="G533" s="228"/>
      <c r="H533" s="228"/>
      <c r="I533" s="228"/>
      <c r="J533" s="228"/>
      <c r="K533" s="228"/>
      <c r="L533" s="228"/>
      <c r="M533" s="228"/>
      <c r="N533" s="228"/>
      <c r="O533" s="228"/>
      <c r="P533" s="229"/>
      <c r="Q533" s="229"/>
      <c r="R533" s="229"/>
      <c r="S533" s="229"/>
      <c r="T533" s="229"/>
      <c r="U533" s="230"/>
      <c r="V533" s="32" t="s">
        <v>131</v>
      </c>
      <c r="W533" s="32"/>
      <c r="X533" s="221"/>
    </row>
    <row r="534" spans="1:24" s="26" customFormat="1" ht="15.75" customHeight="1">
      <c r="A534" s="37" t="s">
        <v>129</v>
      </c>
      <c r="C534" s="185" t="s">
        <v>132</v>
      </c>
      <c r="D534" s="39">
        <v>42233</v>
      </c>
      <c r="E534" s="40">
        <v>0</v>
      </c>
      <c r="F534" s="40">
        <v>0</v>
      </c>
      <c r="G534" s="40">
        <v>0</v>
      </c>
      <c r="H534" s="40">
        <v>19753</v>
      </c>
      <c r="I534" s="40">
        <v>0</v>
      </c>
      <c r="J534" s="40">
        <v>0</v>
      </c>
      <c r="K534" s="40">
        <v>0</v>
      </c>
      <c r="L534" s="40">
        <v>0</v>
      </c>
      <c r="M534" s="40">
        <v>16930</v>
      </c>
      <c r="N534" s="40">
        <v>0</v>
      </c>
      <c r="O534" s="40">
        <v>0</v>
      </c>
      <c r="P534" s="43">
        <v>2950</v>
      </c>
      <c r="Q534" s="43">
        <v>0</v>
      </c>
      <c r="R534" s="43">
        <v>0</v>
      </c>
      <c r="S534" s="43">
        <v>2600</v>
      </c>
      <c r="T534" s="43">
        <v>0</v>
      </c>
      <c r="U534" s="44">
        <v>0</v>
      </c>
      <c r="V534" s="37" t="s">
        <v>129</v>
      </c>
      <c r="X534" s="185" t="s">
        <v>132</v>
      </c>
    </row>
    <row r="535" spans="1:24" s="9" customFormat="1" ht="15.75" customHeight="1">
      <c r="A535" s="27"/>
      <c r="B535" s="27"/>
      <c r="C535" s="185" t="s">
        <v>70</v>
      </c>
      <c r="D535" s="46">
        <v>6906</v>
      </c>
      <c r="E535" s="47">
        <v>0</v>
      </c>
      <c r="F535" s="47">
        <v>0</v>
      </c>
      <c r="G535" s="47">
        <v>0</v>
      </c>
      <c r="H535" s="47">
        <v>2980</v>
      </c>
      <c r="I535" s="47">
        <v>0</v>
      </c>
      <c r="J535" s="47">
        <v>0</v>
      </c>
      <c r="K535" s="47">
        <v>0</v>
      </c>
      <c r="L535" s="47">
        <v>0</v>
      </c>
      <c r="M535" s="47">
        <v>0</v>
      </c>
      <c r="N535" s="47">
        <v>0</v>
      </c>
      <c r="O535" s="47">
        <v>1176</v>
      </c>
      <c r="P535" s="50">
        <v>0</v>
      </c>
      <c r="Q535" s="50">
        <v>0</v>
      </c>
      <c r="R535" s="50">
        <v>0</v>
      </c>
      <c r="S535" s="50">
        <v>0</v>
      </c>
      <c r="T535" s="50">
        <v>2750</v>
      </c>
      <c r="U535" s="51">
        <v>0</v>
      </c>
      <c r="V535" s="27"/>
      <c r="W535" s="27"/>
      <c r="X535" s="185" t="s">
        <v>70</v>
      </c>
    </row>
    <row r="536" spans="1:24" s="9" customFormat="1" ht="15.75" customHeight="1">
      <c r="A536" s="27"/>
      <c r="B536" s="27"/>
      <c r="C536" s="185" t="s">
        <v>71</v>
      </c>
      <c r="D536" s="46">
        <v>15997</v>
      </c>
      <c r="E536" s="47">
        <v>0</v>
      </c>
      <c r="F536" s="47">
        <v>0</v>
      </c>
      <c r="G536" s="47">
        <v>0</v>
      </c>
      <c r="H536" s="47">
        <v>6834</v>
      </c>
      <c r="I536" s="47">
        <v>0</v>
      </c>
      <c r="J536" s="47">
        <v>0</v>
      </c>
      <c r="K536" s="47">
        <v>2200</v>
      </c>
      <c r="L536" s="47">
        <v>800</v>
      </c>
      <c r="M536" s="47">
        <v>5493</v>
      </c>
      <c r="N536" s="47">
        <v>0</v>
      </c>
      <c r="O536" s="47">
        <v>30</v>
      </c>
      <c r="P536" s="50">
        <v>0</v>
      </c>
      <c r="Q536" s="50">
        <v>0</v>
      </c>
      <c r="R536" s="50">
        <v>480</v>
      </c>
      <c r="S536" s="50">
        <v>160</v>
      </c>
      <c r="T536" s="50">
        <v>0</v>
      </c>
      <c r="U536" s="51">
        <v>0</v>
      </c>
      <c r="V536" s="27"/>
      <c r="W536" s="27"/>
      <c r="X536" s="185" t="s">
        <v>71</v>
      </c>
    </row>
    <row r="537" spans="1:24" s="9" customFormat="1" ht="15.75" customHeight="1">
      <c r="A537" s="27"/>
      <c r="C537" s="27"/>
      <c r="D537" s="46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50"/>
      <c r="Q537" s="50"/>
      <c r="R537" s="50"/>
      <c r="S537" s="50"/>
      <c r="T537" s="50"/>
      <c r="U537" s="51"/>
      <c r="V537" s="27"/>
      <c r="X537" s="27"/>
    </row>
    <row r="538" spans="1:24" s="26" customFormat="1" ht="15.75" customHeight="1">
      <c r="A538" s="37" t="s">
        <v>130</v>
      </c>
      <c r="C538" s="185" t="s">
        <v>132</v>
      </c>
      <c r="D538" s="39">
        <v>106.6</v>
      </c>
      <c r="E538" s="40">
        <v>0</v>
      </c>
      <c r="F538" s="40">
        <v>0</v>
      </c>
      <c r="G538" s="40">
        <v>0</v>
      </c>
      <c r="H538" s="40">
        <v>15</v>
      </c>
      <c r="I538" s="40">
        <v>0</v>
      </c>
      <c r="J538" s="40">
        <v>0</v>
      </c>
      <c r="K538" s="40">
        <v>0</v>
      </c>
      <c r="L538" s="40">
        <v>0</v>
      </c>
      <c r="M538" s="40">
        <v>50</v>
      </c>
      <c r="N538" s="40">
        <v>0</v>
      </c>
      <c r="O538" s="40">
        <v>0</v>
      </c>
      <c r="P538" s="43">
        <v>0</v>
      </c>
      <c r="Q538" s="43">
        <v>0</v>
      </c>
      <c r="R538" s="43">
        <v>16.600000000000001</v>
      </c>
      <c r="S538" s="43">
        <v>25</v>
      </c>
      <c r="T538" s="43">
        <v>0</v>
      </c>
      <c r="U538" s="44">
        <v>0</v>
      </c>
      <c r="V538" s="37" t="s">
        <v>130</v>
      </c>
      <c r="X538" s="185" t="s">
        <v>132</v>
      </c>
    </row>
    <row r="539" spans="1:24" s="9" customFormat="1" ht="15.75" customHeight="1">
      <c r="A539" s="27"/>
      <c r="B539" s="27"/>
      <c r="C539" s="185" t="s">
        <v>70</v>
      </c>
      <c r="D539" s="46">
        <v>31.3</v>
      </c>
      <c r="E539" s="47">
        <v>0</v>
      </c>
      <c r="F539" s="47">
        <v>0</v>
      </c>
      <c r="G539" s="47">
        <v>31.3</v>
      </c>
      <c r="H539" s="47">
        <v>0</v>
      </c>
      <c r="I539" s="47">
        <v>0</v>
      </c>
      <c r="J539" s="47">
        <v>0</v>
      </c>
      <c r="K539" s="47">
        <v>0</v>
      </c>
      <c r="L539" s="47">
        <v>0</v>
      </c>
      <c r="M539" s="47">
        <v>0</v>
      </c>
      <c r="N539" s="47">
        <v>0</v>
      </c>
      <c r="O539" s="47">
        <v>0</v>
      </c>
      <c r="P539" s="50">
        <v>0</v>
      </c>
      <c r="Q539" s="50">
        <v>0</v>
      </c>
      <c r="R539" s="50">
        <v>0</v>
      </c>
      <c r="S539" s="50">
        <v>0</v>
      </c>
      <c r="T539" s="50">
        <v>0</v>
      </c>
      <c r="U539" s="51">
        <v>0</v>
      </c>
      <c r="V539" s="27"/>
      <c r="W539" s="27"/>
      <c r="X539" s="185" t="s">
        <v>70</v>
      </c>
    </row>
    <row r="540" spans="1:24" s="9" customFormat="1" ht="15.75" customHeight="1" thickBot="1">
      <c r="A540" s="27"/>
      <c r="B540" s="27"/>
      <c r="C540" s="185" t="s">
        <v>71</v>
      </c>
      <c r="D540" s="222">
        <v>568.79999999999995</v>
      </c>
      <c r="E540" s="223">
        <v>0</v>
      </c>
      <c r="F540" s="223">
        <v>28.1</v>
      </c>
      <c r="G540" s="223">
        <v>11</v>
      </c>
      <c r="H540" s="223">
        <v>23</v>
      </c>
      <c r="I540" s="223">
        <v>0</v>
      </c>
      <c r="J540" s="223">
        <v>64</v>
      </c>
      <c r="K540" s="223">
        <v>0</v>
      </c>
      <c r="L540" s="223">
        <v>0</v>
      </c>
      <c r="M540" s="223">
        <v>158</v>
      </c>
      <c r="N540" s="223">
        <v>0</v>
      </c>
      <c r="O540" s="223">
        <v>108.7</v>
      </c>
      <c r="P540" s="224">
        <v>61</v>
      </c>
      <c r="Q540" s="224">
        <v>8</v>
      </c>
      <c r="R540" s="224">
        <v>39</v>
      </c>
      <c r="S540" s="224">
        <v>29</v>
      </c>
      <c r="T540" s="224">
        <v>39</v>
      </c>
      <c r="U540" s="225">
        <v>0</v>
      </c>
      <c r="V540" s="27"/>
      <c r="W540" s="27"/>
      <c r="X540" s="185" t="s">
        <v>71</v>
      </c>
    </row>
    <row r="541" spans="1:24" s="9" customFormat="1" ht="15.75" customHeight="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</row>
    <row r="542" spans="1:24" s="9" customFormat="1" ht="15.75" customHeight="1">
      <c r="A542" s="61" t="s">
        <v>133</v>
      </c>
    </row>
    <row r="543" spans="1:24" s="9" customFormat="1" ht="15.75" customHeight="1">
      <c r="A543" s="61" t="s">
        <v>134</v>
      </c>
    </row>
    <row r="544" spans="1:24" s="9" customFormat="1" ht="15.75" customHeight="1">
      <c r="A544" s="61" t="s">
        <v>161</v>
      </c>
    </row>
    <row r="547" spans="1:24" s="9" customFormat="1" ht="21">
      <c r="A547" s="10" t="s">
        <v>163</v>
      </c>
      <c r="B547" s="11"/>
    </row>
    <row r="548" spans="1:24" s="9" customFormat="1" ht="15.75" customHeight="1" thickBo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3"/>
    </row>
    <row r="549" spans="1:24" s="9" customFormat="1" ht="15.75" customHeight="1">
      <c r="A549" s="376" t="s">
        <v>30</v>
      </c>
      <c r="B549" s="376"/>
      <c r="C549" s="385"/>
      <c r="D549" s="14" t="s">
        <v>31</v>
      </c>
      <c r="E549" s="15" t="s">
        <v>32</v>
      </c>
      <c r="F549" s="15" t="s">
        <v>33</v>
      </c>
      <c r="G549" s="15" t="s">
        <v>34</v>
      </c>
      <c r="H549" s="15" t="s">
        <v>35</v>
      </c>
      <c r="I549" s="15" t="s">
        <v>36</v>
      </c>
      <c r="J549" s="15" t="s">
        <v>37</v>
      </c>
      <c r="K549" s="15" t="s">
        <v>38</v>
      </c>
      <c r="L549" s="15" t="s">
        <v>39</v>
      </c>
      <c r="M549" s="15" t="s">
        <v>40</v>
      </c>
      <c r="N549" s="15" t="s">
        <v>41</v>
      </c>
      <c r="O549" s="15" t="s">
        <v>42</v>
      </c>
      <c r="P549" s="15" t="s">
        <v>43</v>
      </c>
      <c r="Q549" s="15" t="s">
        <v>44</v>
      </c>
      <c r="R549" s="15" t="s">
        <v>45</v>
      </c>
      <c r="S549" s="15" t="s">
        <v>46</v>
      </c>
      <c r="T549" s="15" t="s">
        <v>47</v>
      </c>
      <c r="U549" s="16" t="s">
        <v>48</v>
      </c>
      <c r="V549" s="375" t="s">
        <v>30</v>
      </c>
      <c r="W549" s="376"/>
      <c r="X549" s="376"/>
    </row>
    <row r="550" spans="1:24" s="9" customFormat="1" ht="15.75" customHeight="1">
      <c r="A550" s="378"/>
      <c r="B550" s="378"/>
      <c r="C550" s="386"/>
      <c r="D550" s="17" t="s">
        <v>26</v>
      </c>
      <c r="E550" s="18" t="s">
        <v>49</v>
      </c>
      <c r="F550" s="18" t="s">
        <v>50</v>
      </c>
      <c r="G550" s="18" t="s">
        <v>51</v>
      </c>
      <c r="H550" s="18" t="s">
        <v>52</v>
      </c>
      <c r="I550" s="18" t="s">
        <v>53</v>
      </c>
      <c r="J550" s="18" t="s">
        <v>54</v>
      </c>
      <c r="K550" s="18" t="s">
        <v>55</v>
      </c>
      <c r="L550" s="18" t="s">
        <v>56</v>
      </c>
      <c r="M550" s="18" t="s">
        <v>57</v>
      </c>
      <c r="N550" s="18" t="s">
        <v>58</v>
      </c>
      <c r="O550" s="18" t="s">
        <v>59</v>
      </c>
      <c r="P550" s="18" t="s">
        <v>60</v>
      </c>
      <c r="Q550" s="18" t="s">
        <v>61</v>
      </c>
      <c r="R550" s="18" t="s">
        <v>62</v>
      </c>
      <c r="S550" s="18" t="s">
        <v>63</v>
      </c>
      <c r="T550" s="18" t="s">
        <v>64</v>
      </c>
      <c r="U550" s="19" t="s">
        <v>65</v>
      </c>
      <c r="V550" s="377"/>
      <c r="W550" s="378"/>
      <c r="X550" s="378"/>
    </row>
    <row r="551" spans="1:24" s="26" customFormat="1" ht="15.75" customHeight="1">
      <c r="A551" s="21" t="s">
        <v>66</v>
      </c>
      <c r="B551" s="241"/>
      <c r="C551" s="21"/>
      <c r="D551" s="242">
        <v>828116.11044318497</v>
      </c>
      <c r="E551" s="243">
        <v>143488.10626280648</v>
      </c>
      <c r="F551" s="243">
        <v>27885.071761063627</v>
      </c>
      <c r="G551" s="243">
        <v>16596.531507669712</v>
      </c>
      <c r="H551" s="243">
        <v>51513.966698651289</v>
      </c>
      <c r="I551" s="23">
        <v>0</v>
      </c>
      <c r="J551" s="243">
        <v>18158.229113798687</v>
      </c>
      <c r="K551" s="243">
        <v>31108.304263124995</v>
      </c>
      <c r="L551" s="243">
        <v>3497.7069544883807</v>
      </c>
      <c r="M551" s="243">
        <v>274070.52573589497</v>
      </c>
      <c r="N551" s="243">
        <v>18261.008423187686</v>
      </c>
      <c r="O551" s="243">
        <v>33785.452977929526</v>
      </c>
      <c r="P551" s="244">
        <v>52995.699438195938</v>
      </c>
      <c r="Q551" s="244">
        <v>36590.144108392182</v>
      </c>
      <c r="R551" s="244">
        <v>13608.493156086821</v>
      </c>
      <c r="S551" s="244">
        <v>25689.324337634484</v>
      </c>
      <c r="T551" s="244">
        <v>63995.721257964091</v>
      </c>
      <c r="U551" s="245">
        <v>16871.824446296403</v>
      </c>
      <c r="V551" s="21" t="s">
        <v>66</v>
      </c>
      <c r="W551" s="241"/>
      <c r="X551" s="21"/>
    </row>
    <row r="552" spans="1:24" s="26" customFormat="1" ht="15.75" customHeight="1">
      <c r="A552" s="21" t="s">
        <v>91</v>
      </c>
      <c r="B552" s="21"/>
      <c r="C552" s="21"/>
      <c r="D552" s="242">
        <v>307863.93789083813</v>
      </c>
      <c r="E552" s="23">
        <v>100104.95939284451</v>
      </c>
      <c r="F552" s="23">
        <v>4828.0300634890264</v>
      </c>
      <c r="G552" s="23">
        <v>2125.3874200955388</v>
      </c>
      <c r="H552" s="23">
        <v>0</v>
      </c>
      <c r="I552" s="23">
        <v>0</v>
      </c>
      <c r="J552" s="23">
        <v>0</v>
      </c>
      <c r="K552" s="23">
        <v>5285.4134362935865</v>
      </c>
      <c r="L552" s="23">
        <v>0</v>
      </c>
      <c r="M552" s="23">
        <v>86299.473813855322</v>
      </c>
      <c r="N552" s="23">
        <v>6800.2752945037828</v>
      </c>
      <c r="O552" s="23">
        <v>12890.491399923016</v>
      </c>
      <c r="P552" s="24">
        <v>2933.1111536789667</v>
      </c>
      <c r="Q552" s="24">
        <v>10737.406305036977</v>
      </c>
      <c r="R552" s="24">
        <v>0</v>
      </c>
      <c r="S552" s="24">
        <v>31313.906194576157</v>
      </c>
      <c r="T552" s="24">
        <v>38179.520771461954</v>
      </c>
      <c r="U552" s="25">
        <v>6365.962645079273</v>
      </c>
      <c r="V552" s="21" t="s">
        <v>91</v>
      </c>
      <c r="W552" s="21"/>
      <c r="X552" s="21"/>
    </row>
    <row r="553" spans="1:24" s="26" customFormat="1" ht="15.75" customHeight="1">
      <c r="A553" s="20" t="s">
        <v>128</v>
      </c>
      <c r="B553" s="20"/>
      <c r="C553" s="21"/>
      <c r="D553" s="22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4"/>
      <c r="Q553" s="24"/>
      <c r="R553" s="24"/>
      <c r="S553" s="24"/>
      <c r="T553" s="24"/>
      <c r="U553" s="25"/>
      <c r="V553" s="20" t="s">
        <v>128</v>
      </c>
      <c r="W553" s="20"/>
      <c r="X553" s="21"/>
    </row>
    <row r="554" spans="1:24" s="26" customFormat="1" ht="15.75" customHeight="1">
      <c r="A554" s="174"/>
      <c r="B554" s="174" t="s">
        <v>129</v>
      </c>
      <c r="C554" s="175"/>
      <c r="D554" s="179">
        <v>120952</v>
      </c>
      <c r="E554" s="180">
        <v>25650</v>
      </c>
      <c r="F554" s="180">
        <v>5800</v>
      </c>
      <c r="G554" s="180">
        <v>2000</v>
      </c>
      <c r="H554" s="180">
        <v>0</v>
      </c>
      <c r="I554" s="180">
        <v>0</v>
      </c>
      <c r="J554" s="180">
        <v>0</v>
      </c>
      <c r="K554" s="180">
        <v>1500</v>
      </c>
      <c r="L554" s="180">
        <v>0</v>
      </c>
      <c r="M554" s="180">
        <v>33360</v>
      </c>
      <c r="N554" s="180">
        <v>4558</v>
      </c>
      <c r="O554" s="180">
        <v>3986</v>
      </c>
      <c r="P554" s="180">
        <v>870</v>
      </c>
      <c r="Q554" s="180">
        <v>6600</v>
      </c>
      <c r="R554" s="180">
        <v>346</v>
      </c>
      <c r="S554" s="180">
        <v>24145</v>
      </c>
      <c r="T554" s="180">
        <v>10673</v>
      </c>
      <c r="U554" s="181">
        <v>1464</v>
      </c>
      <c r="V554" s="174"/>
      <c r="W554" s="174" t="s">
        <v>129</v>
      </c>
      <c r="X554" s="175"/>
    </row>
    <row r="555" spans="1:24" s="26" customFormat="1" ht="15.75" customHeight="1">
      <c r="A555" s="174"/>
      <c r="B555" s="174" t="s">
        <v>130</v>
      </c>
      <c r="C555" s="175"/>
      <c r="D555" s="179">
        <v>2746.8589999999999</v>
      </c>
      <c r="E555" s="219">
        <v>346.09999999999997</v>
      </c>
      <c r="F555" s="219">
        <v>93.830999999999989</v>
      </c>
      <c r="G555" s="219">
        <v>87.37</v>
      </c>
      <c r="H555" s="219">
        <v>194.02800000000002</v>
      </c>
      <c r="I555" s="219">
        <v>0</v>
      </c>
      <c r="J555" s="180">
        <v>62.4</v>
      </c>
      <c r="K555" s="180">
        <v>106</v>
      </c>
      <c r="L555" s="180">
        <v>8.5</v>
      </c>
      <c r="M555" s="180">
        <v>890.7099999999997</v>
      </c>
      <c r="N555" s="180">
        <v>98.34</v>
      </c>
      <c r="O555" s="180">
        <v>120.76</v>
      </c>
      <c r="P555" s="180">
        <v>158.6</v>
      </c>
      <c r="Q555" s="180">
        <v>90.9</v>
      </c>
      <c r="R555" s="180">
        <v>66.349999999999994</v>
      </c>
      <c r="S555" s="180">
        <v>122.62</v>
      </c>
      <c r="T555" s="180">
        <v>266.01000000000005</v>
      </c>
      <c r="U555" s="181">
        <v>34.340000000000003</v>
      </c>
      <c r="V555" s="174"/>
      <c r="W555" s="174" t="s">
        <v>130</v>
      </c>
      <c r="X555" s="175"/>
    </row>
    <row r="556" spans="1:24" s="9" customFormat="1" ht="15.75" customHeight="1">
      <c r="A556" s="27"/>
      <c r="B556" s="27"/>
      <c r="C556" s="220"/>
      <c r="D556" s="46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50"/>
      <c r="Q556" s="50"/>
      <c r="R556" s="50"/>
      <c r="S556" s="50"/>
      <c r="T556" s="50"/>
      <c r="U556" s="51"/>
      <c r="V556" s="27"/>
      <c r="W556" s="27"/>
      <c r="X556" s="220"/>
    </row>
    <row r="557" spans="1:24" s="9" customFormat="1" ht="15.75" customHeight="1">
      <c r="A557" s="32" t="s">
        <v>131</v>
      </c>
      <c r="B557" s="32"/>
      <c r="C557" s="221"/>
      <c r="D557" s="33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4"/>
      <c r="Q557" s="34"/>
      <c r="R557" s="34"/>
      <c r="S557" s="34"/>
      <c r="T557" s="34"/>
      <c r="U557" s="184"/>
      <c r="V557" s="32" t="s">
        <v>131</v>
      </c>
      <c r="W557" s="32"/>
      <c r="X557" s="221"/>
    </row>
    <row r="558" spans="1:24" s="26" customFormat="1" ht="15.75" customHeight="1">
      <c r="A558" s="37" t="s">
        <v>129</v>
      </c>
      <c r="C558" s="185" t="s">
        <v>132</v>
      </c>
      <c r="D558" s="39">
        <v>14780</v>
      </c>
      <c r="E558" s="40">
        <v>0</v>
      </c>
      <c r="F558" s="40">
        <v>0</v>
      </c>
      <c r="G558" s="40">
        <v>0</v>
      </c>
      <c r="H558" s="40">
        <v>0</v>
      </c>
      <c r="I558" s="40">
        <v>0</v>
      </c>
      <c r="J558" s="40">
        <v>0</v>
      </c>
      <c r="K558" s="40">
        <v>0</v>
      </c>
      <c r="L558" s="40">
        <v>0</v>
      </c>
      <c r="M558" s="40">
        <v>0</v>
      </c>
      <c r="N558" s="40">
        <v>250</v>
      </c>
      <c r="O558" s="40">
        <v>0</v>
      </c>
      <c r="P558" s="43">
        <v>430</v>
      </c>
      <c r="Q558" s="43">
        <v>0</v>
      </c>
      <c r="R558" s="43">
        <v>0</v>
      </c>
      <c r="S558" s="43">
        <v>14100</v>
      </c>
      <c r="T558" s="43">
        <v>0</v>
      </c>
      <c r="U558" s="44">
        <v>0</v>
      </c>
      <c r="V558" s="37" t="s">
        <v>129</v>
      </c>
      <c r="X558" s="185" t="s">
        <v>132</v>
      </c>
    </row>
    <row r="559" spans="1:24" s="9" customFormat="1" ht="15.75" customHeight="1">
      <c r="A559" s="27"/>
      <c r="B559" s="27"/>
      <c r="C559" s="185" t="s">
        <v>70</v>
      </c>
      <c r="D559" s="46">
        <v>4060</v>
      </c>
      <c r="E559" s="47">
        <v>0</v>
      </c>
      <c r="F559" s="47">
        <v>0</v>
      </c>
      <c r="G559" s="47">
        <v>0</v>
      </c>
      <c r="H559" s="47">
        <v>0</v>
      </c>
      <c r="I559" s="47">
        <v>0</v>
      </c>
      <c r="J559" s="47">
        <v>0</v>
      </c>
      <c r="K559" s="47">
        <v>0</v>
      </c>
      <c r="L559" s="47">
        <v>0</v>
      </c>
      <c r="M559" s="47">
        <v>3900</v>
      </c>
      <c r="N559" s="47">
        <v>0</v>
      </c>
      <c r="O559" s="47">
        <v>0</v>
      </c>
      <c r="P559" s="50">
        <v>0</v>
      </c>
      <c r="Q559" s="50">
        <v>0</v>
      </c>
      <c r="R559" s="50">
        <v>0</v>
      </c>
      <c r="S559" s="50">
        <v>160</v>
      </c>
      <c r="T559" s="50">
        <v>0</v>
      </c>
      <c r="U559" s="51">
        <v>0</v>
      </c>
      <c r="V559" s="27"/>
      <c r="W559" s="27"/>
      <c r="X559" s="185" t="s">
        <v>70</v>
      </c>
    </row>
    <row r="560" spans="1:24" s="9" customFormat="1" ht="15.75" customHeight="1">
      <c r="A560" s="27"/>
      <c r="B560" s="27"/>
      <c r="C560" s="185" t="s">
        <v>71</v>
      </c>
      <c r="D560" s="46">
        <v>4020</v>
      </c>
      <c r="E560" s="47">
        <v>0</v>
      </c>
      <c r="F560" s="47">
        <v>0</v>
      </c>
      <c r="G560" s="47">
        <v>0</v>
      </c>
      <c r="H560" s="47">
        <v>0</v>
      </c>
      <c r="I560" s="47">
        <v>0</v>
      </c>
      <c r="J560" s="47">
        <v>0</v>
      </c>
      <c r="K560" s="47">
        <v>0</v>
      </c>
      <c r="L560" s="47">
        <v>0</v>
      </c>
      <c r="M560" s="47">
        <v>3900</v>
      </c>
      <c r="N560" s="47">
        <v>0</v>
      </c>
      <c r="O560" s="47">
        <v>0</v>
      </c>
      <c r="P560" s="50">
        <v>0</v>
      </c>
      <c r="Q560" s="50">
        <v>0</v>
      </c>
      <c r="R560" s="50">
        <v>0</v>
      </c>
      <c r="S560" s="50">
        <v>160</v>
      </c>
      <c r="T560" s="50">
        <v>0</v>
      </c>
      <c r="U560" s="51">
        <v>0</v>
      </c>
      <c r="V560" s="27"/>
      <c r="W560" s="27"/>
      <c r="X560" s="185" t="s">
        <v>71</v>
      </c>
    </row>
    <row r="561" spans="1:24" s="9" customFormat="1" ht="15.75" customHeight="1">
      <c r="A561" s="27"/>
      <c r="C561" s="27"/>
      <c r="D561" s="46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50"/>
      <c r="Q561" s="50"/>
      <c r="R561" s="50"/>
      <c r="S561" s="50"/>
      <c r="T561" s="50"/>
      <c r="U561" s="51"/>
      <c r="V561" s="27"/>
      <c r="X561" s="27"/>
    </row>
    <row r="562" spans="1:24" s="26" customFormat="1" ht="15.75" customHeight="1">
      <c r="A562" s="37" t="s">
        <v>130</v>
      </c>
      <c r="C562" s="185" t="s">
        <v>132</v>
      </c>
      <c r="D562" s="39">
        <v>62.2</v>
      </c>
      <c r="E562" s="40">
        <v>0</v>
      </c>
      <c r="F562" s="40">
        <v>0</v>
      </c>
      <c r="G562" s="40">
        <v>0</v>
      </c>
      <c r="H562" s="40">
        <v>0</v>
      </c>
      <c r="I562" s="40">
        <v>0</v>
      </c>
      <c r="J562" s="40">
        <v>0</v>
      </c>
      <c r="K562" s="40">
        <v>0</v>
      </c>
      <c r="L562" s="40">
        <v>0</v>
      </c>
      <c r="M562" s="40">
        <v>0</v>
      </c>
      <c r="N562" s="40">
        <v>11</v>
      </c>
      <c r="O562" s="40">
        <v>44.7</v>
      </c>
      <c r="P562" s="43">
        <v>6.5</v>
      </c>
      <c r="Q562" s="43">
        <v>0</v>
      </c>
      <c r="R562" s="43">
        <v>0</v>
      </c>
      <c r="S562" s="43">
        <v>0</v>
      </c>
      <c r="T562" s="43">
        <v>0</v>
      </c>
      <c r="U562" s="44">
        <v>0</v>
      </c>
      <c r="V562" s="37" t="s">
        <v>130</v>
      </c>
      <c r="X562" s="185" t="s">
        <v>132</v>
      </c>
    </row>
    <row r="563" spans="1:24" s="9" customFormat="1" ht="15.75" customHeight="1">
      <c r="A563" s="27"/>
      <c r="B563" s="27"/>
      <c r="C563" s="185" t="s">
        <v>70</v>
      </c>
      <c r="D563" s="46">
        <v>2</v>
      </c>
      <c r="E563" s="47">
        <v>0</v>
      </c>
      <c r="F563" s="47">
        <v>0</v>
      </c>
      <c r="G563" s="47">
        <v>0</v>
      </c>
      <c r="H563" s="47">
        <v>0</v>
      </c>
      <c r="I563" s="47">
        <v>0</v>
      </c>
      <c r="J563" s="47">
        <v>0</v>
      </c>
      <c r="K563" s="47">
        <v>0</v>
      </c>
      <c r="L563" s="47">
        <v>0</v>
      </c>
      <c r="M563" s="47">
        <v>2</v>
      </c>
      <c r="N563" s="47">
        <v>0</v>
      </c>
      <c r="O563" s="47">
        <v>0</v>
      </c>
      <c r="P563" s="50">
        <v>0</v>
      </c>
      <c r="Q563" s="50">
        <v>0</v>
      </c>
      <c r="R563" s="50">
        <v>0</v>
      </c>
      <c r="S563" s="50">
        <v>0</v>
      </c>
      <c r="T563" s="50">
        <v>0</v>
      </c>
      <c r="U563" s="51">
        <v>0</v>
      </c>
      <c r="V563" s="27"/>
      <c r="W563" s="27"/>
      <c r="X563" s="185" t="s">
        <v>70</v>
      </c>
    </row>
    <row r="564" spans="1:24" s="9" customFormat="1" ht="15.75" customHeight="1" thickBot="1">
      <c r="A564" s="27"/>
      <c r="B564" s="27"/>
      <c r="C564" s="185" t="s">
        <v>71</v>
      </c>
      <c r="D564" s="222">
        <v>42.37</v>
      </c>
      <c r="E564" s="223">
        <v>0</v>
      </c>
      <c r="F564" s="223">
        <v>0</v>
      </c>
      <c r="G564" s="223">
        <v>0</v>
      </c>
      <c r="H564" s="223">
        <v>0</v>
      </c>
      <c r="I564" s="223">
        <v>0</v>
      </c>
      <c r="J564" s="223">
        <v>0</v>
      </c>
      <c r="K564" s="223">
        <v>0</v>
      </c>
      <c r="L564" s="223">
        <v>0</v>
      </c>
      <c r="M564" s="223">
        <v>2</v>
      </c>
      <c r="N564" s="223">
        <v>0</v>
      </c>
      <c r="O564" s="223">
        <v>0</v>
      </c>
      <c r="P564" s="224">
        <v>0</v>
      </c>
      <c r="Q564" s="224">
        <v>0</v>
      </c>
      <c r="R564" s="224">
        <v>0</v>
      </c>
      <c r="S564" s="224">
        <v>0</v>
      </c>
      <c r="T564" s="224">
        <v>0</v>
      </c>
      <c r="U564" s="225">
        <v>0</v>
      </c>
      <c r="V564" s="27"/>
      <c r="W564" s="27"/>
      <c r="X564" s="185" t="s">
        <v>71</v>
      </c>
    </row>
    <row r="565" spans="1:24" s="9" customFormat="1" ht="15.75" customHeight="1">
      <c r="A565" s="186"/>
      <c r="B565" s="186"/>
      <c r="C565" s="186"/>
      <c r="D565" s="246"/>
      <c r="E565" s="246"/>
      <c r="F565" s="246"/>
      <c r="G565" s="246"/>
      <c r="H565" s="246"/>
      <c r="I565" s="246"/>
      <c r="J565" s="246"/>
      <c r="K565" s="246"/>
      <c r="L565" s="246"/>
      <c r="M565" s="246"/>
      <c r="N565" s="246"/>
      <c r="O565" s="246"/>
      <c r="P565" s="246"/>
      <c r="Q565" s="246"/>
      <c r="R565" s="246"/>
      <c r="S565" s="246"/>
      <c r="T565" s="246"/>
      <c r="U565" s="246"/>
      <c r="V565" s="246"/>
      <c r="W565" s="186"/>
      <c r="X565" s="186"/>
    </row>
    <row r="566" spans="1:24" s="9" customFormat="1" ht="15.75" customHeight="1">
      <c r="A566" s="61" t="s">
        <v>133</v>
      </c>
    </row>
    <row r="567" spans="1:24" s="9" customFormat="1" ht="15.75" customHeight="1">
      <c r="A567" s="61" t="s">
        <v>134</v>
      </c>
    </row>
    <row r="568" spans="1:24" s="9" customFormat="1" ht="15.75" customHeight="1">
      <c r="A568" s="61" t="s">
        <v>164</v>
      </c>
    </row>
    <row r="569" spans="1:24" s="9" customFormat="1" ht="15.75" customHeight="1">
      <c r="A569" s="61" t="s">
        <v>165</v>
      </c>
    </row>
    <row r="572" spans="1:24" s="9" customFormat="1" ht="21">
      <c r="A572" s="10" t="s">
        <v>166</v>
      </c>
      <c r="B572" s="11"/>
    </row>
    <row r="573" spans="1:24" s="9" customFormat="1" ht="15.75" customHeight="1" thickBo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3"/>
    </row>
    <row r="574" spans="1:24" s="9" customFormat="1" ht="15.75" customHeight="1">
      <c r="A574" s="376" t="s">
        <v>30</v>
      </c>
      <c r="B574" s="376"/>
      <c r="C574" s="385"/>
      <c r="D574" s="14" t="s">
        <v>31</v>
      </c>
      <c r="E574" s="15" t="s">
        <v>32</v>
      </c>
      <c r="F574" s="15" t="s">
        <v>33</v>
      </c>
      <c r="G574" s="15" t="s">
        <v>34</v>
      </c>
      <c r="H574" s="15" t="s">
        <v>35</v>
      </c>
      <c r="I574" s="15" t="s">
        <v>36</v>
      </c>
      <c r="J574" s="15" t="s">
        <v>37</v>
      </c>
      <c r="K574" s="15" t="s">
        <v>38</v>
      </c>
      <c r="L574" s="15" t="s">
        <v>39</v>
      </c>
      <c r="M574" s="15" t="s">
        <v>40</v>
      </c>
      <c r="N574" s="15" t="s">
        <v>41</v>
      </c>
      <c r="O574" s="15" t="s">
        <v>42</v>
      </c>
      <c r="P574" s="15" t="s">
        <v>43</v>
      </c>
      <c r="Q574" s="15" t="s">
        <v>44</v>
      </c>
      <c r="R574" s="15" t="s">
        <v>45</v>
      </c>
      <c r="S574" s="15" t="s">
        <v>46</v>
      </c>
      <c r="T574" s="15" t="s">
        <v>47</v>
      </c>
      <c r="U574" s="16" t="s">
        <v>48</v>
      </c>
      <c r="V574" s="375" t="s">
        <v>30</v>
      </c>
      <c r="W574" s="376"/>
      <c r="X574" s="376"/>
    </row>
    <row r="575" spans="1:24" s="9" customFormat="1" ht="15.75" customHeight="1">
      <c r="A575" s="378"/>
      <c r="B575" s="378"/>
      <c r="C575" s="386"/>
      <c r="D575" s="17" t="s">
        <v>26</v>
      </c>
      <c r="E575" s="18" t="s">
        <v>49</v>
      </c>
      <c r="F575" s="18" t="s">
        <v>50</v>
      </c>
      <c r="G575" s="18" t="s">
        <v>51</v>
      </c>
      <c r="H575" s="18" t="s">
        <v>52</v>
      </c>
      <c r="I575" s="18" t="s">
        <v>53</v>
      </c>
      <c r="J575" s="18" t="s">
        <v>54</v>
      </c>
      <c r="K575" s="18" t="s">
        <v>55</v>
      </c>
      <c r="L575" s="18" t="s">
        <v>56</v>
      </c>
      <c r="M575" s="18" t="s">
        <v>57</v>
      </c>
      <c r="N575" s="18" t="s">
        <v>58</v>
      </c>
      <c r="O575" s="18" t="s">
        <v>59</v>
      </c>
      <c r="P575" s="18" t="s">
        <v>60</v>
      </c>
      <c r="Q575" s="18" t="s">
        <v>61</v>
      </c>
      <c r="R575" s="18" t="s">
        <v>62</v>
      </c>
      <c r="S575" s="18" t="s">
        <v>63</v>
      </c>
      <c r="T575" s="18" t="s">
        <v>64</v>
      </c>
      <c r="U575" s="19" t="s">
        <v>65</v>
      </c>
      <c r="V575" s="377"/>
      <c r="W575" s="378"/>
      <c r="X575" s="378"/>
    </row>
    <row r="576" spans="1:24" s="26" customFormat="1" ht="15.75" customHeight="1">
      <c r="A576" s="384" t="s">
        <v>144</v>
      </c>
      <c r="B576" s="384"/>
      <c r="C576" s="387"/>
      <c r="D576" s="22">
        <v>577576.94944965141</v>
      </c>
      <c r="E576" s="23">
        <v>0</v>
      </c>
      <c r="F576" s="23">
        <v>0</v>
      </c>
      <c r="G576" s="23">
        <v>0</v>
      </c>
      <c r="H576" s="23">
        <v>0</v>
      </c>
      <c r="I576" s="23">
        <v>0</v>
      </c>
      <c r="J576" s="23">
        <v>0</v>
      </c>
      <c r="K576" s="23">
        <v>0</v>
      </c>
      <c r="L576" s="23">
        <v>0</v>
      </c>
      <c r="M576" s="23">
        <v>0</v>
      </c>
      <c r="N576" s="23">
        <v>401657.22849120788</v>
      </c>
      <c r="O576" s="23">
        <v>168715.904091723</v>
      </c>
      <c r="P576" s="24">
        <v>0</v>
      </c>
      <c r="Q576" s="24">
        <v>0</v>
      </c>
      <c r="R576" s="24">
        <v>7203.8168667205064</v>
      </c>
      <c r="S576" s="24">
        <v>0</v>
      </c>
      <c r="T576" s="24">
        <v>0</v>
      </c>
      <c r="U576" s="25">
        <v>0</v>
      </c>
      <c r="V576" s="383" t="s">
        <v>66</v>
      </c>
      <c r="W576" s="384"/>
      <c r="X576" s="384"/>
    </row>
    <row r="577" spans="1:24" s="26" customFormat="1" ht="15.75" customHeight="1" thickBot="1">
      <c r="A577" s="382" t="s">
        <v>167</v>
      </c>
      <c r="B577" s="382"/>
      <c r="C577" s="388"/>
      <c r="D577" s="55">
        <v>1676439.5999999996</v>
      </c>
      <c r="E577" s="40">
        <v>0</v>
      </c>
      <c r="F577" s="40">
        <v>0</v>
      </c>
      <c r="G577" s="40">
        <v>0</v>
      </c>
      <c r="H577" s="40">
        <v>0</v>
      </c>
      <c r="I577" s="40">
        <v>0</v>
      </c>
      <c r="J577" s="40">
        <v>0</v>
      </c>
      <c r="K577" s="40">
        <v>0</v>
      </c>
      <c r="L577" s="40">
        <v>0</v>
      </c>
      <c r="M577" s="40">
        <v>0</v>
      </c>
      <c r="N577" s="40">
        <v>1056503.8999999997</v>
      </c>
      <c r="O577" s="40">
        <v>588790.69999999995</v>
      </c>
      <c r="P577" s="43">
        <v>0</v>
      </c>
      <c r="Q577" s="43">
        <v>0</v>
      </c>
      <c r="R577" s="43">
        <v>31145</v>
      </c>
      <c r="S577" s="43">
        <v>0</v>
      </c>
      <c r="T577" s="43">
        <v>0</v>
      </c>
      <c r="U577" s="44">
        <v>0</v>
      </c>
      <c r="V577" s="381" t="s">
        <v>145</v>
      </c>
      <c r="W577" s="382"/>
      <c r="X577" s="382"/>
    </row>
    <row r="578" spans="1:24" s="9" customFormat="1" ht="15.75" customHeight="1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</row>
    <row r="579" spans="1:24" s="61" customFormat="1" ht="15.75" customHeight="1">
      <c r="A579" s="61" t="s">
        <v>133</v>
      </c>
      <c r="B579" s="166"/>
      <c r="C579" s="247"/>
      <c r="D579" s="248"/>
      <c r="E579" s="248"/>
      <c r="F579" s="248"/>
      <c r="G579" s="248"/>
      <c r="H579" s="248"/>
      <c r="J579" s="248"/>
      <c r="K579" s="248"/>
      <c r="L579" s="248"/>
      <c r="M579" s="248"/>
      <c r="N579" s="248"/>
      <c r="P579" s="249"/>
      <c r="Q579" s="249"/>
      <c r="R579" s="249"/>
      <c r="S579" s="249"/>
      <c r="T579" s="249"/>
      <c r="U579" s="249"/>
      <c r="V579" s="166"/>
      <c r="W579" s="166"/>
      <c r="X579" s="247"/>
    </row>
    <row r="580" spans="1:24" s="61" customFormat="1" ht="15.75" customHeight="1">
      <c r="A580" s="61" t="s">
        <v>134</v>
      </c>
    </row>
    <row r="581" spans="1:24" s="9" customFormat="1" ht="15.75" customHeight="1">
      <c r="A581" s="61" t="s">
        <v>161</v>
      </c>
    </row>
    <row r="584" spans="1:24" s="9" customFormat="1" ht="21">
      <c r="A584" s="10" t="s">
        <v>168</v>
      </c>
      <c r="B584" s="11"/>
    </row>
    <row r="585" spans="1:24" s="9" customFormat="1" ht="15.75" customHeight="1" thickBo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3"/>
    </row>
    <row r="586" spans="1:24" s="9" customFormat="1" ht="15.75" customHeight="1">
      <c r="A586" s="376" t="s">
        <v>30</v>
      </c>
      <c r="B586" s="376"/>
      <c r="C586" s="385"/>
      <c r="D586" s="14" t="s">
        <v>31</v>
      </c>
      <c r="E586" s="15" t="s">
        <v>32</v>
      </c>
      <c r="F586" s="15" t="s">
        <v>33</v>
      </c>
      <c r="G586" s="15" t="s">
        <v>34</v>
      </c>
      <c r="H586" s="15" t="s">
        <v>35</v>
      </c>
      <c r="I586" s="15" t="s">
        <v>36</v>
      </c>
      <c r="J586" s="15" t="s">
        <v>37</v>
      </c>
      <c r="K586" s="15" t="s">
        <v>38</v>
      </c>
      <c r="L586" s="15" t="s">
        <v>39</v>
      </c>
      <c r="M586" s="15" t="s">
        <v>40</v>
      </c>
      <c r="N586" s="15" t="s">
        <v>41</v>
      </c>
      <c r="O586" s="15" t="s">
        <v>42</v>
      </c>
      <c r="P586" s="15" t="s">
        <v>43</v>
      </c>
      <c r="Q586" s="15" t="s">
        <v>44</v>
      </c>
      <c r="R586" s="15" t="s">
        <v>45</v>
      </c>
      <c r="S586" s="15" t="s">
        <v>46</v>
      </c>
      <c r="T586" s="15" t="s">
        <v>47</v>
      </c>
      <c r="U586" s="16" t="s">
        <v>48</v>
      </c>
      <c r="V586" s="375" t="s">
        <v>30</v>
      </c>
      <c r="W586" s="376"/>
      <c r="X586" s="376"/>
    </row>
    <row r="587" spans="1:24" s="9" customFormat="1" ht="15.75" customHeight="1">
      <c r="A587" s="378"/>
      <c r="B587" s="378"/>
      <c r="C587" s="386"/>
      <c r="D587" s="17" t="s">
        <v>26</v>
      </c>
      <c r="E587" s="18" t="s">
        <v>49</v>
      </c>
      <c r="F587" s="18" t="s">
        <v>50</v>
      </c>
      <c r="G587" s="18" t="s">
        <v>51</v>
      </c>
      <c r="H587" s="18" t="s">
        <v>52</v>
      </c>
      <c r="I587" s="18" t="s">
        <v>53</v>
      </c>
      <c r="J587" s="18" t="s">
        <v>54</v>
      </c>
      <c r="K587" s="18" t="s">
        <v>55</v>
      </c>
      <c r="L587" s="18" t="s">
        <v>56</v>
      </c>
      <c r="M587" s="18" t="s">
        <v>57</v>
      </c>
      <c r="N587" s="18" t="s">
        <v>58</v>
      </c>
      <c r="O587" s="18" t="s">
        <v>59</v>
      </c>
      <c r="P587" s="18" t="s">
        <v>60</v>
      </c>
      <c r="Q587" s="18" t="s">
        <v>61</v>
      </c>
      <c r="R587" s="18" t="s">
        <v>62</v>
      </c>
      <c r="S587" s="18" t="s">
        <v>63</v>
      </c>
      <c r="T587" s="18" t="s">
        <v>64</v>
      </c>
      <c r="U587" s="19" t="s">
        <v>65</v>
      </c>
      <c r="V587" s="377"/>
      <c r="W587" s="378"/>
      <c r="X587" s="378"/>
    </row>
    <row r="588" spans="1:24" s="26" customFormat="1" ht="15.75" customHeight="1">
      <c r="A588" s="21" t="s">
        <v>66</v>
      </c>
      <c r="B588" s="21"/>
      <c r="C588" s="21"/>
      <c r="D588" s="22">
        <v>546511.00222822535</v>
      </c>
      <c r="E588" s="23">
        <v>0</v>
      </c>
      <c r="F588" s="23">
        <v>42121.075345846402</v>
      </c>
      <c r="G588" s="23">
        <v>1801.9403837603045</v>
      </c>
      <c r="H588" s="23">
        <v>9166.7980109048876</v>
      </c>
      <c r="I588" s="23">
        <v>0</v>
      </c>
      <c r="J588" s="23">
        <v>20836.240870410409</v>
      </c>
      <c r="K588" s="23">
        <v>109251.34625608087</v>
      </c>
      <c r="L588" s="23">
        <v>16121.910453256622</v>
      </c>
      <c r="M588" s="23">
        <v>55299.030676122478</v>
      </c>
      <c r="N588" s="23">
        <v>11497.115282481909</v>
      </c>
      <c r="O588" s="23">
        <v>55568.146974403229</v>
      </c>
      <c r="P588" s="24">
        <v>2403.5467498025373</v>
      </c>
      <c r="Q588" s="24">
        <v>34314.602819895648</v>
      </c>
      <c r="R588" s="24">
        <v>156800.91351681866</v>
      </c>
      <c r="S588" s="24">
        <v>11648.358220262106</v>
      </c>
      <c r="T588" s="24">
        <v>19679.976668179319</v>
      </c>
      <c r="U588" s="25">
        <v>0</v>
      </c>
      <c r="V588" s="21" t="s">
        <v>66</v>
      </c>
      <c r="W588" s="21"/>
      <c r="X588" s="21"/>
    </row>
    <row r="589" spans="1:24" s="26" customFormat="1" ht="15.75" customHeight="1">
      <c r="A589" s="21" t="s">
        <v>91</v>
      </c>
      <c r="B589" s="21"/>
      <c r="C589" s="21"/>
      <c r="D589" s="22">
        <v>392975.97444923886</v>
      </c>
      <c r="E589" s="23">
        <v>0</v>
      </c>
      <c r="F589" s="23">
        <v>98047.548693463366</v>
      </c>
      <c r="G589" s="23">
        <v>7868.7570665394351</v>
      </c>
      <c r="H589" s="23">
        <v>0</v>
      </c>
      <c r="I589" s="23">
        <v>0</v>
      </c>
      <c r="J589" s="23">
        <v>1704.7056706065284</v>
      </c>
      <c r="K589" s="23">
        <v>7568.3480002963524</v>
      </c>
      <c r="L589" s="23">
        <v>9607.0051995876347</v>
      </c>
      <c r="M589" s="23">
        <v>35.833816895540878</v>
      </c>
      <c r="N589" s="23">
        <v>53359.491694955053</v>
      </c>
      <c r="O589" s="23">
        <v>27.531054088438534</v>
      </c>
      <c r="P589" s="24">
        <v>11284.257041326468</v>
      </c>
      <c r="Q589" s="24">
        <v>15527.522162677817</v>
      </c>
      <c r="R589" s="24">
        <v>145306.78577427057</v>
      </c>
      <c r="S589" s="24">
        <v>42638.188274531691</v>
      </c>
      <c r="T589" s="24">
        <v>0</v>
      </c>
      <c r="U589" s="25">
        <v>0</v>
      </c>
      <c r="V589" s="21" t="s">
        <v>91</v>
      </c>
      <c r="W589" s="21"/>
      <c r="X589" s="21"/>
    </row>
    <row r="590" spans="1:24" s="9" customFormat="1" ht="15.75" customHeight="1">
      <c r="A590" s="32" t="s">
        <v>128</v>
      </c>
      <c r="B590" s="32"/>
      <c r="C590" s="226"/>
      <c r="D590" s="227"/>
      <c r="E590" s="228"/>
      <c r="F590" s="228"/>
      <c r="G590" s="228"/>
      <c r="H590" s="228"/>
      <c r="I590" s="228"/>
      <c r="J590" s="228"/>
      <c r="K590" s="228"/>
      <c r="L590" s="228"/>
      <c r="M590" s="228"/>
      <c r="N590" s="228"/>
      <c r="O590" s="228"/>
      <c r="P590" s="229"/>
      <c r="Q590" s="229"/>
      <c r="R590" s="229"/>
      <c r="S590" s="229"/>
      <c r="T590" s="229"/>
      <c r="U590" s="230"/>
      <c r="V590" s="32" t="s">
        <v>128</v>
      </c>
      <c r="W590" s="32"/>
      <c r="X590" s="226"/>
    </row>
    <row r="591" spans="1:24" s="26" customFormat="1" ht="15.75" customHeight="1">
      <c r="A591" s="174"/>
      <c r="B591" s="174" t="s">
        <v>129</v>
      </c>
      <c r="C591" s="175"/>
      <c r="D591" s="179">
        <v>147020.57461352961</v>
      </c>
      <c r="E591" s="180">
        <v>0</v>
      </c>
      <c r="F591" s="180">
        <v>33900</v>
      </c>
      <c r="G591" s="180">
        <v>3000</v>
      </c>
      <c r="H591" s="180">
        <v>0</v>
      </c>
      <c r="I591" s="180">
        <v>0</v>
      </c>
      <c r="J591" s="180">
        <v>4000</v>
      </c>
      <c r="K591" s="180">
        <v>5500</v>
      </c>
      <c r="L591" s="180">
        <v>2450</v>
      </c>
      <c r="M591" s="180">
        <v>2950</v>
      </c>
      <c r="N591" s="180">
        <v>10000</v>
      </c>
      <c r="O591" s="180">
        <v>1800</v>
      </c>
      <c r="P591" s="180">
        <v>2990</v>
      </c>
      <c r="Q591" s="180">
        <v>3435</v>
      </c>
      <c r="R591" s="180">
        <v>64345.574613529599</v>
      </c>
      <c r="S591" s="180">
        <v>12650</v>
      </c>
      <c r="T591" s="180">
        <v>0</v>
      </c>
      <c r="U591" s="181">
        <v>0</v>
      </c>
      <c r="V591" s="174"/>
      <c r="W591" s="174" t="s">
        <v>129</v>
      </c>
      <c r="X591" s="175"/>
    </row>
    <row r="592" spans="1:24" s="26" customFormat="1" ht="15.75" customHeight="1">
      <c r="A592" s="174"/>
      <c r="B592" s="174" t="s">
        <v>130</v>
      </c>
      <c r="C592" s="175"/>
      <c r="D592" s="179">
        <v>1870.9850000000001</v>
      </c>
      <c r="E592" s="219">
        <v>0</v>
      </c>
      <c r="F592" s="219">
        <v>72</v>
      </c>
      <c r="G592" s="219">
        <v>0</v>
      </c>
      <c r="H592" s="219">
        <v>30</v>
      </c>
      <c r="I592" s="219">
        <v>0</v>
      </c>
      <c r="J592" s="180">
        <v>49.2</v>
      </c>
      <c r="K592" s="180">
        <v>227.90000000000003</v>
      </c>
      <c r="L592" s="180">
        <v>40</v>
      </c>
      <c r="M592" s="180">
        <v>276.08500000000004</v>
      </c>
      <c r="N592" s="180">
        <v>2.6</v>
      </c>
      <c r="O592" s="180">
        <v>212.2</v>
      </c>
      <c r="P592" s="180">
        <v>0</v>
      </c>
      <c r="Q592" s="180">
        <v>102.5</v>
      </c>
      <c r="R592" s="180">
        <v>817.4</v>
      </c>
      <c r="S592" s="180">
        <v>8.6</v>
      </c>
      <c r="T592" s="180">
        <v>32.5</v>
      </c>
      <c r="U592" s="181">
        <v>0</v>
      </c>
      <c r="V592" s="174"/>
      <c r="W592" s="174" t="s">
        <v>130</v>
      </c>
      <c r="X592" s="175"/>
    </row>
    <row r="593" spans="1:24" s="9" customFormat="1" ht="15.75" customHeight="1">
      <c r="A593" s="27"/>
      <c r="B593" s="27"/>
      <c r="C593" s="220"/>
      <c r="D593" s="28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30"/>
      <c r="Q593" s="30"/>
      <c r="R593" s="30"/>
      <c r="S593" s="30"/>
      <c r="T593" s="30"/>
      <c r="U593" s="31"/>
      <c r="V593" s="27"/>
      <c r="W593" s="27"/>
      <c r="X593" s="220"/>
    </row>
    <row r="594" spans="1:24" s="26" customFormat="1" ht="15.75" customHeight="1">
      <c r="A594" s="20" t="s">
        <v>131</v>
      </c>
      <c r="B594" s="20"/>
      <c r="C594" s="183"/>
      <c r="D594" s="22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4"/>
      <c r="Q594" s="24"/>
      <c r="R594" s="24"/>
      <c r="S594" s="24"/>
      <c r="T594" s="24"/>
      <c r="U594" s="25"/>
      <c r="V594" s="20" t="s">
        <v>131</v>
      </c>
      <c r="W594" s="20"/>
      <c r="X594" s="183"/>
    </row>
    <row r="595" spans="1:24" s="26" customFormat="1" ht="15.75" customHeight="1">
      <c r="A595" s="37" t="s">
        <v>129</v>
      </c>
      <c r="C595" s="185" t="s">
        <v>132</v>
      </c>
      <c r="D595" s="39">
        <v>16311.574613529599</v>
      </c>
      <c r="E595" s="40">
        <v>0</v>
      </c>
      <c r="F595" s="40">
        <v>0</v>
      </c>
      <c r="G595" s="40">
        <v>0</v>
      </c>
      <c r="H595" s="40">
        <v>0</v>
      </c>
      <c r="I595" s="40">
        <v>0</v>
      </c>
      <c r="J595" s="40">
        <v>0</v>
      </c>
      <c r="K595" s="40">
        <v>0</v>
      </c>
      <c r="L595" s="40">
        <v>0</v>
      </c>
      <c r="M595" s="40">
        <v>2950</v>
      </c>
      <c r="N595" s="40">
        <v>0</v>
      </c>
      <c r="O595" s="40">
        <v>0</v>
      </c>
      <c r="P595" s="43">
        <v>0</v>
      </c>
      <c r="Q595" s="43">
        <v>0</v>
      </c>
      <c r="R595" s="43">
        <v>13361.574613529599</v>
      </c>
      <c r="S595" s="43">
        <v>0</v>
      </c>
      <c r="T595" s="43">
        <v>0</v>
      </c>
      <c r="U595" s="44">
        <v>0</v>
      </c>
      <c r="V595" s="37" t="s">
        <v>129</v>
      </c>
      <c r="X595" s="185" t="s">
        <v>132</v>
      </c>
    </row>
    <row r="596" spans="1:24" s="26" customFormat="1" ht="15.75" customHeight="1">
      <c r="A596" s="37"/>
      <c r="B596" s="37"/>
      <c r="C596" s="185" t="s">
        <v>70</v>
      </c>
      <c r="D596" s="39">
        <v>19339</v>
      </c>
      <c r="E596" s="40">
        <v>0</v>
      </c>
      <c r="F596" s="40">
        <v>0</v>
      </c>
      <c r="G596" s="40">
        <v>0</v>
      </c>
      <c r="H596" s="40">
        <v>0</v>
      </c>
      <c r="I596" s="40">
        <v>0</v>
      </c>
      <c r="J596" s="40">
        <v>4000</v>
      </c>
      <c r="K596" s="40">
        <v>0</v>
      </c>
      <c r="L596" s="40">
        <v>1471</v>
      </c>
      <c r="M596" s="40">
        <v>0</v>
      </c>
      <c r="N596" s="40">
        <v>0</v>
      </c>
      <c r="O596" s="40">
        <v>0</v>
      </c>
      <c r="P596" s="43">
        <v>0</v>
      </c>
      <c r="Q596" s="43">
        <v>1218</v>
      </c>
      <c r="R596" s="43">
        <v>0</v>
      </c>
      <c r="S596" s="43">
        <v>12650</v>
      </c>
      <c r="T596" s="43">
        <v>0</v>
      </c>
      <c r="U596" s="44">
        <v>0</v>
      </c>
      <c r="V596" s="37"/>
      <c r="W596" s="37"/>
      <c r="X596" s="185" t="s">
        <v>70</v>
      </c>
    </row>
    <row r="597" spans="1:24" s="26" customFormat="1" ht="15.75" customHeight="1">
      <c r="A597" s="37"/>
      <c r="B597" s="37"/>
      <c r="C597" s="185" t="s">
        <v>71</v>
      </c>
      <c r="D597" s="39">
        <v>36119</v>
      </c>
      <c r="E597" s="40">
        <v>0</v>
      </c>
      <c r="F597" s="40">
        <v>9100</v>
      </c>
      <c r="G597" s="40">
        <v>3000</v>
      </c>
      <c r="H597" s="40">
        <v>0</v>
      </c>
      <c r="I597" s="40">
        <v>0</v>
      </c>
      <c r="J597" s="40">
        <v>0</v>
      </c>
      <c r="K597" s="40">
        <v>1800</v>
      </c>
      <c r="L597" s="40">
        <v>132</v>
      </c>
      <c r="M597" s="40">
        <v>0</v>
      </c>
      <c r="N597" s="40">
        <v>0</v>
      </c>
      <c r="O597" s="40">
        <v>0</v>
      </c>
      <c r="P597" s="43">
        <v>0</v>
      </c>
      <c r="Q597" s="43">
        <v>97</v>
      </c>
      <c r="R597" s="43">
        <v>21990</v>
      </c>
      <c r="S597" s="43">
        <v>0</v>
      </c>
      <c r="T597" s="43">
        <v>0</v>
      </c>
      <c r="U597" s="44">
        <v>0</v>
      </c>
      <c r="V597" s="37"/>
      <c r="W597" s="37"/>
      <c r="X597" s="185" t="s">
        <v>71</v>
      </c>
    </row>
    <row r="598" spans="1:24" s="26" customFormat="1" ht="15.75" customHeight="1">
      <c r="A598" s="37"/>
      <c r="C598" s="37"/>
      <c r="D598" s="39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3"/>
      <c r="Q598" s="43"/>
      <c r="R598" s="43"/>
      <c r="S598" s="43"/>
      <c r="T598" s="43"/>
      <c r="U598" s="44"/>
      <c r="V598" s="37"/>
      <c r="X598" s="37"/>
    </row>
    <row r="599" spans="1:24" s="26" customFormat="1" ht="15.75" customHeight="1">
      <c r="A599" s="37" t="s">
        <v>130</v>
      </c>
      <c r="C599" s="185" t="s">
        <v>132</v>
      </c>
      <c r="D599" s="39">
        <v>0</v>
      </c>
      <c r="E599" s="40">
        <v>0</v>
      </c>
      <c r="F599" s="40">
        <v>0</v>
      </c>
      <c r="G599" s="40">
        <v>0</v>
      </c>
      <c r="H599" s="40">
        <v>0</v>
      </c>
      <c r="I599" s="40">
        <v>0</v>
      </c>
      <c r="J599" s="40">
        <v>0</v>
      </c>
      <c r="K599" s="40">
        <v>0</v>
      </c>
      <c r="L599" s="40">
        <v>0</v>
      </c>
      <c r="M599" s="40">
        <v>0</v>
      </c>
      <c r="N599" s="40">
        <v>0</v>
      </c>
      <c r="O599" s="40">
        <v>0</v>
      </c>
      <c r="P599" s="43">
        <v>0</v>
      </c>
      <c r="Q599" s="43">
        <v>0</v>
      </c>
      <c r="R599" s="43">
        <v>0</v>
      </c>
      <c r="S599" s="43">
        <v>0</v>
      </c>
      <c r="T599" s="43">
        <v>0</v>
      </c>
      <c r="U599" s="44">
        <v>0</v>
      </c>
      <c r="V599" s="37" t="s">
        <v>130</v>
      </c>
      <c r="X599" s="185" t="s">
        <v>132</v>
      </c>
    </row>
    <row r="600" spans="1:24" s="26" customFormat="1" ht="15.75" customHeight="1">
      <c r="A600" s="37"/>
      <c r="B600" s="37"/>
      <c r="C600" s="185" t="s">
        <v>70</v>
      </c>
      <c r="D600" s="39">
        <v>131.19999999999999</v>
      </c>
      <c r="E600" s="40">
        <v>0</v>
      </c>
      <c r="F600" s="40">
        <v>0</v>
      </c>
      <c r="G600" s="40">
        <v>0</v>
      </c>
      <c r="H600" s="40">
        <v>0</v>
      </c>
      <c r="I600" s="40">
        <v>0</v>
      </c>
      <c r="J600" s="40">
        <v>49.2</v>
      </c>
      <c r="K600" s="40">
        <v>0</v>
      </c>
      <c r="L600" s="40">
        <v>0</v>
      </c>
      <c r="M600" s="40">
        <v>55</v>
      </c>
      <c r="N600" s="40">
        <v>0</v>
      </c>
      <c r="O600" s="40">
        <v>27</v>
      </c>
      <c r="P600" s="43">
        <v>0</v>
      </c>
      <c r="Q600" s="43">
        <v>0</v>
      </c>
      <c r="R600" s="43">
        <v>0</v>
      </c>
      <c r="S600" s="43">
        <v>0</v>
      </c>
      <c r="T600" s="43">
        <v>0</v>
      </c>
      <c r="U600" s="44">
        <v>0</v>
      </c>
      <c r="V600" s="37"/>
      <c r="W600" s="37"/>
      <c r="X600" s="185" t="s">
        <v>70</v>
      </c>
    </row>
    <row r="601" spans="1:24" s="26" customFormat="1" ht="15.75" customHeight="1" thickBot="1">
      <c r="A601" s="54"/>
      <c r="B601" s="54"/>
      <c r="C601" s="185" t="s">
        <v>71</v>
      </c>
      <c r="D601" s="55">
        <v>437</v>
      </c>
      <c r="E601" s="56">
        <v>0</v>
      </c>
      <c r="F601" s="56">
        <v>72</v>
      </c>
      <c r="G601" s="56">
        <v>0</v>
      </c>
      <c r="H601" s="56">
        <v>30</v>
      </c>
      <c r="I601" s="56">
        <v>0</v>
      </c>
      <c r="J601" s="56">
        <v>0</v>
      </c>
      <c r="K601" s="56">
        <v>145.9</v>
      </c>
      <c r="L601" s="56">
        <v>0</v>
      </c>
      <c r="M601" s="56">
        <v>45</v>
      </c>
      <c r="N601" s="56">
        <v>0</v>
      </c>
      <c r="O601" s="56">
        <v>95</v>
      </c>
      <c r="P601" s="57">
        <v>0</v>
      </c>
      <c r="Q601" s="57">
        <v>5</v>
      </c>
      <c r="R601" s="57">
        <v>3</v>
      </c>
      <c r="S601" s="57">
        <v>8.6</v>
      </c>
      <c r="T601" s="57">
        <v>32.5</v>
      </c>
      <c r="U601" s="58">
        <v>0</v>
      </c>
      <c r="V601" s="54"/>
      <c r="W601" s="54"/>
      <c r="X601" s="185" t="s">
        <v>71</v>
      </c>
    </row>
    <row r="602" spans="1:24" s="9" customFormat="1" ht="15.75" customHeight="1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</row>
    <row r="603" spans="1:24" s="9" customFormat="1" ht="15.75" customHeight="1">
      <c r="A603" s="61" t="s">
        <v>133</v>
      </c>
    </row>
    <row r="604" spans="1:24" s="9" customFormat="1" ht="15.75" customHeight="1">
      <c r="A604" s="61" t="s">
        <v>134</v>
      </c>
    </row>
    <row r="605" spans="1:24" s="9" customFormat="1" ht="15.75" customHeight="1">
      <c r="A605" s="61" t="s">
        <v>161</v>
      </c>
    </row>
    <row r="608" spans="1:24" s="9" customFormat="1" ht="21">
      <c r="A608" s="10" t="s">
        <v>169</v>
      </c>
      <c r="B608" s="11"/>
    </row>
    <row r="609" spans="1:24" s="9" customFormat="1" ht="15.75" customHeight="1" thickBo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3"/>
    </row>
    <row r="610" spans="1:24" s="9" customFormat="1" ht="15.75" customHeight="1">
      <c r="A610" s="376" t="s">
        <v>30</v>
      </c>
      <c r="B610" s="376"/>
      <c r="C610" s="385"/>
      <c r="D610" s="14" t="s">
        <v>31</v>
      </c>
      <c r="E610" s="15" t="s">
        <v>32</v>
      </c>
      <c r="F610" s="15" t="s">
        <v>33</v>
      </c>
      <c r="G610" s="15" t="s">
        <v>34</v>
      </c>
      <c r="H610" s="15" t="s">
        <v>35</v>
      </c>
      <c r="I610" s="15" t="s">
        <v>36</v>
      </c>
      <c r="J610" s="15" t="s">
        <v>37</v>
      </c>
      <c r="K610" s="15" t="s">
        <v>38</v>
      </c>
      <c r="L610" s="15" t="s">
        <v>39</v>
      </c>
      <c r="M610" s="15" t="s">
        <v>40</v>
      </c>
      <c r="N610" s="15" t="s">
        <v>41</v>
      </c>
      <c r="O610" s="15" t="s">
        <v>42</v>
      </c>
      <c r="P610" s="15" t="s">
        <v>43</v>
      </c>
      <c r="Q610" s="15" t="s">
        <v>44</v>
      </c>
      <c r="R610" s="15" t="s">
        <v>45</v>
      </c>
      <c r="S610" s="15" t="s">
        <v>46</v>
      </c>
      <c r="T610" s="15" t="s">
        <v>47</v>
      </c>
      <c r="U610" s="16" t="s">
        <v>48</v>
      </c>
      <c r="V610" s="375" t="s">
        <v>30</v>
      </c>
      <c r="W610" s="376"/>
      <c r="X610" s="376"/>
    </row>
    <row r="611" spans="1:24" s="9" customFormat="1" ht="15.75" customHeight="1">
      <c r="A611" s="378"/>
      <c r="B611" s="378"/>
      <c r="C611" s="386"/>
      <c r="D611" s="17" t="s">
        <v>26</v>
      </c>
      <c r="E611" s="18" t="s">
        <v>49</v>
      </c>
      <c r="F611" s="18" t="s">
        <v>50</v>
      </c>
      <c r="G611" s="18" t="s">
        <v>51</v>
      </c>
      <c r="H611" s="18" t="s">
        <v>52</v>
      </c>
      <c r="I611" s="18" t="s">
        <v>53</v>
      </c>
      <c r="J611" s="18" t="s">
        <v>54</v>
      </c>
      <c r="K611" s="18" t="s">
        <v>55</v>
      </c>
      <c r="L611" s="18" t="s">
        <v>56</v>
      </c>
      <c r="M611" s="18" t="s">
        <v>57</v>
      </c>
      <c r="N611" s="18" t="s">
        <v>58</v>
      </c>
      <c r="O611" s="18" t="s">
        <v>59</v>
      </c>
      <c r="P611" s="18" t="s">
        <v>60</v>
      </c>
      <c r="Q611" s="18" t="s">
        <v>61</v>
      </c>
      <c r="R611" s="18" t="s">
        <v>62</v>
      </c>
      <c r="S611" s="18" t="s">
        <v>63</v>
      </c>
      <c r="T611" s="18" t="s">
        <v>64</v>
      </c>
      <c r="U611" s="19" t="s">
        <v>65</v>
      </c>
      <c r="V611" s="377"/>
      <c r="W611" s="378"/>
      <c r="X611" s="378"/>
    </row>
    <row r="612" spans="1:24" s="26" customFormat="1" ht="15.75" customHeight="1">
      <c r="A612" s="21" t="s">
        <v>66</v>
      </c>
      <c r="B612" s="21"/>
      <c r="C612" s="21"/>
      <c r="D612" s="22">
        <v>135181.52516472005</v>
      </c>
      <c r="E612" s="23">
        <v>0</v>
      </c>
      <c r="F612" s="23">
        <v>0</v>
      </c>
      <c r="G612" s="23">
        <v>0</v>
      </c>
      <c r="H612" s="23">
        <v>1358.4759011729843</v>
      </c>
      <c r="I612" s="23">
        <v>0</v>
      </c>
      <c r="J612" s="23">
        <v>0</v>
      </c>
      <c r="K612" s="23">
        <v>3893.1117887952464</v>
      </c>
      <c r="L612" s="23">
        <v>0</v>
      </c>
      <c r="M612" s="23">
        <v>72925.624767878049</v>
      </c>
      <c r="N612" s="23">
        <v>0</v>
      </c>
      <c r="O612" s="23">
        <v>5759.459359025419</v>
      </c>
      <c r="P612" s="24">
        <v>0</v>
      </c>
      <c r="Q612" s="24">
        <v>9264.0200570989109</v>
      </c>
      <c r="R612" s="24">
        <v>0</v>
      </c>
      <c r="S612" s="24">
        <v>19667.144020418706</v>
      </c>
      <c r="T612" s="24">
        <v>20973.741409271934</v>
      </c>
      <c r="U612" s="25">
        <v>1339.9478610587864</v>
      </c>
      <c r="V612" s="21" t="s">
        <v>66</v>
      </c>
      <c r="W612" s="21"/>
      <c r="X612" s="21"/>
    </row>
    <row r="613" spans="1:24" s="26" customFormat="1" ht="15.75" customHeight="1">
      <c r="A613" s="21" t="s">
        <v>91</v>
      </c>
      <c r="B613" s="21"/>
      <c r="C613" s="21"/>
      <c r="D613" s="22">
        <v>16403.965348599697</v>
      </c>
      <c r="E613" s="23">
        <v>0</v>
      </c>
      <c r="F613" s="23">
        <v>0</v>
      </c>
      <c r="G613" s="23">
        <v>0</v>
      </c>
      <c r="H613" s="23">
        <v>0</v>
      </c>
      <c r="I613" s="23">
        <v>0</v>
      </c>
      <c r="J613" s="23">
        <v>0</v>
      </c>
      <c r="K613" s="23">
        <v>0</v>
      </c>
      <c r="L613" s="23">
        <v>0</v>
      </c>
      <c r="M613" s="23">
        <v>0</v>
      </c>
      <c r="N613" s="23">
        <v>0</v>
      </c>
      <c r="O613" s="23">
        <v>16403.965348599697</v>
      </c>
      <c r="P613" s="24">
        <v>0</v>
      </c>
      <c r="Q613" s="24">
        <v>0</v>
      </c>
      <c r="R613" s="24">
        <v>0</v>
      </c>
      <c r="S613" s="24">
        <v>0</v>
      </c>
      <c r="T613" s="24">
        <v>0</v>
      </c>
      <c r="U613" s="25">
        <v>0</v>
      </c>
      <c r="V613" s="21" t="s">
        <v>91</v>
      </c>
      <c r="W613" s="21"/>
      <c r="X613" s="21"/>
    </row>
    <row r="614" spans="1:24" s="9" customFormat="1" ht="15.75" customHeight="1">
      <c r="A614" s="32" t="s">
        <v>128</v>
      </c>
      <c r="B614" s="32"/>
      <c r="C614" s="226"/>
      <c r="D614" s="227"/>
      <c r="E614" s="228"/>
      <c r="F614" s="228"/>
      <c r="G614" s="228"/>
      <c r="H614" s="228"/>
      <c r="I614" s="228"/>
      <c r="J614" s="228"/>
      <c r="K614" s="228"/>
      <c r="L614" s="228"/>
      <c r="M614" s="228"/>
      <c r="N614" s="228"/>
      <c r="O614" s="228"/>
      <c r="P614" s="229"/>
      <c r="Q614" s="229"/>
      <c r="R614" s="229"/>
      <c r="S614" s="229"/>
      <c r="T614" s="229"/>
      <c r="U614" s="230"/>
      <c r="V614" s="32" t="s">
        <v>128</v>
      </c>
      <c r="W614" s="32"/>
      <c r="X614" s="226"/>
    </row>
    <row r="615" spans="1:24" s="26" customFormat="1" ht="15.75" customHeight="1">
      <c r="A615" s="174"/>
      <c r="B615" s="174" t="s">
        <v>129</v>
      </c>
      <c r="C615" s="175"/>
      <c r="D615" s="179">
        <v>14516.055844664861</v>
      </c>
      <c r="E615" s="180">
        <v>0</v>
      </c>
      <c r="F615" s="180">
        <v>0</v>
      </c>
      <c r="G615" s="180">
        <v>0</v>
      </c>
      <c r="H615" s="180">
        <v>0</v>
      </c>
      <c r="I615" s="180">
        <v>0</v>
      </c>
      <c r="J615" s="180">
        <v>0</v>
      </c>
      <c r="K615" s="180">
        <v>0</v>
      </c>
      <c r="L615" s="180">
        <v>0</v>
      </c>
      <c r="M615" s="180">
        <v>7909</v>
      </c>
      <c r="N615" s="180">
        <v>0</v>
      </c>
      <c r="O615" s="180">
        <v>6607.0558446648602</v>
      </c>
      <c r="P615" s="180">
        <v>0</v>
      </c>
      <c r="Q615" s="180">
        <v>0</v>
      </c>
      <c r="R615" s="180">
        <v>0</v>
      </c>
      <c r="S615" s="180">
        <v>0</v>
      </c>
      <c r="T615" s="180">
        <v>0</v>
      </c>
      <c r="U615" s="181">
        <v>0</v>
      </c>
      <c r="V615" s="174"/>
      <c r="W615" s="174" t="s">
        <v>129</v>
      </c>
      <c r="X615" s="175"/>
    </row>
    <row r="616" spans="1:24" s="9" customFormat="1" ht="15.75" customHeight="1">
      <c r="A616" s="27"/>
      <c r="B616" s="27"/>
      <c r="C616" s="220"/>
      <c r="D616" s="28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30"/>
      <c r="Q616" s="30"/>
      <c r="R616" s="30"/>
      <c r="S616" s="30"/>
      <c r="T616" s="30"/>
      <c r="U616" s="31"/>
      <c r="V616" s="27"/>
      <c r="W616" s="27"/>
      <c r="X616" s="220"/>
    </row>
    <row r="617" spans="1:24" s="26" customFormat="1" ht="15.75" customHeight="1">
      <c r="A617" s="20" t="s">
        <v>131</v>
      </c>
      <c r="B617" s="20"/>
      <c r="C617" s="183"/>
      <c r="D617" s="22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4"/>
      <c r="Q617" s="24"/>
      <c r="R617" s="24"/>
      <c r="S617" s="24"/>
      <c r="T617" s="24"/>
      <c r="U617" s="25"/>
      <c r="V617" s="20" t="s">
        <v>131</v>
      </c>
      <c r="W617" s="20"/>
      <c r="X617" s="183"/>
    </row>
    <row r="618" spans="1:24" s="26" customFormat="1" ht="15.75" customHeight="1">
      <c r="A618" s="37" t="s">
        <v>129</v>
      </c>
      <c r="C618" s="185" t="s">
        <v>132</v>
      </c>
      <c r="D618" s="39">
        <v>1989.0558446648602</v>
      </c>
      <c r="E618" s="40">
        <v>0</v>
      </c>
      <c r="F618" s="40">
        <v>0</v>
      </c>
      <c r="G618" s="40">
        <v>0</v>
      </c>
      <c r="H618" s="40">
        <v>0</v>
      </c>
      <c r="I618" s="40">
        <v>0</v>
      </c>
      <c r="J618" s="40">
        <v>0</v>
      </c>
      <c r="K618" s="40">
        <v>0</v>
      </c>
      <c r="L618" s="40">
        <v>0</v>
      </c>
      <c r="M618" s="40">
        <v>0</v>
      </c>
      <c r="N618" s="40">
        <v>0</v>
      </c>
      <c r="O618" s="40">
        <v>1989.0558446648602</v>
      </c>
      <c r="P618" s="40">
        <v>0</v>
      </c>
      <c r="Q618" s="40">
        <v>0</v>
      </c>
      <c r="R618" s="40">
        <v>0</v>
      </c>
      <c r="S618" s="40">
        <v>0</v>
      </c>
      <c r="T618" s="40">
        <v>0</v>
      </c>
      <c r="U618" s="44">
        <v>0</v>
      </c>
      <c r="V618" s="37" t="s">
        <v>129</v>
      </c>
      <c r="X618" s="185" t="s">
        <v>132</v>
      </c>
    </row>
    <row r="619" spans="1:24" s="26" customFormat="1" ht="15.75" customHeight="1">
      <c r="A619" s="37"/>
      <c r="B619" s="37"/>
      <c r="C619" s="185" t="s">
        <v>70</v>
      </c>
      <c r="D619" s="39">
        <v>7487</v>
      </c>
      <c r="E619" s="40">
        <v>0</v>
      </c>
      <c r="F619" s="40">
        <v>0</v>
      </c>
      <c r="G619" s="40">
        <v>0</v>
      </c>
      <c r="H619" s="40">
        <v>6970</v>
      </c>
      <c r="I619" s="40">
        <v>0</v>
      </c>
      <c r="J619" s="40">
        <v>0</v>
      </c>
      <c r="K619" s="40">
        <v>0</v>
      </c>
      <c r="L619" s="40">
        <v>0</v>
      </c>
      <c r="M619" s="40">
        <v>0</v>
      </c>
      <c r="N619" s="40">
        <v>0</v>
      </c>
      <c r="O619" s="40">
        <v>517</v>
      </c>
      <c r="P619" s="43">
        <v>0</v>
      </c>
      <c r="Q619" s="43">
        <v>0</v>
      </c>
      <c r="R619" s="43">
        <v>0</v>
      </c>
      <c r="S619" s="43">
        <v>0</v>
      </c>
      <c r="T619" s="43">
        <v>0</v>
      </c>
      <c r="U619" s="44">
        <v>0</v>
      </c>
      <c r="V619" s="37"/>
      <c r="W619" s="37"/>
      <c r="X619" s="185" t="s">
        <v>70</v>
      </c>
    </row>
    <row r="620" spans="1:24" s="26" customFormat="1" ht="15.75" customHeight="1" thickBot="1">
      <c r="A620" s="37"/>
      <c r="B620" s="37"/>
      <c r="C620" s="185" t="s">
        <v>71</v>
      </c>
      <c r="D620" s="55">
        <v>3620</v>
      </c>
      <c r="E620" s="56">
        <v>0</v>
      </c>
      <c r="F620" s="56">
        <v>0</v>
      </c>
      <c r="G620" s="56">
        <v>0</v>
      </c>
      <c r="H620" s="56">
        <v>0</v>
      </c>
      <c r="I620" s="56">
        <v>0</v>
      </c>
      <c r="J620" s="56">
        <v>0</v>
      </c>
      <c r="K620" s="56">
        <v>0</v>
      </c>
      <c r="L620" s="56">
        <v>0</v>
      </c>
      <c r="M620" s="56">
        <v>909</v>
      </c>
      <c r="N620" s="56">
        <v>0</v>
      </c>
      <c r="O620" s="56">
        <v>2711</v>
      </c>
      <c r="P620" s="57">
        <v>0</v>
      </c>
      <c r="Q620" s="57">
        <v>0</v>
      </c>
      <c r="R620" s="57">
        <v>0</v>
      </c>
      <c r="S620" s="57">
        <v>0</v>
      </c>
      <c r="T620" s="57">
        <v>0</v>
      </c>
      <c r="U620" s="58">
        <v>0</v>
      </c>
      <c r="V620" s="37"/>
      <c r="W620" s="37"/>
      <c r="X620" s="185" t="s">
        <v>71</v>
      </c>
    </row>
    <row r="621" spans="1:24" s="9" customFormat="1" ht="15.75" customHeight="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</row>
    <row r="622" spans="1:24" s="9" customFormat="1" ht="15.75" customHeight="1">
      <c r="A622" s="61" t="s">
        <v>133</v>
      </c>
    </row>
    <row r="623" spans="1:24" s="9" customFormat="1" ht="15.75" customHeight="1">
      <c r="A623" s="61" t="s">
        <v>134</v>
      </c>
    </row>
    <row r="624" spans="1:24" s="9" customFormat="1" ht="15.75" customHeight="1">
      <c r="A624" s="61" t="s">
        <v>161</v>
      </c>
    </row>
    <row r="627" spans="1:24" s="9" customFormat="1" ht="21">
      <c r="B627" s="251"/>
      <c r="C627" s="250" t="s">
        <v>170</v>
      </c>
      <c r="U627" s="26"/>
      <c r="V627" s="26"/>
    </row>
    <row r="628" spans="1:24" s="9" customFormat="1" ht="15.75" customHeight="1" thickBot="1">
      <c r="A628" s="282"/>
      <c r="B628" s="282"/>
      <c r="C628" s="252"/>
      <c r="D628" s="253"/>
      <c r="E628" s="252"/>
      <c r="F628" s="252"/>
      <c r="G628" s="252"/>
      <c r="H628" s="252"/>
      <c r="I628" s="253"/>
      <c r="J628" s="252"/>
      <c r="K628" s="252"/>
      <c r="L628" s="252"/>
      <c r="M628" s="252"/>
      <c r="N628" s="252"/>
      <c r="O628" s="252"/>
      <c r="P628" s="252"/>
      <c r="Q628" s="252"/>
      <c r="R628" s="252"/>
      <c r="S628" s="252"/>
      <c r="T628" s="254"/>
      <c r="U628" s="26"/>
      <c r="V628" s="255"/>
    </row>
    <row r="629" spans="1:24" s="9" customFormat="1" ht="15.75" customHeight="1">
      <c r="C629" s="389" t="s">
        <v>30</v>
      </c>
      <c r="D629" s="390"/>
      <c r="E629" s="14" t="s">
        <v>31</v>
      </c>
      <c r="F629" s="15" t="s">
        <v>32</v>
      </c>
      <c r="G629" s="15" t="s">
        <v>33</v>
      </c>
      <c r="H629" s="15" t="s">
        <v>34</v>
      </c>
      <c r="I629" s="15" t="s">
        <v>35</v>
      </c>
      <c r="J629" s="15" t="s">
        <v>36</v>
      </c>
      <c r="K629" s="15" t="s">
        <v>37</v>
      </c>
      <c r="L629" s="15" t="s">
        <v>38</v>
      </c>
      <c r="M629" s="15" t="s">
        <v>39</v>
      </c>
      <c r="N629" s="15" t="s">
        <v>40</v>
      </c>
      <c r="O629" s="15" t="s">
        <v>41</v>
      </c>
      <c r="P629" s="15" t="s">
        <v>42</v>
      </c>
      <c r="Q629" s="15" t="s">
        <v>43</v>
      </c>
      <c r="R629" s="15" t="s">
        <v>44</v>
      </c>
      <c r="S629" s="15" t="s">
        <v>45</v>
      </c>
      <c r="T629" s="15" t="s">
        <v>46</v>
      </c>
      <c r="U629" s="15" t="s">
        <v>47</v>
      </c>
      <c r="V629" s="16" t="s">
        <v>48</v>
      </c>
      <c r="W629" s="275" t="s">
        <v>30</v>
      </c>
      <c r="X629" s="274"/>
    </row>
    <row r="630" spans="1:24" s="9" customFormat="1" ht="15.75" customHeight="1">
      <c r="C630" s="391"/>
      <c r="D630" s="392"/>
      <c r="E630" s="17" t="s">
        <v>26</v>
      </c>
      <c r="F630" s="18" t="s">
        <v>49</v>
      </c>
      <c r="G630" s="18" t="s">
        <v>50</v>
      </c>
      <c r="H630" s="18" t="s">
        <v>51</v>
      </c>
      <c r="I630" s="18" t="s">
        <v>52</v>
      </c>
      <c r="J630" s="18" t="s">
        <v>53</v>
      </c>
      <c r="K630" s="18" t="s">
        <v>54</v>
      </c>
      <c r="L630" s="18" t="s">
        <v>55</v>
      </c>
      <c r="M630" s="18" t="s">
        <v>56</v>
      </c>
      <c r="N630" s="18" t="s">
        <v>57</v>
      </c>
      <c r="O630" s="18" t="s">
        <v>58</v>
      </c>
      <c r="P630" s="18" t="s">
        <v>59</v>
      </c>
      <c r="Q630" s="18" t="s">
        <v>60</v>
      </c>
      <c r="R630" s="18" t="s">
        <v>61</v>
      </c>
      <c r="S630" s="18" t="s">
        <v>62</v>
      </c>
      <c r="T630" s="18" t="s">
        <v>63</v>
      </c>
      <c r="U630" s="18" t="s">
        <v>64</v>
      </c>
      <c r="V630" s="19" t="s">
        <v>65</v>
      </c>
      <c r="W630" s="277"/>
      <c r="X630" s="276"/>
    </row>
    <row r="631" spans="1:24" s="9" customFormat="1" ht="15.75" customHeight="1">
      <c r="C631" s="20" t="s">
        <v>66</v>
      </c>
      <c r="D631" s="21"/>
      <c r="E631" s="22">
        <v>487184.19207888702</v>
      </c>
      <c r="F631" s="23">
        <v>59918.898107760135</v>
      </c>
      <c r="G631" s="23">
        <v>52867.326462575445</v>
      </c>
      <c r="H631" s="23">
        <v>7216.4608944239708</v>
      </c>
      <c r="I631" s="23">
        <v>119948.1556904677</v>
      </c>
      <c r="J631" s="23">
        <v>596.76795800793184</v>
      </c>
      <c r="K631" s="23">
        <v>749.92931744772056</v>
      </c>
      <c r="L631" s="23">
        <v>2553.5228928239276</v>
      </c>
      <c r="M631" s="23">
        <v>11.340008703238574</v>
      </c>
      <c r="N631" s="23">
        <v>169066.79277237447</v>
      </c>
      <c r="O631" s="23">
        <v>201.63164526900161</v>
      </c>
      <c r="P631" s="23">
        <v>96.390073977527877</v>
      </c>
      <c r="Q631" s="24">
        <v>31163.627631071398</v>
      </c>
      <c r="R631" s="24">
        <v>1061.6375124395242</v>
      </c>
      <c r="S631" s="24">
        <v>38425.940637374748</v>
      </c>
      <c r="T631" s="24">
        <v>2811.3075183650917</v>
      </c>
      <c r="U631" s="24">
        <v>494.46295580700564</v>
      </c>
      <c r="V631" s="25">
        <v>0</v>
      </c>
      <c r="W631" s="20" t="s">
        <v>66</v>
      </c>
      <c r="X631" s="21"/>
    </row>
    <row r="632" spans="1:24" s="9" customFormat="1" ht="15.75" customHeight="1">
      <c r="C632" s="20" t="s">
        <v>91</v>
      </c>
      <c r="D632" s="21"/>
      <c r="E632" s="256">
        <v>2285164.2052195244</v>
      </c>
      <c r="F632" s="23">
        <v>280905.08624027553</v>
      </c>
      <c r="G632" s="23">
        <v>248142.03410689739</v>
      </c>
      <c r="H632" s="23">
        <v>33713.870033012972</v>
      </c>
      <c r="I632" s="23">
        <v>563046.32756682672</v>
      </c>
      <c r="J632" s="23">
        <v>2605.9736157551638</v>
      </c>
      <c r="K632" s="23">
        <v>3480.3422141821902</v>
      </c>
      <c r="L632" s="23">
        <v>11831.674284820625</v>
      </c>
      <c r="M632" s="23">
        <v>49.519688660430454</v>
      </c>
      <c r="N632" s="23">
        <v>793295.25018334948</v>
      </c>
      <c r="O632" s="23">
        <v>931.98077410044596</v>
      </c>
      <c r="P632" s="23">
        <v>420.91735361365886</v>
      </c>
      <c r="Q632" s="24">
        <v>146232.08775999767</v>
      </c>
      <c r="R632" s="24">
        <v>4981.8888054127692</v>
      </c>
      <c r="S632" s="24">
        <v>180358.49097473739</v>
      </c>
      <c r="T632" s="24">
        <v>12891.279295567969</v>
      </c>
      <c r="U632" s="24">
        <v>2277.4823223013354</v>
      </c>
      <c r="V632" s="25">
        <v>0</v>
      </c>
      <c r="W632" s="20" t="s">
        <v>91</v>
      </c>
      <c r="X632" s="21"/>
    </row>
    <row r="633" spans="1:24" s="9" customFormat="1" ht="15.75" customHeight="1">
      <c r="C633" s="20" t="s">
        <v>92</v>
      </c>
      <c r="D633" s="20"/>
      <c r="E633" s="22">
        <v>469147.75</v>
      </c>
      <c r="F633" s="23">
        <v>42889</v>
      </c>
      <c r="G633" s="23">
        <v>37736</v>
      </c>
      <c r="H633" s="23">
        <v>11866</v>
      </c>
      <c r="I633" s="23">
        <v>95573.75</v>
      </c>
      <c r="J633" s="23">
        <v>421</v>
      </c>
      <c r="K633" s="23">
        <v>1002</v>
      </c>
      <c r="L633" s="23">
        <v>3577</v>
      </c>
      <c r="M633" s="23">
        <v>11</v>
      </c>
      <c r="N633" s="23">
        <v>173330.75</v>
      </c>
      <c r="O633" s="23">
        <v>130</v>
      </c>
      <c r="P633" s="23">
        <v>83</v>
      </c>
      <c r="Q633" s="23">
        <v>66818</v>
      </c>
      <c r="R633" s="23">
        <v>5645</v>
      </c>
      <c r="S633" s="23">
        <v>25503.25</v>
      </c>
      <c r="T633" s="23">
        <v>4145</v>
      </c>
      <c r="U633" s="23">
        <v>417</v>
      </c>
      <c r="V633" s="25">
        <v>0</v>
      </c>
      <c r="W633" s="20" t="s">
        <v>92</v>
      </c>
      <c r="X633" s="20"/>
    </row>
    <row r="634" spans="1:24" s="9" customFormat="1" ht="15.75" customHeight="1">
      <c r="C634" s="37"/>
      <c r="D634" s="37"/>
      <c r="E634" s="39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3"/>
      <c r="R634" s="43"/>
      <c r="S634" s="43"/>
      <c r="T634" s="43"/>
      <c r="U634" s="43"/>
      <c r="V634" s="44"/>
      <c r="W634" s="37"/>
      <c r="X634" s="37"/>
    </row>
    <row r="635" spans="1:24" s="9" customFormat="1" ht="15.75" customHeight="1">
      <c r="C635" s="20" t="s">
        <v>93</v>
      </c>
      <c r="D635" s="20"/>
      <c r="E635" s="22"/>
      <c r="F635" s="24"/>
      <c r="G635" s="24"/>
      <c r="H635" s="24"/>
      <c r="I635" s="24"/>
      <c r="J635" s="24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163"/>
      <c r="W635" s="20" t="s">
        <v>93</v>
      </c>
      <c r="X635" s="20"/>
    </row>
    <row r="636" spans="1:24" s="216" customFormat="1" ht="15.75" customHeight="1">
      <c r="C636" s="37"/>
      <c r="D636" s="38" t="s">
        <v>132</v>
      </c>
      <c r="E636" s="257">
        <v>121803</v>
      </c>
      <c r="F636" s="258">
        <v>39</v>
      </c>
      <c r="G636" s="258">
        <v>8</v>
      </c>
      <c r="H636" s="258">
        <v>23</v>
      </c>
      <c r="I636" s="258">
        <v>38758</v>
      </c>
      <c r="J636" s="258">
        <v>0</v>
      </c>
      <c r="K636" s="258">
        <v>930</v>
      </c>
      <c r="L636" s="258">
        <v>0</v>
      </c>
      <c r="M636" s="258">
        <v>6</v>
      </c>
      <c r="N636" s="258">
        <v>24525</v>
      </c>
      <c r="O636" s="258">
        <v>5</v>
      </c>
      <c r="P636" s="258">
        <v>30</v>
      </c>
      <c r="Q636" s="259">
        <v>55509</v>
      </c>
      <c r="R636" s="259">
        <v>840</v>
      </c>
      <c r="S636" s="259">
        <v>13</v>
      </c>
      <c r="T636" s="259">
        <v>892</v>
      </c>
      <c r="U636" s="259">
        <v>225</v>
      </c>
      <c r="V636" s="260">
        <v>0</v>
      </c>
      <c r="W636" s="37"/>
      <c r="X636" s="38" t="s">
        <v>132</v>
      </c>
    </row>
    <row r="637" spans="1:24" s="9" customFormat="1" ht="15.75" customHeight="1">
      <c r="C637" s="37"/>
      <c r="D637" s="38" t="s">
        <v>70</v>
      </c>
      <c r="E637" s="257">
        <v>97779</v>
      </c>
      <c r="F637" s="258">
        <v>56</v>
      </c>
      <c r="G637" s="258">
        <v>16</v>
      </c>
      <c r="H637" s="258">
        <v>442</v>
      </c>
      <c r="I637" s="258">
        <v>38072</v>
      </c>
      <c r="J637" s="258">
        <v>38</v>
      </c>
      <c r="K637" s="258">
        <v>4</v>
      </c>
      <c r="L637" s="258">
        <v>440</v>
      </c>
      <c r="M637" s="258">
        <v>5</v>
      </c>
      <c r="N637" s="258">
        <v>47653</v>
      </c>
      <c r="O637" s="258">
        <v>96</v>
      </c>
      <c r="P637" s="258">
        <v>0</v>
      </c>
      <c r="Q637" s="259">
        <v>36</v>
      </c>
      <c r="R637" s="259">
        <v>525</v>
      </c>
      <c r="S637" s="259">
        <v>10005</v>
      </c>
      <c r="T637" s="259">
        <v>266</v>
      </c>
      <c r="U637" s="259">
        <v>125</v>
      </c>
      <c r="V637" s="260">
        <v>0</v>
      </c>
      <c r="W637" s="37"/>
      <c r="X637" s="38" t="s">
        <v>70</v>
      </c>
    </row>
    <row r="638" spans="1:24" s="9" customFormat="1" ht="15.75" customHeight="1">
      <c r="C638" s="37"/>
      <c r="D638" s="38" t="s">
        <v>71</v>
      </c>
      <c r="E638" s="257">
        <v>32715</v>
      </c>
      <c r="F638" s="258">
        <v>22</v>
      </c>
      <c r="G638" s="258">
        <v>15435</v>
      </c>
      <c r="H638" s="258">
        <v>60</v>
      </c>
      <c r="I638" s="258">
        <v>11</v>
      </c>
      <c r="J638" s="258">
        <v>2</v>
      </c>
      <c r="K638" s="258">
        <v>16</v>
      </c>
      <c r="L638" s="258">
        <v>20</v>
      </c>
      <c r="M638" s="258">
        <v>0</v>
      </c>
      <c r="N638" s="258">
        <v>9149</v>
      </c>
      <c r="O638" s="258">
        <v>0</v>
      </c>
      <c r="P638" s="258">
        <v>20</v>
      </c>
      <c r="Q638" s="259">
        <v>7510</v>
      </c>
      <c r="R638" s="259">
        <v>420</v>
      </c>
      <c r="S638" s="259">
        <v>20</v>
      </c>
      <c r="T638" s="259">
        <v>20</v>
      </c>
      <c r="U638" s="259">
        <v>10</v>
      </c>
      <c r="V638" s="260">
        <v>0</v>
      </c>
      <c r="W638" s="37"/>
      <c r="X638" s="38" t="s">
        <v>71</v>
      </c>
    </row>
    <row r="639" spans="1:24" s="9" customFormat="1" ht="15.75" customHeight="1">
      <c r="C639" s="37"/>
      <c r="D639" s="37"/>
      <c r="E639" s="257"/>
      <c r="F639" s="258"/>
      <c r="G639" s="258"/>
      <c r="H639" s="258"/>
      <c r="I639" s="258"/>
      <c r="J639" s="258"/>
      <c r="K639" s="258"/>
      <c r="L639" s="258"/>
      <c r="M639" s="258"/>
      <c r="N639" s="258"/>
      <c r="O639" s="258"/>
      <c r="P639" s="258"/>
      <c r="Q639" s="259"/>
      <c r="R639" s="259"/>
      <c r="S639" s="259"/>
      <c r="T639" s="259"/>
      <c r="U639" s="259"/>
      <c r="V639" s="260"/>
      <c r="W639" s="37"/>
      <c r="X639" s="37"/>
    </row>
    <row r="640" spans="1:24" s="26" customFormat="1" ht="15.75" customHeight="1">
      <c r="C640" s="20" t="s">
        <v>94</v>
      </c>
      <c r="D640" s="21"/>
      <c r="E640" s="261">
        <v>469147.75</v>
      </c>
      <c r="F640" s="156">
        <v>42889</v>
      </c>
      <c r="G640" s="156">
        <v>37736</v>
      </c>
      <c r="H640" s="156">
        <v>11866</v>
      </c>
      <c r="I640" s="156">
        <v>95573.75</v>
      </c>
      <c r="J640" s="156">
        <v>421</v>
      </c>
      <c r="K640" s="156">
        <v>1002</v>
      </c>
      <c r="L640" s="156">
        <v>3577</v>
      </c>
      <c r="M640" s="156">
        <v>11</v>
      </c>
      <c r="N640" s="156">
        <v>173330.75</v>
      </c>
      <c r="O640" s="156">
        <v>130</v>
      </c>
      <c r="P640" s="156">
        <v>83</v>
      </c>
      <c r="Q640" s="156">
        <v>66818</v>
      </c>
      <c r="R640" s="156">
        <v>5645</v>
      </c>
      <c r="S640" s="156">
        <v>25503.25</v>
      </c>
      <c r="T640" s="156">
        <v>4145</v>
      </c>
      <c r="U640" s="156">
        <v>417</v>
      </c>
      <c r="V640" s="157">
        <v>0</v>
      </c>
      <c r="W640" s="20" t="s">
        <v>94</v>
      </c>
      <c r="X640" s="21"/>
    </row>
    <row r="641" spans="3:24" s="26" customFormat="1" ht="15.75" customHeight="1">
      <c r="D641" s="52" t="s">
        <v>73</v>
      </c>
      <c r="E641" s="257">
        <v>1806.75</v>
      </c>
      <c r="F641" s="258">
        <v>359</v>
      </c>
      <c r="G641" s="258">
        <v>22</v>
      </c>
      <c r="H641" s="258">
        <v>15</v>
      </c>
      <c r="I641" s="258">
        <v>73.75</v>
      </c>
      <c r="J641" s="258">
        <v>115</v>
      </c>
      <c r="K641" s="258">
        <v>71</v>
      </c>
      <c r="L641" s="258">
        <v>275</v>
      </c>
      <c r="M641" s="258">
        <v>0</v>
      </c>
      <c r="N641" s="258">
        <v>569.75</v>
      </c>
      <c r="O641" s="258">
        <v>24</v>
      </c>
      <c r="P641" s="258">
        <v>3</v>
      </c>
      <c r="Q641" s="259">
        <v>101</v>
      </c>
      <c r="R641" s="259">
        <v>0</v>
      </c>
      <c r="S641" s="259">
        <v>54.25</v>
      </c>
      <c r="T641" s="259">
        <v>124</v>
      </c>
      <c r="U641" s="259">
        <v>0</v>
      </c>
      <c r="V641" s="260">
        <v>0</v>
      </c>
      <c r="X641" s="52" t="s">
        <v>73</v>
      </c>
    </row>
    <row r="642" spans="3:24" s="26" customFormat="1" ht="15.75" customHeight="1">
      <c r="C642" s="37"/>
      <c r="D642" s="52" t="s">
        <v>74</v>
      </c>
      <c r="E642" s="257">
        <v>664</v>
      </c>
      <c r="F642" s="258">
        <v>320</v>
      </c>
      <c r="G642" s="258">
        <v>51</v>
      </c>
      <c r="H642" s="258">
        <v>5</v>
      </c>
      <c r="I642" s="258">
        <v>4</v>
      </c>
      <c r="J642" s="258">
        <v>0</v>
      </c>
      <c r="K642" s="258">
        <v>0</v>
      </c>
      <c r="L642" s="258">
        <v>0</v>
      </c>
      <c r="M642" s="258">
        <v>5</v>
      </c>
      <c r="N642" s="258">
        <v>86</v>
      </c>
      <c r="O642" s="258">
        <v>5</v>
      </c>
      <c r="P642" s="258">
        <v>60</v>
      </c>
      <c r="Q642" s="259">
        <v>5</v>
      </c>
      <c r="R642" s="259">
        <v>0</v>
      </c>
      <c r="S642" s="259">
        <v>38</v>
      </c>
      <c r="T642" s="259">
        <v>85</v>
      </c>
      <c r="U642" s="259">
        <v>0</v>
      </c>
      <c r="V642" s="260">
        <v>0</v>
      </c>
      <c r="W642" s="37"/>
      <c r="X642" s="52" t="s">
        <v>74</v>
      </c>
    </row>
    <row r="643" spans="3:24" s="26" customFormat="1" ht="15.75" customHeight="1">
      <c r="C643" s="37"/>
      <c r="D643" s="52" t="s">
        <v>75</v>
      </c>
      <c r="E643" s="257">
        <v>868</v>
      </c>
      <c r="F643" s="258">
        <v>46</v>
      </c>
      <c r="G643" s="258"/>
      <c r="H643" s="258">
        <v>35</v>
      </c>
      <c r="I643" s="258">
        <v>55</v>
      </c>
      <c r="J643" s="258">
        <v>250</v>
      </c>
      <c r="K643" s="258"/>
      <c r="L643" s="258"/>
      <c r="M643" s="258">
        <v>6</v>
      </c>
      <c r="N643" s="258">
        <v>224</v>
      </c>
      <c r="O643" s="258"/>
      <c r="P643" s="258"/>
      <c r="Q643" s="259"/>
      <c r="R643" s="259"/>
      <c r="S643" s="259"/>
      <c r="T643" s="259">
        <v>252</v>
      </c>
      <c r="U643" s="259"/>
      <c r="V643" s="260">
        <v>0</v>
      </c>
      <c r="W643" s="37"/>
      <c r="X643" s="52" t="s">
        <v>75</v>
      </c>
    </row>
    <row r="644" spans="3:24" s="26" customFormat="1" ht="15.75" customHeight="1">
      <c r="C644" s="37"/>
      <c r="D644" s="52" t="s">
        <v>76</v>
      </c>
      <c r="E644" s="257">
        <v>152</v>
      </c>
      <c r="F644" s="258">
        <v>3</v>
      </c>
      <c r="G644" s="258">
        <v>8</v>
      </c>
      <c r="H644" s="258">
        <v>30</v>
      </c>
      <c r="I644" s="258"/>
      <c r="J644" s="258"/>
      <c r="K644" s="258"/>
      <c r="L644" s="258">
        <v>10</v>
      </c>
      <c r="M644" s="258"/>
      <c r="N644" s="258">
        <v>45</v>
      </c>
      <c r="O644" s="258"/>
      <c r="P644" s="258"/>
      <c r="Q644" s="259">
        <v>5</v>
      </c>
      <c r="R644" s="259"/>
      <c r="S644" s="259"/>
      <c r="T644" s="259">
        <v>46</v>
      </c>
      <c r="U644" s="259">
        <v>5</v>
      </c>
      <c r="V644" s="260">
        <v>0</v>
      </c>
      <c r="W644" s="37"/>
      <c r="X644" s="52" t="s">
        <v>76</v>
      </c>
    </row>
    <row r="645" spans="3:24" s="26" customFormat="1" ht="15.75" customHeight="1">
      <c r="C645" s="37"/>
      <c r="D645" s="52" t="s">
        <v>77</v>
      </c>
      <c r="E645" s="257">
        <v>158</v>
      </c>
      <c r="F645" s="258">
        <v>12</v>
      </c>
      <c r="G645" s="258">
        <v>12</v>
      </c>
      <c r="H645" s="258">
        <v>20</v>
      </c>
      <c r="I645" s="258">
        <v>2</v>
      </c>
      <c r="J645" s="258">
        <v>52</v>
      </c>
      <c r="K645" s="258"/>
      <c r="L645" s="258">
        <v>5</v>
      </c>
      <c r="M645" s="258"/>
      <c r="N645" s="258">
        <v>20</v>
      </c>
      <c r="O645" s="258"/>
      <c r="P645" s="258">
        <v>5</v>
      </c>
      <c r="Q645" s="258">
        <v>10</v>
      </c>
      <c r="R645" s="258"/>
      <c r="S645" s="258">
        <v>10</v>
      </c>
      <c r="T645" s="258">
        <v>0</v>
      </c>
      <c r="U645" s="258">
        <v>10</v>
      </c>
      <c r="V645" s="262">
        <v>0</v>
      </c>
      <c r="W645" s="37"/>
      <c r="X645" s="52" t="s">
        <v>77</v>
      </c>
    </row>
    <row r="646" spans="3:24" s="26" customFormat="1" ht="15.75" customHeight="1">
      <c r="C646" s="37"/>
      <c r="D646" s="52" t="s">
        <v>78</v>
      </c>
      <c r="E646" s="257">
        <v>540</v>
      </c>
      <c r="F646" s="258">
        <v>10</v>
      </c>
      <c r="G646" s="258">
        <v>30</v>
      </c>
      <c r="H646" s="258">
        <v>130</v>
      </c>
      <c r="I646" s="258">
        <v>70</v>
      </c>
      <c r="J646" s="258"/>
      <c r="K646" s="258">
        <v>20</v>
      </c>
      <c r="L646" s="258">
        <v>35</v>
      </c>
      <c r="M646" s="258"/>
      <c r="N646" s="258">
        <v>60</v>
      </c>
      <c r="O646" s="258"/>
      <c r="P646" s="258">
        <v>15</v>
      </c>
      <c r="Q646" s="259">
        <v>60</v>
      </c>
      <c r="R646" s="258"/>
      <c r="S646" s="258"/>
      <c r="T646" s="258">
        <v>60</v>
      </c>
      <c r="U646" s="258">
        <v>50</v>
      </c>
      <c r="V646" s="262">
        <v>0</v>
      </c>
      <c r="W646" s="37"/>
      <c r="X646" s="52" t="s">
        <v>78</v>
      </c>
    </row>
    <row r="647" spans="3:24" s="26" customFormat="1" ht="15.75" customHeight="1">
      <c r="C647" s="37"/>
      <c r="D647" s="52" t="s">
        <v>95</v>
      </c>
      <c r="E647" s="257">
        <v>464356</v>
      </c>
      <c r="F647" s="258">
        <v>42000</v>
      </c>
      <c r="G647" s="258">
        <v>37600</v>
      </c>
      <c r="H647" s="258">
        <v>11497</v>
      </c>
      <c r="I647" s="258">
        <v>95360</v>
      </c>
      <c r="J647" s="258"/>
      <c r="K647" s="258">
        <v>900</v>
      </c>
      <c r="L647" s="258">
        <v>3240</v>
      </c>
      <c r="M647" s="258"/>
      <c r="N647" s="258">
        <v>172210</v>
      </c>
      <c r="O647" s="258">
        <v>96</v>
      </c>
      <c r="P647" s="258"/>
      <c r="Q647" s="259">
        <v>66620</v>
      </c>
      <c r="R647" s="259">
        <v>5640</v>
      </c>
      <c r="S647" s="259">
        <v>25400</v>
      </c>
      <c r="T647" s="259">
        <v>3478</v>
      </c>
      <c r="U647" s="259">
        <v>315</v>
      </c>
      <c r="V647" s="260">
        <v>0</v>
      </c>
      <c r="W647" s="37"/>
      <c r="X647" s="52" t="s">
        <v>95</v>
      </c>
    </row>
    <row r="648" spans="3:24" s="26" customFormat="1" ht="15.75" customHeight="1">
      <c r="C648" s="37"/>
      <c r="D648" s="52" t="s">
        <v>79</v>
      </c>
      <c r="E648" s="257">
        <v>603</v>
      </c>
      <c r="F648" s="258">
        <v>139</v>
      </c>
      <c r="G648" s="258">
        <v>13</v>
      </c>
      <c r="H648" s="258">
        <v>134</v>
      </c>
      <c r="I648" s="258">
        <v>9</v>
      </c>
      <c r="J648" s="258">
        <v>4</v>
      </c>
      <c r="K648" s="258">
        <v>11</v>
      </c>
      <c r="L648" s="258">
        <v>12</v>
      </c>
      <c r="M648" s="258"/>
      <c r="N648" s="258">
        <v>116</v>
      </c>
      <c r="O648" s="258">
        <v>5</v>
      </c>
      <c r="P648" s="258"/>
      <c r="Q648" s="259">
        <v>17</v>
      </c>
      <c r="R648" s="259">
        <v>5</v>
      </c>
      <c r="S648" s="259">
        <v>1</v>
      </c>
      <c r="T648" s="259">
        <v>100</v>
      </c>
      <c r="U648" s="259">
        <v>37</v>
      </c>
      <c r="V648" s="260">
        <v>0</v>
      </c>
      <c r="W648" s="37"/>
      <c r="X648" s="52" t="s">
        <v>79</v>
      </c>
    </row>
    <row r="649" spans="3:24" s="26" customFormat="1" ht="15.75" customHeight="1">
      <c r="C649" s="37"/>
      <c r="D649" s="37"/>
      <c r="E649" s="257"/>
      <c r="F649" s="258"/>
      <c r="G649" s="258"/>
      <c r="H649" s="258"/>
      <c r="I649" s="258"/>
      <c r="J649" s="258"/>
      <c r="K649" s="258"/>
      <c r="L649" s="258"/>
      <c r="M649" s="258"/>
      <c r="N649" s="258"/>
      <c r="O649" s="258"/>
      <c r="P649" s="258"/>
      <c r="Q649" s="259"/>
      <c r="R649" s="259"/>
      <c r="S649" s="259"/>
      <c r="T649" s="259"/>
      <c r="U649" s="259"/>
      <c r="V649" s="260"/>
      <c r="W649" s="37"/>
      <c r="X649" s="37"/>
    </row>
    <row r="650" spans="3:24" s="9" customFormat="1" ht="15.75" customHeight="1">
      <c r="C650" s="20" t="s">
        <v>96</v>
      </c>
      <c r="D650" s="20"/>
      <c r="E650" s="261">
        <v>469147.75</v>
      </c>
      <c r="F650" s="156">
        <v>42889</v>
      </c>
      <c r="G650" s="156">
        <v>37736</v>
      </c>
      <c r="H650" s="156">
        <v>11866</v>
      </c>
      <c r="I650" s="156">
        <v>95573.75</v>
      </c>
      <c r="J650" s="156">
        <v>421</v>
      </c>
      <c r="K650" s="156">
        <v>1002</v>
      </c>
      <c r="L650" s="156">
        <v>3577</v>
      </c>
      <c r="M650" s="156">
        <v>11</v>
      </c>
      <c r="N650" s="156">
        <v>173330.75</v>
      </c>
      <c r="O650" s="156">
        <v>130</v>
      </c>
      <c r="P650" s="156">
        <v>83</v>
      </c>
      <c r="Q650" s="156">
        <v>66818</v>
      </c>
      <c r="R650" s="156">
        <v>5645</v>
      </c>
      <c r="S650" s="156">
        <v>25503.25</v>
      </c>
      <c r="T650" s="156">
        <v>4145</v>
      </c>
      <c r="U650" s="156">
        <v>417</v>
      </c>
      <c r="V650" s="157">
        <v>0</v>
      </c>
      <c r="W650" s="20" t="s">
        <v>96</v>
      </c>
      <c r="X650" s="20"/>
    </row>
    <row r="651" spans="3:24" s="9" customFormat="1" ht="15.75" customHeight="1">
      <c r="C651" s="37"/>
      <c r="D651" s="37" t="s">
        <v>97</v>
      </c>
      <c r="E651" s="257">
        <v>1303.75</v>
      </c>
      <c r="F651" s="258">
        <v>269</v>
      </c>
      <c r="G651" s="258">
        <v>23</v>
      </c>
      <c r="H651" s="258">
        <v>6</v>
      </c>
      <c r="I651" s="258">
        <v>37.75</v>
      </c>
      <c r="J651" s="258">
        <v>116</v>
      </c>
      <c r="K651" s="258">
        <v>64</v>
      </c>
      <c r="L651" s="258"/>
      <c r="M651" s="258"/>
      <c r="N651" s="258">
        <v>477.75</v>
      </c>
      <c r="O651" s="258">
        <v>25</v>
      </c>
      <c r="P651" s="258">
        <v>3</v>
      </c>
      <c r="Q651" s="259">
        <v>102</v>
      </c>
      <c r="R651" s="259">
        <v>0</v>
      </c>
      <c r="S651" s="258">
        <v>55.25</v>
      </c>
      <c r="T651" s="258">
        <v>124</v>
      </c>
      <c r="U651" s="258">
        <v>1</v>
      </c>
      <c r="V651" s="262">
        <v>0</v>
      </c>
      <c r="W651" s="37"/>
      <c r="X651" s="37" t="s">
        <v>97</v>
      </c>
    </row>
    <row r="652" spans="3:24" s="9" customFormat="1" ht="15.75" customHeight="1">
      <c r="C652" s="37"/>
      <c r="D652" s="37" t="s">
        <v>98</v>
      </c>
      <c r="E652" s="257">
        <v>101</v>
      </c>
      <c r="F652" s="258">
        <v>20</v>
      </c>
      <c r="G652" s="258">
        <v>7</v>
      </c>
      <c r="H652" s="258">
        <v>8</v>
      </c>
      <c r="I652" s="258">
        <v>9</v>
      </c>
      <c r="J652" s="258">
        <v>5</v>
      </c>
      <c r="K652" s="258">
        <v>8</v>
      </c>
      <c r="L652" s="258">
        <v>2</v>
      </c>
      <c r="M652" s="258"/>
      <c r="N652" s="258">
        <v>25</v>
      </c>
      <c r="O652" s="258"/>
      <c r="P652" s="258"/>
      <c r="Q652" s="259">
        <v>6</v>
      </c>
      <c r="R652" s="259"/>
      <c r="S652" s="259"/>
      <c r="T652" s="259">
        <v>5</v>
      </c>
      <c r="U652" s="259">
        <v>6</v>
      </c>
      <c r="V652" s="260">
        <v>0</v>
      </c>
      <c r="W652" s="37"/>
      <c r="X652" s="37" t="s">
        <v>98</v>
      </c>
    </row>
    <row r="653" spans="3:24" s="9" customFormat="1" ht="15.75" customHeight="1">
      <c r="C653" s="37"/>
      <c r="D653" s="37" t="s">
        <v>99</v>
      </c>
      <c r="E653" s="257">
        <v>1270</v>
      </c>
      <c r="F653" s="258">
        <v>121</v>
      </c>
      <c r="G653" s="258">
        <v>65</v>
      </c>
      <c r="H653" s="258">
        <v>325</v>
      </c>
      <c r="I653" s="258">
        <v>95</v>
      </c>
      <c r="J653" s="258"/>
      <c r="K653" s="258">
        <v>30</v>
      </c>
      <c r="L653" s="258">
        <v>80</v>
      </c>
      <c r="M653" s="258">
        <v>11</v>
      </c>
      <c r="N653" s="258">
        <v>221</v>
      </c>
      <c r="O653" s="258">
        <v>9</v>
      </c>
      <c r="P653" s="258">
        <v>20</v>
      </c>
      <c r="Q653" s="259">
        <v>40</v>
      </c>
      <c r="R653" s="259">
        <v>5</v>
      </c>
      <c r="S653" s="259">
        <v>15</v>
      </c>
      <c r="T653" s="259">
        <v>138</v>
      </c>
      <c r="U653" s="259">
        <v>95</v>
      </c>
      <c r="V653" s="260">
        <v>0</v>
      </c>
      <c r="W653" s="37"/>
      <c r="X653" s="37" t="s">
        <v>99</v>
      </c>
    </row>
    <row r="654" spans="3:24" s="9" customFormat="1" ht="15.75" customHeight="1">
      <c r="C654" s="37"/>
      <c r="D654" s="37" t="s">
        <v>100</v>
      </c>
      <c r="E654" s="39">
        <v>1307</v>
      </c>
      <c r="F654" s="40">
        <v>229</v>
      </c>
      <c r="G654" s="40">
        <v>41</v>
      </c>
      <c r="H654" s="40">
        <v>30</v>
      </c>
      <c r="I654" s="40">
        <v>72</v>
      </c>
      <c r="J654" s="40">
        <v>50</v>
      </c>
      <c r="K654" s="40"/>
      <c r="L654" s="40">
        <v>255</v>
      </c>
      <c r="M654" s="40"/>
      <c r="N654" s="40">
        <v>397</v>
      </c>
      <c r="O654" s="40"/>
      <c r="P654" s="40">
        <v>60</v>
      </c>
      <c r="Q654" s="43">
        <v>50</v>
      </c>
      <c r="R654" s="43"/>
      <c r="S654" s="43">
        <v>33</v>
      </c>
      <c r="T654" s="43">
        <v>90</v>
      </c>
      <c r="U654" s="43"/>
      <c r="V654" s="44">
        <v>0</v>
      </c>
      <c r="W654" s="37"/>
      <c r="X654" s="37" t="s">
        <v>100</v>
      </c>
    </row>
    <row r="655" spans="3:24" s="9" customFormat="1" ht="15.75" customHeight="1">
      <c r="C655" s="37"/>
      <c r="D655" s="37" t="s">
        <v>101</v>
      </c>
      <c r="E655" s="39">
        <v>156</v>
      </c>
      <c r="F655" s="40"/>
      <c r="G655" s="40"/>
      <c r="H655" s="40"/>
      <c r="I655" s="40"/>
      <c r="J655" s="40"/>
      <c r="K655" s="40"/>
      <c r="L655" s="40"/>
      <c r="M655" s="40"/>
      <c r="N655" s="40"/>
      <c r="O655" s="40">
        <v>96</v>
      </c>
      <c r="P655" s="40"/>
      <c r="Q655" s="43"/>
      <c r="R655" s="43"/>
      <c r="S655" s="43"/>
      <c r="T655" s="43">
        <v>60</v>
      </c>
      <c r="U655" s="43"/>
      <c r="V655" s="44">
        <v>0</v>
      </c>
      <c r="W655" s="37"/>
      <c r="X655" s="37" t="s">
        <v>101</v>
      </c>
    </row>
    <row r="656" spans="3:24" s="9" customFormat="1" ht="15.75" customHeight="1">
      <c r="C656" s="37"/>
      <c r="D656" s="37" t="s">
        <v>102</v>
      </c>
      <c r="E656" s="39">
        <v>3040</v>
      </c>
      <c r="F656" s="40">
        <v>250</v>
      </c>
      <c r="G656" s="40"/>
      <c r="H656" s="40">
        <v>297</v>
      </c>
      <c r="I656" s="40"/>
      <c r="J656" s="40">
        <v>250</v>
      </c>
      <c r="K656" s="40"/>
      <c r="L656" s="40">
        <v>440</v>
      </c>
      <c r="M656" s="40"/>
      <c r="N656" s="40">
        <v>740</v>
      </c>
      <c r="O656" s="40"/>
      <c r="P656" s="40"/>
      <c r="Q656" s="43">
        <v>300</v>
      </c>
      <c r="R656" s="43"/>
      <c r="S656" s="43"/>
      <c r="T656" s="43">
        <v>448</v>
      </c>
      <c r="U656" s="43">
        <v>315</v>
      </c>
      <c r="V656" s="44">
        <v>0</v>
      </c>
      <c r="W656" s="37"/>
      <c r="X656" s="37" t="s">
        <v>102</v>
      </c>
    </row>
    <row r="657" spans="3:24" s="9" customFormat="1" ht="15.75" customHeight="1">
      <c r="C657" s="37"/>
      <c r="D657" s="37" t="s">
        <v>103</v>
      </c>
      <c r="E657" s="39">
        <v>4500</v>
      </c>
      <c r="F657" s="40"/>
      <c r="G657" s="40"/>
      <c r="H657" s="40"/>
      <c r="I657" s="40"/>
      <c r="J657" s="40"/>
      <c r="K657" s="40">
        <v>900</v>
      </c>
      <c r="L657" s="40"/>
      <c r="M657" s="40"/>
      <c r="N657" s="40">
        <v>880</v>
      </c>
      <c r="O657" s="40"/>
      <c r="P657" s="40"/>
      <c r="Q657" s="43">
        <v>1000</v>
      </c>
      <c r="R657" s="43">
        <v>840</v>
      </c>
      <c r="S657" s="43"/>
      <c r="T657" s="43">
        <v>880</v>
      </c>
      <c r="U657" s="43"/>
      <c r="V657" s="44">
        <v>0</v>
      </c>
      <c r="W657" s="37"/>
      <c r="X657" s="37" t="s">
        <v>103</v>
      </c>
    </row>
    <row r="658" spans="3:24" s="9" customFormat="1" ht="15.75" customHeight="1">
      <c r="C658" s="37"/>
      <c r="D658" s="37" t="s">
        <v>104</v>
      </c>
      <c r="E658" s="39">
        <v>57610</v>
      </c>
      <c r="F658" s="40">
        <v>2400</v>
      </c>
      <c r="G658" s="40">
        <v>1200</v>
      </c>
      <c r="H658" s="40"/>
      <c r="I658" s="40">
        <v>2400</v>
      </c>
      <c r="J658" s="40"/>
      <c r="K658" s="40"/>
      <c r="L658" s="40">
        <v>2800</v>
      </c>
      <c r="M658" s="40"/>
      <c r="N658" s="40">
        <v>29410</v>
      </c>
      <c r="O658" s="40"/>
      <c r="P658" s="40"/>
      <c r="Q658" s="43">
        <v>2400</v>
      </c>
      <c r="R658" s="43">
        <v>4800</v>
      </c>
      <c r="S658" s="43">
        <v>9800</v>
      </c>
      <c r="T658" s="43">
        <v>2400</v>
      </c>
      <c r="U658" s="43"/>
      <c r="V658" s="44">
        <v>0</v>
      </c>
      <c r="W658" s="37"/>
      <c r="X658" s="37" t="s">
        <v>104</v>
      </c>
    </row>
    <row r="659" spans="3:24" s="9" customFormat="1" ht="15.75" customHeight="1">
      <c r="C659" s="37"/>
      <c r="D659" s="37" t="s">
        <v>105</v>
      </c>
      <c r="E659" s="39">
        <v>88820</v>
      </c>
      <c r="F659" s="40"/>
      <c r="G659" s="40">
        <v>5600</v>
      </c>
      <c r="H659" s="40">
        <v>11200</v>
      </c>
      <c r="I659" s="40"/>
      <c r="J659" s="40"/>
      <c r="K659" s="40"/>
      <c r="L659" s="40"/>
      <c r="M659" s="40"/>
      <c r="N659" s="40">
        <v>43660</v>
      </c>
      <c r="O659" s="40"/>
      <c r="P659" s="40"/>
      <c r="Q659" s="43">
        <v>12760</v>
      </c>
      <c r="R659" s="43"/>
      <c r="S659" s="43">
        <v>15600</v>
      </c>
      <c r="T659" s="43"/>
      <c r="U659" s="43"/>
      <c r="V659" s="44">
        <v>0</v>
      </c>
      <c r="W659" s="37"/>
      <c r="X659" s="37" t="s">
        <v>105</v>
      </c>
    </row>
    <row r="660" spans="3:24" s="9" customFormat="1" ht="15.75" customHeight="1">
      <c r="C660" s="37"/>
      <c r="D660" s="37" t="s">
        <v>106</v>
      </c>
      <c r="E660" s="39">
        <v>143360</v>
      </c>
      <c r="F660" s="40">
        <v>39600</v>
      </c>
      <c r="G660" s="40">
        <v>30800</v>
      </c>
      <c r="H660" s="40"/>
      <c r="I660" s="40">
        <v>34240</v>
      </c>
      <c r="J660" s="40"/>
      <c r="K660" s="40"/>
      <c r="L660" s="40"/>
      <c r="M660" s="40"/>
      <c r="N660" s="40">
        <v>38720</v>
      </c>
      <c r="O660" s="40"/>
      <c r="P660" s="40"/>
      <c r="Q660" s="43"/>
      <c r="R660" s="43"/>
      <c r="S660" s="43"/>
      <c r="T660" s="43"/>
      <c r="U660" s="43"/>
      <c r="V660" s="44">
        <v>0</v>
      </c>
      <c r="W660" s="37"/>
      <c r="X660" s="37" t="s">
        <v>106</v>
      </c>
    </row>
    <row r="661" spans="3:24" s="9" customFormat="1" ht="15.75" customHeight="1" thickBot="1">
      <c r="C661" s="54"/>
      <c r="D661" s="54" t="s">
        <v>107</v>
      </c>
      <c r="E661" s="55">
        <v>167680</v>
      </c>
      <c r="F661" s="56"/>
      <c r="G661" s="56"/>
      <c r="H661" s="56"/>
      <c r="I661" s="56">
        <v>58720</v>
      </c>
      <c r="J661" s="56"/>
      <c r="K661" s="56"/>
      <c r="L661" s="56"/>
      <c r="M661" s="56"/>
      <c r="N661" s="56">
        <v>58800</v>
      </c>
      <c r="O661" s="56"/>
      <c r="P661" s="56"/>
      <c r="Q661" s="57">
        <v>50160</v>
      </c>
      <c r="R661" s="57"/>
      <c r="S661" s="57"/>
      <c r="T661" s="57"/>
      <c r="U661" s="57"/>
      <c r="V661" s="58">
        <v>0</v>
      </c>
      <c r="W661" s="54"/>
      <c r="X661" s="54" t="s">
        <v>107</v>
      </c>
    </row>
    <row r="662" spans="3:24" s="9" customFormat="1" ht="15.75" customHeight="1">
      <c r="C662" s="37"/>
      <c r="D662" s="37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60"/>
      <c r="R662" s="60"/>
      <c r="S662" s="60"/>
      <c r="T662" s="60"/>
      <c r="U662" s="60"/>
      <c r="V662" s="60"/>
      <c r="W662" s="37"/>
      <c r="X662" s="37"/>
    </row>
    <row r="663" spans="3:24" s="9" customFormat="1" ht="15.75" customHeight="1">
      <c r="C663" s="131" t="s">
        <v>108</v>
      </c>
      <c r="D663" s="26"/>
      <c r="W663" s="26"/>
      <c r="X663" s="26"/>
    </row>
    <row r="664" spans="3:24">
      <c r="D664" s="7"/>
    </row>
    <row r="665" spans="3:24">
      <c r="D665" s="7"/>
    </row>
    <row r="666" spans="3:24" s="9" customFormat="1" ht="21">
      <c r="C666" s="10" t="s">
        <v>171</v>
      </c>
      <c r="D666" s="251"/>
      <c r="W666" s="26"/>
      <c r="X666" s="26"/>
    </row>
    <row r="667" spans="3:24" s="9" customFormat="1" ht="15.75" customHeight="1" thickBot="1">
      <c r="C667" s="12"/>
      <c r="D667" s="126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26"/>
      <c r="X667" s="255"/>
    </row>
    <row r="668" spans="3:24" s="9" customFormat="1" ht="15.75" customHeight="1">
      <c r="C668" s="376" t="s">
        <v>30</v>
      </c>
      <c r="D668" s="385"/>
      <c r="E668" s="14" t="s">
        <v>31</v>
      </c>
      <c r="F668" s="15" t="s">
        <v>32</v>
      </c>
      <c r="G668" s="15" t="s">
        <v>33</v>
      </c>
      <c r="H668" s="15" t="s">
        <v>34</v>
      </c>
      <c r="I668" s="15" t="s">
        <v>35</v>
      </c>
      <c r="J668" s="15" t="s">
        <v>36</v>
      </c>
      <c r="K668" s="15" t="s">
        <v>37</v>
      </c>
      <c r="L668" s="15" t="s">
        <v>38</v>
      </c>
      <c r="M668" s="15" t="s">
        <v>39</v>
      </c>
      <c r="N668" s="15" t="s">
        <v>40</v>
      </c>
      <c r="O668" s="15" t="s">
        <v>41</v>
      </c>
      <c r="P668" s="263" t="s">
        <v>42</v>
      </c>
      <c r="Q668" s="15" t="s">
        <v>43</v>
      </c>
      <c r="R668" s="15" t="s">
        <v>44</v>
      </c>
      <c r="S668" s="15" t="s">
        <v>45</v>
      </c>
      <c r="T668" s="15" t="s">
        <v>46</v>
      </c>
      <c r="U668" s="15" t="s">
        <v>47</v>
      </c>
      <c r="V668" s="16" t="s">
        <v>48</v>
      </c>
      <c r="W668" s="275" t="s">
        <v>30</v>
      </c>
      <c r="X668" s="274"/>
    </row>
    <row r="669" spans="3:24" s="9" customFormat="1" ht="15.75" customHeight="1">
      <c r="C669" s="378"/>
      <c r="D669" s="386"/>
      <c r="E669" s="17" t="s">
        <v>26</v>
      </c>
      <c r="F669" s="18" t="s">
        <v>49</v>
      </c>
      <c r="G669" s="18" t="s">
        <v>50</v>
      </c>
      <c r="H669" s="18" t="s">
        <v>51</v>
      </c>
      <c r="I669" s="18" t="s">
        <v>52</v>
      </c>
      <c r="J669" s="18" t="s">
        <v>53</v>
      </c>
      <c r="K669" s="18" t="s">
        <v>54</v>
      </c>
      <c r="L669" s="18" t="s">
        <v>55</v>
      </c>
      <c r="M669" s="18" t="s">
        <v>56</v>
      </c>
      <c r="N669" s="18" t="s">
        <v>57</v>
      </c>
      <c r="O669" s="18" t="s">
        <v>58</v>
      </c>
      <c r="P669" s="264" t="s">
        <v>59</v>
      </c>
      <c r="Q669" s="18" t="s">
        <v>60</v>
      </c>
      <c r="R669" s="18" t="s">
        <v>61</v>
      </c>
      <c r="S669" s="18" t="s">
        <v>62</v>
      </c>
      <c r="T669" s="18" t="s">
        <v>63</v>
      </c>
      <c r="U669" s="18" t="s">
        <v>64</v>
      </c>
      <c r="V669" s="19" t="s">
        <v>65</v>
      </c>
      <c r="W669" s="277"/>
      <c r="X669" s="276"/>
    </row>
    <row r="670" spans="3:24" s="26" customFormat="1" ht="15.75" customHeight="1">
      <c r="C670" s="20" t="s">
        <v>66</v>
      </c>
      <c r="D670" s="21"/>
      <c r="E670" s="22">
        <v>219660.93599999999</v>
      </c>
      <c r="F670" s="23">
        <v>0</v>
      </c>
      <c r="G670" s="23">
        <v>0</v>
      </c>
      <c r="H670" s="23">
        <v>0</v>
      </c>
      <c r="I670" s="23">
        <v>0</v>
      </c>
      <c r="J670" s="23">
        <v>0</v>
      </c>
      <c r="K670" s="23">
        <v>0</v>
      </c>
      <c r="L670" s="23">
        <v>0</v>
      </c>
      <c r="M670" s="23">
        <v>0</v>
      </c>
      <c r="N670" s="23">
        <v>0</v>
      </c>
      <c r="O670" s="23">
        <v>0</v>
      </c>
      <c r="P670" s="265">
        <v>0</v>
      </c>
      <c r="Q670" s="23">
        <v>219660.93599999999</v>
      </c>
      <c r="R670" s="24">
        <v>0</v>
      </c>
      <c r="S670" s="24">
        <v>0</v>
      </c>
      <c r="T670" s="24">
        <v>0</v>
      </c>
      <c r="U670" s="24">
        <v>0</v>
      </c>
      <c r="V670" s="25">
        <v>0</v>
      </c>
      <c r="W670" s="20" t="s">
        <v>66</v>
      </c>
      <c r="X670" s="21"/>
    </row>
    <row r="671" spans="3:24" s="26" customFormat="1" ht="15.75" customHeight="1">
      <c r="C671" s="20" t="s">
        <v>91</v>
      </c>
      <c r="D671" s="21"/>
      <c r="E671" s="256">
        <v>1031272</v>
      </c>
      <c r="F671" s="23">
        <v>0</v>
      </c>
      <c r="G671" s="23">
        <v>0</v>
      </c>
      <c r="H671" s="23">
        <v>0</v>
      </c>
      <c r="I671" s="23">
        <v>0</v>
      </c>
      <c r="J671" s="23">
        <v>0</v>
      </c>
      <c r="K671" s="23">
        <v>0</v>
      </c>
      <c r="L671" s="23">
        <v>0</v>
      </c>
      <c r="M671" s="23">
        <v>0</v>
      </c>
      <c r="N671" s="23">
        <v>0</v>
      </c>
      <c r="O671" s="23">
        <v>0</v>
      </c>
      <c r="P671" s="265">
        <v>0</v>
      </c>
      <c r="Q671" s="24">
        <v>1031272</v>
      </c>
      <c r="R671" s="24">
        <v>0</v>
      </c>
      <c r="S671" s="24">
        <v>0</v>
      </c>
      <c r="T671" s="24">
        <v>0</v>
      </c>
      <c r="U671" s="24">
        <v>0</v>
      </c>
      <c r="V671" s="25">
        <v>0</v>
      </c>
      <c r="W671" s="20" t="s">
        <v>91</v>
      </c>
      <c r="X671" s="21"/>
    </row>
    <row r="672" spans="3:24" s="26" customFormat="1" ht="15.75" customHeight="1">
      <c r="C672" s="20" t="s">
        <v>92</v>
      </c>
      <c r="D672" s="20"/>
      <c r="E672" s="22">
        <v>346330</v>
      </c>
      <c r="F672" s="23">
        <v>0</v>
      </c>
      <c r="G672" s="23">
        <v>0</v>
      </c>
      <c r="H672" s="23">
        <v>0</v>
      </c>
      <c r="I672" s="23">
        <v>0</v>
      </c>
      <c r="J672" s="23">
        <v>0</v>
      </c>
      <c r="K672" s="23">
        <v>0</v>
      </c>
      <c r="L672" s="23">
        <v>0</v>
      </c>
      <c r="M672" s="23">
        <v>0</v>
      </c>
      <c r="N672" s="23">
        <v>0</v>
      </c>
      <c r="O672" s="23">
        <v>0</v>
      </c>
      <c r="P672" s="265">
        <v>0</v>
      </c>
      <c r="Q672" s="23">
        <v>346330</v>
      </c>
      <c r="R672" s="24">
        <v>0</v>
      </c>
      <c r="S672" s="24">
        <v>0</v>
      </c>
      <c r="T672" s="24">
        <v>0</v>
      </c>
      <c r="U672" s="24">
        <v>0</v>
      </c>
      <c r="V672" s="25">
        <v>0</v>
      </c>
      <c r="W672" s="20" t="s">
        <v>92</v>
      </c>
      <c r="X672" s="20"/>
    </row>
    <row r="673" spans="3:24" s="26" customFormat="1" ht="15.75" customHeight="1">
      <c r="C673" s="37"/>
      <c r="D673" s="37"/>
      <c r="E673" s="39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266"/>
      <c r="Q673" s="43"/>
      <c r="R673" s="43"/>
      <c r="S673" s="43"/>
      <c r="T673" s="43"/>
      <c r="U673" s="43"/>
      <c r="V673" s="44"/>
      <c r="W673" s="37"/>
      <c r="X673" s="37"/>
    </row>
    <row r="674" spans="3:24" s="26" customFormat="1" ht="15.75" customHeight="1">
      <c r="C674" s="20" t="s">
        <v>93</v>
      </c>
      <c r="D674" s="20"/>
      <c r="E674" s="22"/>
      <c r="F674" s="24"/>
      <c r="G674" s="24"/>
      <c r="H674" s="24"/>
      <c r="I674" s="24"/>
      <c r="J674" s="24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163"/>
      <c r="W674" s="20" t="s">
        <v>93</v>
      </c>
      <c r="X674" s="20"/>
    </row>
    <row r="675" spans="3:24" s="26" customFormat="1" ht="15.75" customHeight="1">
      <c r="C675" s="37"/>
      <c r="D675" s="38" t="s">
        <v>132</v>
      </c>
      <c r="E675" s="39">
        <v>0</v>
      </c>
      <c r="F675" s="40">
        <v>0</v>
      </c>
      <c r="G675" s="40">
        <v>0</v>
      </c>
      <c r="H675" s="40">
        <v>0</v>
      </c>
      <c r="I675" s="40">
        <v>0</v>
      </c>
      <c r="J675" s="40">
        <v>0</v>
      </c>
      <c r="K675" s="40">
        <v>0</v>
      </c>
      <c r="L675" s="40">
        <v>0</v>
      </c>
      <c r="M675" s="40">
        <v>0</v>
      </c>
      <c r="N675" s="40">
        <v>0</v>
      </c>
      <c r="O675" s="40">
        <v>0</v>
      </c>
      <c r="P675" s="40">
        <v>0</v>
      </c>
      <c r="Q675" s="43">
        <v>0</v>
      </c>
      <c r="R675" s="43">
        <v>0</v>
      </c>
      <c r="S675" s="43">
        <v>0</v>
      </c>
      <c r="T675" s="43">
        <v>0</v>
      </c>
      <c r="U675" s="43">
        <v>0</v>
      </c>
      <c r="V675" s="44">
        <v>0</v>
      </c>
      <c r="W675" s="37"/>
      <c r="X675" s="38" t="s">
        <v>132</v>
      </c>
    </row>
    <row r="676" spans="3:24" s="26" customFormat="1" ht="15.75" customHeight="1">
      <c r="C676" s="37"/>
      <c r="D676" s="38" t="s">
        <v>70</v>
      </c>
      <c r="E676" s="39">
        <v>0</v>
      </c>
      <c r="F676" s="40">
        <v>0</v>
      </c>
      <c r="G676" s="40">
        <v>0</v>
      </c>
      <c r="H676" s="40">
        <v>0</v>
      </c>
      <c r="I676" s="40">
        <v>0</v>
      </c>
      <c r="J676" s="40">
        <v>0</v>
      </c>
      <c r="K676" s="40">
        <v>0</v>
      </c>
      <c r="L676" s="40">
        <v>0</v>
      </c>
      <c r="M676" s="40">
        <v>0</v>
      </c>
      <c r="N676" s="40">
        <v>0</v>
      </c>
      <c r="O676" s="40">
        <v>0</v>
      </c>
      <c r="P676" s="40">
        <v>0</v>
      </c>
      <c r="Q676" s="43">
        <v>0</v>
      </c>
      <c r="R676" s="43">
        <v>0</v>
      </c>
      <c r="S676" s="43">
        <v>0</v>
      </c>
      <c r="T676" s="43">
        <v>0</v>
      </c>
      <c r="U676" s="43">
        <v>0</v>
      </c>
      <c r="V676" s="44">
        <v>0</v>
      </c>
      <c r="W676" s="37"/>
      <c r="X676" s="38" t="s">
        <v>70</v>
      </c>
    </row>
    <row r="677" spans="3:24" s="26" customFormat="1" ht="15.75" customHeight="1">
      <c r="C677" s="37"/>
      <c r="D677" s="38" t="s">
        <v>71</v>
      </c>
      <c r="E677" s="39">
        <v>0</v>
      </c>
      <c r="F677" s="40">
        <v>0</v>
      </c>
      <c r="G677" s="40">
        <v>0</v>
      </c>
      <c r="H677" s="40">
        <v>0</v>
      </c>
      <c r="I677" s="40">
        <v>0</v>
      </c>
      <c r="J677" s="40">
        <v>0</v>
      </c>
      <c r="K677" s="40">
        <v>0</v>
      </c>
      <c r="L677" s="40">
        <v>0</v>
      </c>
      <c r="M677" s="40">
        <v>0</v>
      </c>
      <c r="N677" s="40">
        <v>0</v>
      </c>
      <c r="O677" s="40">
        <v>0</v>
      </c>
      <c r="P677" s="40">
        <v>0</v>
      </c>
      <c r="Q677" s="43">
        <v>0</v>
      </c>
      <c r="R677" s="43">
        <v>0</v>
      </c>
      <c r="S677" s="43">
        <v>0</v>
      </c>
      <c r="T677" s="43">
        <v>0</v>
      </c>
      <c r="U677" s="43">
        <v>0</v>
      </c>
      <c r="V677" s="44">
        <v>0</v>
      </c>
      <c r="W677" s="37"/>
      <c r="X677" s="38" t="s">
        <v>71</v>
      </c>
    </row>
    <row r="678" spans="3:24" s="26" customFormat="1" ht="15.75" customHeight="1">
      <c r="C678" s="37"/>
      <c r="D678" s="37"/>
      <c r="E678" s="39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3"/>
      <c r="R678" s="43"/>
      <c r="S678" s="43"/>
      <c r="T678" s="43"/>
      <c r="U678" s="43"/>
      <c r="V678" s="44"/>
      <c r="W678" s="37"/>
      <c r="X678" s="37"/>
    </row>
    <row r="679" spans="3:24" s="26" customFormat="1" ht="15.75" customHeight="1">
      <c r="C679" s="20" t="s">
        <v>94</v>
      </c>
      <c r="D679" s="21"/>
      <c r="E679" s="22">
        <v>346330</v>
      </c>
      <c r="F679" s="23">
        <v>0</v>
      </c>
      <c r="G679" s="23">
        <v>0</v>
      </c>
      <c r="H679" s="23">
        <v>0</v>
      </c>
      <c r="I679" s="23">
        <v>0</v>
      </c>
      <c r="J679" s="23">
        <v>0</v>
      </c>
      <c r="K679" s="23">
        <v>0</v>
      </c>
      <c r="L679" s="23">
        <v>0</v>
      </c>
      <c r="M679" s="23">
        <v>0</v>
      </c>
      <c r="N679" s="23">
        <v>0</v>
      </c>
      <c r="O679" s="23">
        <v>0</v>
      </c>
      <c r="P679" s="23">
        <v>0</v>
      </c>
      <c r="Q679" s="24">
        <v>346330</v>
      </c>
      <c r="R679" s="24">
        <v>0</v>
      </c>
      <c r="S679" s="24">
        <v>0</v>
      </c>
      <c r="T679" s="24">
        <v>0</v>
      </c>
      <c r="U679" s="24">
        <v>0</v>
      </c>
      <c r="V679" s="25">
        <v>0</v>
      </c>
      <c r="W679" s="20" t="s">
        <v>94</v>
      </c>
      <c r="X679" s="21"/>
    </row>
    <row r="680" spans="3:24" s="26" customFormat="1" ht="15.75" customHeight="1">
      <c r="D680" s="52" t="s">
        <v>73</v>
      </c>
      <c r="E680" s="39">
        <v>0</v>
      </c>
      <c r="F680" s="40">
        <v>0</v>
      </c>
      <c r="G680" s="40">
        <v>0</v>
      </c>
      <c r="H680" s="40">
        <v>0</v>
      </c>
      <c r="I680" s="40">
        <v>0</v>
      </c>
      <c r="J680" s="40">
        <v>0</v>
      </c>
      <c r="K680" s="40">
        <v>0</v>
      </c>
      <c r="L680" s="40">
        <v>0</v>
      </c>
      <c r="M680" s="40">
        <v>0</v>
      </c>
      <c r="N680" s="40">
        <v>0</v>
      </c>
      <c r="O680" s="40">
        <v>0</v>
      </c>
      <c r="P680" s="40">
        <v>0</v>
      </c>
      <c r="Q680" s="43">
        <v>0</v>
      </c>
      <c r="R680" s="43">
        <v>0</v>
      </c>
      <c r="S680" s="43">
        <v>0</v>
      </c>
      <c r="T680" s="43">
        <v>0</v>
      </c>
      <c r="U680" s="43">
        <v>0</v>
      </c>
      <c r="V680" s="44">
        <v>0</v>
      </c>
      <c r="X680" s="52" t="s">
        <v>73</v>
      </c>
    </row>
    <row r="681" spans="3:24" s="26" customFormat="1" ht="15.75" customHeight="1">
      <c r="C681" s="37"/>
      <c r="D681" s="52" t="s">
        <v>74</v>
      </c>
      <c r="E681" s="39">
        <v>0</v>
      </c>
      <c r="F681" s="40">
        <v>0</v>
      </c>
      <c r="G681" s="40">
        <v>0</v>
      </c>
      <c r="H681" s="40">
        <v>0</v>
      </c>
      <c r="I681" s="40">
        <v>0</v>
      </c>
      <c r="J681" s="40">
        <v>0</v>
      </c>
      <c r="K681" s="40">
        <v>0</v>
      </c>
      <c r="L681" s="40">
        <v>0</v>
      </c>
      <c r="M681" s="40">
        <v>0</v>
      </c>
      <c r="N681" s="40">
        <v>0</v>
      </c>
      <c r="O681" s="40">
        <v>0</v>
      </c>
      <c r="P681" s="40">
        <v>0</v>
      </c>
      <c r="Q681" s="43">
        <v>0</v>
      </c>
      <c r="R681" s="43">
        <v>0</v>
      </c>
      <c r="S681" s="43">
        <v>0</v>
      </c>
      <c r="T681" s="43">
        <v>0</v>
      </c>
      <c r="U681" s="43">
        <v>0</v>
      </c>
      <c r="V681" s="44">
        <v>0</v>
      </c>
      <c r="W681" s="37"/>
      <c r="X681" s="52" t="s">
        <v>74</v>
      </c>
    </row>
    <row r="682" spans="3:24" s="26" customFormat="1" ht="15.75" customHeight="1">
      <c r="C682" s="37"/>
      <c r="D682" s="52" t="s">
        <v>75</v>
      </c>
      <c r="E682" s="39">
        <v>0</v>
      </c>
      <c r="F682" s="40">
        <v>0</v>
      </c>
      <c r="G682" s="40">
        <v>0</v>
      </c>
      <c r="H682" s="40">
        <v>0</v>
      </c>
      <c r="I682" s="40">
        <v>0</v>
      </c>
      <c r="J682" s="40">
        <v>0</v>
      </c>
      <c r="K682" s="40">
        <v>0</v>
      </c>
      <c r="L682" s="40">
        <v>0</v>
      </c>
      <c r="M682" s="40">
        <v>0</v>
      </c>
      <c r="N682" s="40">
        <v>0</v>
      </c>
      <c r="O682" s="40">
        <v>0</v>
      </c>
      <c r="P682" s="40">
        <v>0</v>
      </c>
      <c r="Q682" s="43">
        <v>0</v>
      </c>
      <c r="R682" s="43">
        <v>0</v>
      </c>
      <c r="S682" s="43">
        <v>0</v>
      </c>
      <c r="T682" s="43">
        <v>0</v>
      </c>
      <c r="U682" s="43">
        <v>0</v>
      </c>
      <c r="V682" s="44">
        <v>0</v>
      </c>
      <c r="W682" s="37"/>
      <c r="X682" s="52" t="s">
        <v>75</v>
      </c>
    </row>
    <row r="683" spans="3:24" s="26" customFormat="1" ht="15.75" customHeight="1">
      <c r="C683" s="37"/>
      <c r="D683" s="52" t="s">
        <v>76</v>
      </c>
      <c r="E683" s="39">
        <v>0</v>
      </c>
      <c r="F683" s="40">
        <v>0</v>
      </c>
      <c r="G683" s="40">
        <v>0</v>
      </c>
      <c r="H683" s="40">
        <v>0</v>
      </c>
      <c r="I683" s="40">
        <v>0</v>
      </c>
      <c r="J683" s="40">
        <v>0</v>
      </c>
      <c r="K683" s="40">
        <v>0</v>
      </c>
      <c r="L683" s="40">
        <v>0</v>
      </c>
      <c r="M683" s="40">
        <v>0</v>
      </c>
      <c r="N683" s="40">
        <v>0</v>
      </c>
      <c r="O683" s="40">
        <v>0</v>
      </c>
      <c r="P683" s="40">
        <v>0</v>
      </c>
      <c r="Q683" s="43">
        <v>0</v>
      </c>
      <c r="R683" s="43">
        <v>0</v>
      </c>
      <c r="S683" s="43">
        <v>0</v>
      </c>
      <c r="T683" s="43">
        <v>0</v>
      </c>
      <c r="U683" s="43">
        <v>0</v>
      </c>
      <c r="V683" s="44">
        <v>0</v>
      </c>
      <c r="W683" s="37"/>
      <c r="X683" s="52" t="s">
        <v>76</v>
      </c>
    </row>
    <row r="684" spans="3:24" s="26" customFormat="1" ht="15.75" customHeight="1">
      <c r="C684" s="37"/>
      <c r="D684" s="52" t="s">
        <v>77</v>
      </c>
      <c r="E684" s="39">
        <v>0</v>
      </c>
      <c r="F684" s="40">
        <v>0</v>
      </c>
      <c r="G684" s="40">
        <v>0</v>
      </c>
      <c r="H684" s="40">
        <v>0</v>
      </c>
      <c r="I684" s="40">
        <v>0</v>
      </c>
      <c r="J684" s="40">
        <v>0</v>
      </c>
      <c r="K684" s="40">
        <v>0</v>
      </c>
      <c r="L684" s="40">
        <v>0</v>
      </c>
      <c r="M684" s="40">
        <v>0</v>
      </c>
      <c r="N684" s="40">
        <v>0</v>
      </c>
      <c r="O684" s="40">
        <v>0</v>
      </c>
      <c r="P684" s="40">
        <v>0</v>
      </c>
      <c r="Q684" s="40">
        <v>0</v>
      </c>
      <c r="R684" s="40">
        <v>0</v>
      </c>
      <c r="S684" s="40">
        <v>0</v>
      </c>
      <c r="T684" s="40">
        <v>0</v>
      </c>
      <c r="U684" s="40">
        <v>0</v>
      </c>
      <c r="V684" s="112">
        <v>0</v>
      </c>
      <c r="W684" s="37"/>
      <c r="X684" s="52" t="s">
        <v>77</v>
      </c>
    </row>
    <row r="685" spans="3:24" s="26" customFormat="1" ht="15.75" customHeight="1">
      <c r="C685" s="37"/>
      <c r="D685" s="52" t="s">
        <v>78</v>
      </c>
      <c r="E685" s="39">
        <v>0</v>
      </c>
      <c r="F685" s="40">
        <v>0</v>
      </c>
      <c r="G685" s="40">
        <v>0</v>
      </c>
      <c r="H685" s="40">
        <v>0</v>
      </c>
      <c r="I685" s="40">
        <v>0</v>
      </c>
      <c r="J685" s="40">
        <v>0</v>
      </c>
      <c r="K685" s="40">
        <v>0</v>
      </c>
      <c r="L685" s="40">
        <v>0</v>
      </c>
      <c r="M685" s="40">
        <v>0</v>
      </c>
      <c r="N685" s="40">
        <v>0</v>
      </c>
      <c r="O685" s="40">
        <v>0</v>
      </c>
      <c r="P685" s="40">
        <v>0</v>
      </c>
      <c r="Q685" s="43">
        <v>0</v>
      </c>
      <c r="R685" s="40">
        <v>0</v>
      </c>
      <c r="S685" s="40">
        <v>0</v>
      </c>
      <c r="T685" s="40">
        <v>0</v>
      </c>
      <c r="U685" s="40">
        <v>0</v>
      </c>
      <c r="V685" s="112">
        <v>0</v>
      </c>
      <c r="W685" s="37"/>
      <c r="X685" s="52" t="s">
        <v>78</v>
      </c>
    </row>
    <row r="686" spans="3:24" s="26" customFormat="1" ht="15.75" customHeight="1">
      <c r="C686" s="37"/>
      <c r="D686" s="52" t="s">
        <v>95</v>
      </c>
      <c r="E686" s="39">
        <v>346330</v>
      </c>
      <c r="F686" s="40">
        <v>0</v>
      </c>
      <c r="G686" s="40">
        <v>0</v>
      </c>
      <c r="H686" s="40">
        <v>0</v>
      </c>
      <c r="I686" s="40">
        <v>0</v>
      </c>
      <c r="J686" s="40">
        <v>0</v>
      </c>
      <c r="K686" s="40">
        <v>0</v>
      </c>
      <c r="L686" s="40">
        <v>0</v>
      </c>
      <c r="M686" s="40">
        <v>0</v>
      </c>
      <c r="N686" s="40">
        <v>0</v>
      </c>
      <c r="O686" s="40">
        <v>0</v>
      </c>
      <c r="P686" s="40">
        <v>0</v>
      </c>
      <c r="Q686" s="43">
        <v>346330</v>
      </c>
      <c r="R686" s="43">
        <v>0</v>
      </c>
      <c r="S686" s="43">
        <v>0</v>
      </c>
      <c r="T686" s="43">
        <v>0</v>
      </c>
      <c r="U686" s="43">
        <v>0</v>
      </c>
      <c r="V686" s="44">
        <v>0</v>
      </c>
      <c r="W686" s="37"/>
      <c r="X686" s="52" t="s">
        <v>95</v>
      </c>
    </row>
    <row r="687" spans="3:24" s="26" customFormat="1" ht="15.75" customHeight="1">
      <c r="C687" s="37"/>
      <c r="D687" s="52" t="s">
        <v>79</v>
      </c>
      <c r="E687" s="39">
        <v>0</v>
      </c>
      <c r="F687" s="40">
        <v>0</v>
      </c>
      <c r="G687" s="40">
        <v>0</v>
      </c>
      <c r="H687" s="40">
        <v>0</v>
      </c>
      <c r="I687" s="40">
        <v>0</v>
      </c>
      <c r="J687" s="40">
        <v>0</v>
      </c>
      <c r="K687" s="40">
        <v>0</v>
      </c>
      <c r="L687" s="40">
        <v>0</v>
      </c>
      <c r="M687" s="40">
        <v>0</v>
      </c>
      <c r="N687" s="40">
        <v>0</v>
      </c>
      <c r="O687" s="40">
        <v>0</v>
      </c>
      <c r="P687" s="40">
        <v>0</v>
      </c>
      <c r="Q687" s="43">
        <v>0</v>
      </c>
      <c r="R687" s="43">
        <v>0</v>
      </c>
      <c r="S687" s="43">
        <v>0</v>
      </c>
      <c r="T687" s="43">
        <v>0</v>
      </c>
      <c r="U687" s="43">
        <v>0</v>
      </c>
      <c r="V687" s="44">
        <v>0</v>
      </c>
      <c r="W687" s="37"/>
      <c r="X687" s="52" t="s">
        <v>79</v>
      </c>
    </row>
    <row r="688" spans="3:24" s="26" customFormat="1" ht="15.75" customHeight="1">
      <c r="C688" s="37"/>
      <c r="D688" s="37"/>
      <c r="E688" s="39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3"/>
      <c r="R688" s="43"/>
      <c r="S688" s="43"/>
      <c r="T688" s="43"/>
      <c r="U688" s="43"/>
      <c r="V688" s="44"/>
      <c r="W688" s="37"/>
      <c r="X688" s="37"/>
    </row>
    <row r="689" spans="3:24" s="9" customFormat="1" ht="15.75" customHeight="1">
      <c r="C689" s="32" t="s">
        <v>96</v>
      </c>
      <c r="D689" s="20"/>
      <c r="E689" s="22">
        <v>346330</v>
      </c>
      <c r="F689" s="23">
        <v>0</v>
      </c>
      <c r="G689" s="23">
        <v>0</v>
      </c>
      <c r="H689" s="23">
        <v>0</v>
      </c>
      <c r="I689" s="23">
        <v>0</v>
      </c>
      <c r="J689" s="23">
        <v>0</v>
      </c>
      <c r="K689" s="23">
        <v>0</v>
      </c>
      <c r="L689" s="23">
        <v>0</v>
      </c>
      <c r="M689" s="23">
        <v>0</v>
      </c>
      <c r="N689" s="23">
        <v>0</v>
      </c>
      <c r="O689" s="23">
        <v>0</v>
      </c>
      <c r="P689" s="23">
        <v>0</v>
      </c>
      <c r="Q689" s="24">
        <v>346330</v>
      </c>
      <c r="R689" s="24">
        <v>0</v>
      </c>
      <c r="S689" s="24">
        <v>0</v>
      </c>
      <c r="T689" s="24">
        <v>0</v>
      </c>
      <c r="U689" s="24">
        <v>0</v>
      </c>
      <c r="V689" s="25">
        <v>0</v>
      </c>
      <c r="W689" s="20" t="s">
        <v>96</v>
      </c>
      <c r="X689" s="20"/>
    </row>
    <row r="690" spans="3:24" s="9" customFormat="1" ht="15.75" customHeight="1">
      <c r="C690" s="27"/>
      <c r="D690" s="37" t="s">
        <v>97</v>
      </c>
      <c r="E690" s="39">
        <v>0</v>
      </c>
      <c r="F690" s="40">
        <v>0</v>
      </c>
      <c r="G690" s="40">
        <v>0</v>
      </c>
      <c r="H690" s="40">
        <v>0</v>
      </c>
      <c r="I690" s="40">
        <v>0</v>
      </c>
      <c r="J690" s="40">
        <v>0</v>
      </c>
      <c r="K690" s="40">
        <v>0</v>
      </c>
      <c r="L690" s="40">
        <v>0</v>
      </c>
      <c r="M690" s="40">
        <v>0</v>
      </c>
      <c r="N690" s="40">
        <v>0</v>
      </c>
      <c r="O690" s="40">
        <v>0</v>
      </c>
      <c r="P690" s="40">
        <v>0</v>
      </c>
      <c r="Q690" s="43">
        <v>0</v>
      </c>
      <c r="R690" s="43">
        <v>0</v>
      </c>
      <c r="S690" s="40">
        <v>0</v>
      </c>
      <c r="T690" s="40">
        <v>0</v>
      </c>
      <c r="U690" s="40">
        <v>0</v>
      </c>
      <c r="V690" s="112">
        <v>0</v>
      </c>
      <c r="W690" s="37"/>
      <c r="X690" s="37" t="s">
        <v>97</v>
      </c>
    </row>
    <row r="691" spans="3:24" s="9" customFormat="1" ht="15.75" customHeight="1">
      <c r="C691" s="27"/>
      <c r="D691" s="37" t="s">
        <v>98</v>
      </c>
      <c r="E691" s="39">
        <v>0</v>
      </c>
      <c r="F691" s="40">
        <v>0</v>
      </c>
      <c r="G691" s="40">
        <v>0</v>
      </c>
      <c r="H691" s="40">
        <v>0</v>
      </c>
      <c r="I691" s="40">
        <v>0</v>
      </c>
      <c r="J691" s="40">
        <v>0</v>
      </c>
      <c r="K691" s="40">
        <v>0</v>
      </c>
      <c r="L691" s="40">
        <v>0</v>
      </c>
      <c r="M691" s="40">
        <v>0</v>
      </c>
      <c r="N691" s="40">
        <v>0</v>
      </c>
      <c r="O691" s="40">
        <v>0</v>
      </c>
      <c r="P691" s="40">
        <v>0</v>
      </c>
      <c r="Q691" s="43">
        <v>0</v>
      </c>
      <c r="R691" s="43">
        <v>0</v>
      </c>
      <c r="S691" s="43">
        <v>0</v>
      </c>
      <c r="T691" s="43">
        <v>0</v>
      </c>
      <c r="U691" s="43">
        <v>0</v>
      </c>
      <c r="V691" s="44">
        <v>0</v>
      </c>
      <c r="W691" s="37"/>
      <c r="X691" s="37" t="s">
        <v>98</v>
      </c>
    </row>
    <row r="692" spans="3:24" s="9" customFormat="1" ht="15.75" customHeight="1">
      <c r="C692" s="27"/>
      <c r="D692" s="37" t="s">
        <v>99</v>
      </c>
      <c r="E692" s="39">
        <v>0</v>
      </c>
      <c r="F692" s="40">
        <v>0</v>
      </c>
      <c r="G692" s="40">
        <v>0</v>
      </c>
      <c r="H692" s="40">
        <v>0</v>
      </c>
      <c r="I692" s="40">
        <v>0</v>
      </c>
      <c r="J692" s="40">
        <v>0</v>
      </c>
      <c r="K692" s="40">
        <v>0</v>
      </c>
      <c r="L692" s="40">
        <v>0</v>
      </c>
      <c r="M692" s="40">
        <v>0</v>
      </c>
      <c r="N692" s="40">
        <v>0</v>
      </c>
      <c r="O692" s="40">
        <v>0</v>
      </c>
      <c r="P692" s="40">
        <v>0</v>
      </c>
      <c r="Q692" s="43">
        <v>0</v>
      </c>
      <c r="R692" s="43">
        <v>0</v>
      </c>
      <c r="S692" s="43">
        <v>0</v>
      </c>
      <c r="T692" s="43">
        <v>0</v>
      </c>
      <c r="U692" s="43">
        <v>0</v>
      </c>
      <c r="V692" s="44">
        <v>0</v>
      </c>
      <c r="W692" s="37"/>
      <c r="X692" s="37" t="s">
        <v>99</v>
      </c>
    </row>
    <row r="693" spans="3:24" s="9" customFormat="1" ht="15.75" customHeight="1">
      <c r="C693" s="27"/>
      <c r="D693" s="37" t="s">
        <v>100</v>
      </c>
      <c r="E693" s="39">
        <v>0</v>
      </c>
      <c r="F693" s="40">
        <v>0</v>
      </c>
      <c r="G693" s="40">
        <v>0</v>
      </c>
      <c r="H693" s="40">
        <v>0</v>
      </c>
      <c r="I693" s="40">
        <v>0</v>
      </c>
      <c r="J693" s="40">
        <v>0</v>
      </c>
      <c r="K693" s="40">
        <v>0</v>
      </c>
      <c r="L693" s="40">
        <v>0</v>
      </c>
      <c r="M693" s="40">
        <v>0</v>
      </c>
      <c r="N693" s="40">
        <v>0</v>
      </c>
      <c r="O693" s="40">
        <v>0</v>
      </c>
      <c r="P693" s="40">
        <v>0</v>
      </c>
      <c r="Q693" s="43">
        <v>0</v>
      </c>
      <c r="R693" s="43">
        <v>0</v>
      </c>
      <c r="S693" s="43">
        <v>0</v>
      </c>
      <c r="T693" s="43">
        <v>0</v>
      </c>
      <c r="U693" s="43">
        <v>0</v>
      </c>
      <c r="V693" s="44">
        <v>0</v>
      </c>
      <c r="W693" s="37"/>
      <c r="X693" s="37" t="s">
        <v>100</v>
      </c>
    </row>
    <row r="694" spans="3:24" s="9" customFormat="1" ht="15.75" customHeight="1">
      <c r="C694" s="27"/>
      <c r="D694" s="37" t="s">
        <v>101</v>
      </c>
      <c r="E694" s="39">
        <v>0</v>
      </c>
      <c r="F694" s="40">
        <v>0</v>
      </c>
      <c r="G694" s="40">
        <v>0</v>
      </c>
      <c r="H694" s="40">
        <v>0</v>
      </c>
      <c r="I694" s="40">
        <v>0</v>
      </c>
      <c r="J694" s="40">
        <v>0</v>
      </c>
      <c r="K694" s="40">
        <v>0</v>
      </c>
      <c r="L694" s="40">
        <v>0</v>
      </c>
      <c r="M694" s="40">
        <v>0</v>
      </c>
      <c r="N694" s="40">
        <v>0</v>
      </c>
      <c r="O694" s="40">
        <v>0</v>
      </c>
      <c r="P694" s="40">
        <v>0</v>
      </c>
      <c r="Q694" s="43">
        <v>0</v>
      </c>
      <c r="R694" s="43">
        <v>0</v>
      </c>
      <c r="S694" s="43">
        <v>0</v>
      </c>
      <c r="T694" s="43">
        <v>0</v>
      </c>
      <c r="U694" s="43">
        <v>0</v>
      </c>
      <c r="V694" s="44">
        <v>0</v>
      </c>
      <c r="W694" s="37"/>
      <c r="X694" s="37" t="s">
        <v>101</v>
      </c>
    </row>
    <row r="695" spans="3:24" s="9" customFormat="1" ht="15.75" customHeight="1">
      <c r="C695" s="27"/>
      <c r="D695" s="37" t="s">
        <v>102</v>
      </c>
      <c r="E695" s="39">
        <v>0</v>
      </c>
      <c r="F695" s="40">
        <v>0</v>
      </c>
      <c r="G695" s="40">
        <v>0</v>
      </c>
      <c r="H695" s="40">
        <v>0</v>
      </c>
      <c r="I695" s="40">
        <v>0</v>
      </c>
      <c r="J695" s="40">
        <v>0</v>
      </c>
      <c r="K695" s="40">
        <v>0</v>
      </c>
      <c r="L695" s="40">
        <v>0</v>
      </c>
      <c r="M695" s="40">
        <v>0</v>
      </c>
      <c r="N695" s="40">
        <v>0</v>
      </c>
      <c r="O695" s="40">
        <v>0</v>
      </c>
      <c r="P695" s="40">
        <v>0</v>
      </c>
      <c r="Q695" s="43">
        <v>0</v>
      </c>
      <c r="R695" s="43">
        <v>0</v>
      </c>
      <c r="S695" s="43">
        <v>0</v>
      </c>
      <c r="T695" s="43">
        <v>0</v>
      </c>
      <c r="U695" s="43">
        <v>0</v>
      </c>
      <c r="V695" s="44">
        <v>0</v>
      </c>
      <c r="W695" s="37"/>
      <c r="X695" s="37" t="s">
        <v>102</v>
      </c>
    </row>
    <row r="696" spans="3:24" s="9" customFormat="1" ht="15.75" customHeight="1">
      <c r="C696" s="27"/>
      <c r="D696" s="37" t="s">
        <v>103</v>
      </c>
      <c r="E696" s="39">
        <v>0</v>
      </c>
      <c r="F696" s="40">
        <v>0</v>
      </c>
      <c r="G696" s="40">
        <v>0</v>
      </c>
      <c r="H696" s="40">
        <v>0</v>
      </c>
      <c r="I696" s="40">
        <v>0</v>
      </c>
      <c r="J696" s="40">
        <v>0</v>
      </c>
      <c r="K696" s="40">
        <v>0</v>
      </c>
      <c r="L696" s="40">
        <v>0</v>
      </c>
      <c r="M696" s="40">
        <v>0</v>
      </c>
      <c r="N696" s="40">
        <v>0</v>
      </c>
      <c r="O696" s="40">
        <v>0</v>
      </c>
      <c r="P696" s="40">
        <v>0</v>
      </c>
      <c r="Q696" s="43">
        <v>0</v>
      </c>
      <c r="R696" s="43">
        <v>0</v>
      </c>
      <c r="S696" s="43">
        <v>0</v>
      </c>
      <c r="T696" s="43">
        <v>0</v>
      </c>
      <c r="U696" s="43">
        <v>0</v>
      </c>
      <c r="V696" s="44">
        <v>0</v>
      </c>
      <c r="W696" s="37"/>
      <c r="X696" s="37" t="s">
        <v>103</v>
      </c>
    </row>
    <row r="697" spans="3:24" s="9" customFormat="1" ht="15.75" customHeight="1">
      <c r="C697" s="27"/>
      <c r="D697" s="37" t="s">
        <v>104</v>
      </c>
      <c r="E697" s="39">
        <v>0</v>
      </c>
      <c r="F697" s="40">
        <v>0</v>
      </c>
      <c r="G697" s="40">
        <v>0</v>
      </c>
      <c r="H697" s="40">
        <v>0</v>
      </c>
      <c r="I697" s="40">
        <v>0</v>
      </c>
      <c r="J697" s="40">
        <v>0</v>
      </c>
      <c r="K697" s="40">
        <v>0</v>
      </c>
      <c r="L697" s="40">
        <v>0</v>
      </c>
      <c r="M697" s="40">
        <v>0</v>
      </c>
      <c r="N697" s="40">
        <v>0</v>
      </c>
      <c r="O697" s="40">
        <v>0</v>
      </c>
      <c r="P697" s="40">
        <v>0</v>
      </c>
      <c r="Q697" s="43">
        <v>0</v>
      </c>
      <c r="R697" s="43">
        <v>0</v>
      </c>
      <c r="S697" s="43">
        <v>0</v>
      </c>
      <c r="T697" s="43">
        <v>0</v>
      </c>
      <c r="U697" s="43">
        <v>0</v>
      </c>
      <c r="V697" s="44">
        <v>0</v>
      </c>
      <c r="W697" s="37"/>
      <c r="X697" s="37" t="s">
        <v>104</v>
      </c>
    </row>
    <row r="698" spans="3:24" s="9" customFormat="1" ht="15.75" customHeight="1">
      <c r="C698" s="27"/>
      <c r="D698" s="37" t="s">
        <v>105</v>
      </c>
      <c r="E698" s="39">
        <v>0</v>
      </c>
      <c r="F698" s="40">
        <v>0</v>
      </c>
      <c r="G698" s="40">
        <v>0</v>
      </c>
      <c r="H698" s="40">
        <v>0</v>
      </c>
      <c r="I698" s="40">
        <v>0</v>
      </c>
      <c r="J698" s="40">
        <v>0</v>
      </c>
      <c r="K698" s="40">
        <v>0</v>
      </c>
      <c r="L698" s="40">
        <v>0</v>
      </c>
      <c r="M698" s="40">
        <v>0</v>
      </c>
      <c r="N698" s="40">
        <v>0</v>
      </c>
      <c r="O698" s="40">
        <v>0</v>
      </c>
      <c r="P698" s="40">
        <v>0</v>
      </c>
      <c r="Q698" s="43">
        <v>0</v>
      </c>
      <c r="R698" s="43">
        <v>0</v>
      </c>
      <c r="S698" s="43">
        <v>0</v>
      </c>
      <c r="T698" s="43">
        <v>0</v>
      </c>
      <c r="U698" s="43">
        <v>0</v>
      </c>
      <c r="V698" s="44">
        <v>0</v>
      </c>
      <c r="W698" s="37"/>
      <c r="X698" s="37" t="s">
        <v>105</v>
      </c>
    </row>
    <row r="699" spans="3:24" s="9" customFormat="1" ht="15.75" customHeight="1">
      <c r="C699" s="27"/>
      <c r="D699" s="37" t="s">
        <v>106</v>
      </c>
      <c r="E699" s="39">
        <v>0</v>
      </c>
      <c r="F699" s="40">
        <v>0</v>
      </c>
      <c r="G699" s="40">
        <v>0</v>
      </c>
      <c r="H699" s="40">
        <v>0</v>
      </c>
      <c r="I699" s="40">
        <v>0</v>
      </c>
      <c r="J699" s="40">
        <v>0</v>
      </c>
      <c r="K699" s="40">
        <v>0</v>
      </c>
      <c r="L699" s="40">
        <v>0</v>
      </c>
      <c r="M699" s="40">
        <v>0</v>
      </c>
      <c r="N699" s="40">
        <v>0</v>
      </c>
      <c r="O699" s="40">
        <v>0</v>
      </c>
      <c r="P699" s="40">
        <v>0</v>
      </c>
      <c r="Q699" s="43">
        <v>0</v>
      </c>
      <c r="R699" s="43">
        <v>0</v>
      </c>
      <c r="S699" s="43">
        <v>0</v>
      </c>
      <c r="T699" s="43">
        <v>0</v>
      </c>
      <c r="U699" s="43">
        <v>0</v>
      </c>
      <c r="V699" s="44">
        <v>0</v>
      </c>
      <c r="W699" s="37"/>
      <c r="X699" s="37" t="s">
        <v>106</v>
      </c>
    </row>
    <row r="700" spans="3:24" s="9" customFormat="1" ht="15.75" customHeight="1" thickBot="1">
      <c r="C700" s="155"/>
      <c r="D700" s="54" t="s">
        <v>107</v>
      </c>
      <c r="E700" s="55">
        <v>346330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56">
        <v>0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7">
        <v>346330</v>
      </c>
      <c r="R700" s="57">
        <v>0</v>
      </c>
      <c r="S700" s="57">
        <v>0</v>
      </c>
      <c r="T700" s="57">
        <v>0</v>
      </c>
      <c r="U700" s="57">
        <v>0</v>
      </c>
      <c r="V700" s="58">
        <v>0</v>
      </c>
      <c r="W700" s="54"/>
      <c r="X700" s="54" t="s">
        <v>107</v>
      </c>
    </row>
    <row r="701" spans="3:24" s="9" customFormat="1" ht="15.75" customHeight="1">
      <c r="C701" s="27"/>
      <c r="D701" s="37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60"/>
      <c r="R701" s="60"/>
      <c r="S701" s="60"/>
      <c r="T701" s="60"/>
      <c r="U701" s="60"/>
      <c r="V701" s="60"/>
      <c r="W701" s="37"/>
      <c r="X701" s="37"/>
    </row>
    <row r="702" spans="3:24" s="61" customFormat="1" ht="15.75" customHeight="1">
      <c r="C702" s="61" t="s">
        <v>115</v>
      </c>
      <c r="D702" s="131"/>
      <c r="W702" s="131"/>
      <c r="X702" s="131"/>
    </row>
  </sheetData>
  <mergeCells count="50">
    <mergeCell ref="A263:C264"/>
    <mergeCell ref="V263:X264"/>
    <mergeCell ref="A312:C312"/>
    <mergeCell ref="A320:C321"/>
    <mergeCell ref="A344:C345"/>
    <mergeCell ref="A286:C287"/>
    <mergeCell ref="A309:C310"/>
    <mergeCell ref="A311:C311"/>
    <mergeCell ref="V311:X311"/>
    <mergeCell ref="V309:X310"/>
    <mergeCell ref="V286:X287"/>
    <mergeCell ref="V320:X321"/>
    <mergeCell ref="V312:X312"/>
    <mergeCell ref="A346:C346"/>
    <mergeCell ref="A347:C347"/>
    <mergeCell ref="A355:C356"/>
    <mergeCell ref="A357:C357"/>
    <mergeCell ref="A358:C358"/>
    <mergeCell ref="A459:C460"/>
    <mergeCell ref="A483:C484"/>
    <mergeCell ref="A366:C367"/>
    <mergeCell ref="A390:C391"/>
    <mergeCell ref="A413:C414"/>
    <mergeCell ref="A436:C437"/>
    <mergeCell ref="C668:D669"/>
    <mergeCell ref="A586:C587"/>
    <mergeCell ref="V586:X587"/>
    <mergeCell ref="A610:C611"/>
    <mergeCell ref="V610:X611"/>
    <mergeCell ref="C629:D630"/>
    <mergeCell ref="A574:C575"/>
    <mergeCell ref="A576:C576"/>
    <mergeCell ref="A577:C577"/>
    <mergeCell ref="A501:C502"/>
    <mergeCell ref="A525:C526"/>
    <mergeCell ref="A549:C550"/>
    <mergeCell ref="V549:X550"/>
    <mergeCell ref="V525:X526"/>
    <mergeCell ref="V501:X502"/>
    <mergeCell ref="V344:X345"/>
    <mergeCell ref="V577:X577"/>
    <mergeCell ref="V576:X576"/>
    <mergeCell ref="V574:X575"/>
    <mergeCell ref="V483:X484"/>
    <mergeCell ref="V459:X460"/>
    <mergeCell ref="V355:X356"/>
    <mergeCell ref="V413:X414"/>
    <mergeCell ref="V390:X391"/>
    <mergeCell ref="V366:X367"/>
    <mergeCell ref="V436:X437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60E4-40E9-4ED2-AD77-8209EBFE0E9C}">
  <dimension ref="A1:R26"/>
  <sheetViews>
    <sheetView workbookViewId="0">
      <selection activeCell="A24" sqref="A24"/>
    </sheetView>
  </sheetViews>
  <sheetFormatPr defaultColWidth="7.58203125" defaultRowHeight="17"/>
  <cols>
    <col min="1" max="1" width="10.83203125" customWidth="1"/>
    <col min="2" max="2" width="9.83203125" customWidth="1"/>
    <col min="3" max="3" width="9.58203125" customWidth="1"/>
    <col min="4" max="4" width="9.75" customWidth="1"/>
    <col min="5" max="5" width="9.5" customWidth="1"/>
    <col min="6" max="6" width="9.08203125" customWidth="1"/>
    <col min="7" max="7" width="9.33203125" customWidth="1"/>
    <col min="10" max="10" width="9.08203125" customWidth="1"/>
    <col min="11" max="11" width="10.08203125" customWidth="1"/>
    <col min="12" max="12" width="9.75" customWidth="1"/>
    <col min="13" max="13" width="10.58203125" customWidth="1"/>
    <col min="14" max="14" width="9.83203125" customWidth="1"/>
    <col min="15" max="15" width="9.75" customWidth="1"/>
    <col min="16" max="16" width="10.58203125" customWidth="1"/>
    <col min="17" max="17" width="11.08203125" customWidth="1"/>
  </cols>
  <sheetData>
    <row r="1" spans="1:10" ht="25.5" customHeight="1">
      <c r="A1" s="366" t="s">
        <v>274</v>
      </c>
    </row>
    <row r="3" spans="1:10">
      <c r="A3" s="396" t="s">
        <v>244</v>
      </c>
      <c r="B3" s="397" t="s">
        <v>245</v>
      </c>
      <c r="C3" s="397" t="s">
        <v>245</v>
      </c>
      <c r="D3" s="397" t="s">
        <v>245</v>
      </c>
      <c r="E3" s="397" t="s">
        <v>245</v>
      </c>
      <c r="F3" s="397" t="s">
        <v>245</v>
      </c>
      <c r="G3" s="397" t="s">
        <v>245</v>
      </c>
      <c r="H3" s="397" t="s">
        <v>245</v>
      </c>
    </row>
    <row r="4" spans="1:10">
      <c r="A4" s="397" t="s">
        <v>244</v>
      </c>
      <c r="B4" s="361" t="s">
        <v>246</v>
      </c>
      <c r="C4" s="397" t="s">
        <v>247</v>
      </c>
      <c r="D4" s="397" t="s">
        <v>247</v>
      </c>
      <c r="E4" s="397" t="s">
        <v>248</v>
      </c>
      <c r="F4" s="397" t="s">
        <v>248</v>
      </c>
      <c r="G4" s="397" t="s">
        <v>249</v>
      </c>
      <c r="H4" s="397" t="s">
        <v>249</v>
      </c>
    </row>
    <row r="5" spans="1:10">
      <c r="A5" s="397" t="s">
        <v>244</v>
      </c>
      <c r="B5" s="361" t="s">
        <v>250</v>
      </c>
      <c r="C5" s="361" t="s">
        <v>251</v>
      </c>
      <c r="D5" s="361" t="s">
        <v>252</v>
      </c>
      <c r="E5" s="361" t="s">
        <v>253</v>
      </c>
      <c r="F5" s="361" t="s">
        <v>254</v>
      </c>
      <c r="G5" s="361" t="s">
        <v>255</v>
      </c>
      <c r="H5" s="361" t="s">
        <v>256</v>
      </c>
      <c r="I5" s="361" t="s">
        <v>277</v>
      </c>
      <c r="J5" s="361" t="s">
        <v>278</v>
      </c>
    </row>
    <row r="6" spans="1:10">
      <c r="A6" s="364" t="s">
        <v>31</v>
      </c>
      <c r="B6" s="362">
        <v>51849861</v>
      </c>
      <c r="C6" s="362">
        <v>47596532</v>
      </c>
      <c r="D6" s="362">
        <v>4253329</v>
      </c>
      <c r="E6" s="362">
        <v>47240850</v>
      </c>
      <c r="F6" s="362">
        <v>4609011</v>
      </c>
      <c r="G6" s="363">
        <v>91.8</v>
      </c>
      <c r="H6" s="363">
        <v>91.11</v>
      </c>
      <c r="I6">
        <f>G6/100</f>
        <v>0.91799999999999993</v>
      </c>
      <c r="J6">
        <f>1-I6</f>
        <v>8.2000000000000073E-2</v>
      </c>
    </row>
    <row r="7" spans="1:10">
      <c r="A7" s="364" t="s">
        <v>257</v>
      </c>
      <c r="B7" s="362">
        <v>9729107</v>
      </c>
      <c r="C7" s="362">
        <v>9729107</v>
      </c>
      <c r="D7" s="362">
        <v>0</v>
      </c>
      <c r="E7" s="362">
        <v>9729107</v>
      </c>
      <c r="F7" s="362">
        <v>0</v>
      </c>
      <c r="G7" s="363">
        <v>100</v>
      </c>
      <c r="H7" s="363">
        <v>100</v>
      </c>
      <c r="I7">
        <f t="shared" ref="I7:I23" si="0">G7/100</f>
        <v>1</v>
      </c>
      <c r="J7">
        <f t="shared" ref="J7:J23" si="1">1-I7</f>
        <v>0</v>
      </c>
    </row>
    <row r="8" spans="1:10">
      <c r="A8" s="364" t="s">
        <v>258</v>
      </c>
      <c r="B8" s="362">
        <v>3413841</v>
      </c>
      <c r="C8" s="362">
        <v>3413841</v>
      </c>
      <c r="D8" s="362">
        <v>0</v>
      </c>
      <c r="E8" s="362">
        <v>3396773</v>
      </c>
      <c r="F8" s="362">
        <v>17068</v>
      </c>
      <c r="G8" s="363">
        <v>100</v>
      </c>
      <c r="H8" s="363">
        <v>99.5</v>
      </c>
      <c r="I8">
        <f t="shared" si="0"/>
        <v>1</v>
      </c>
      <c r="J8">
        <f t="shared" si="1"/>
        <v>0</v>
      </c>
    </row>
    <row r="9" spans="1:10">
      <c r="A9" s="364" t="s">
        <v>259</v>
      </c>
      <c r="B9" s="362">
        <v>2438031</v>
      </c>
      <c r="C9" s="362">
        <v>2433088</v>
      </c>
      <c r="D9" s="362">
        <v>4943</v>
      </c>
      <c r="E9" s="362">
        <v>2416915</v>
      </c>
      <c r="F9" s="362">
        <v>21116</v>
      </c>
      <c r="G9" s="363">
        <v>99.8</v>
      </c>
      <c r="H9" s="363">
        <v>99.13</v>
      </c>
      <c r="I9">
        <f t="shared" si="0"/>
        <v>0.998</v>
      </c>
      <c r="J9">
        <f t="shared" si="1"/>
        <v>2.0000000000000018E-3</v>
      </c>
    </row>
    <row r="10" spans="1:10">
      <c r="A10" s="364" t="s">
        <v>260</v>
      </c>
      <c r="B10" s="362">
        <v>2957026</v>
      </c>
      <c r="C10" s="362">
        <v>2890505</v>
      </c>
      <c r="D10" s="362">
        <v>66521</v>
      </c>
      <c r="E10" s="362">
        <v>2892036</v>
      </c>
      <c r="F10" s="362">
        <v>64990</v>
      </c>
      <c r="G10" s="363">
        <v>97.75</v>
      </c>
      <c r="H10" s="363">
        <v>97.8</v>
      </c>
      <c r="I10">
        <f t="shared" si="0"/>
        <v>0.97750000000000004</v>
      </c>
      <c r="J10">
        <f t="shared" si="1"/>
        <v>2.2499999999999964E-2</v>
      </c>
    </row>
    <row r="11" spans="1:10">
      <c r="A11" s="364" t="s">
        <v>261</v>
      </c>
      <c r="B11" s="362">
        <v>1456468</v>
      </c>
      <c r="C11" s="362">
        <v>1456468</v>
      </c>
      <c r="D11" s="362">
        <v>0</v>
      </c>
      <c r="E11" s="362">
        <v>1456468</v>
      </c>
      <c r="F11" s="362">
        <v>0</v>
      </c>
      <c r="G11" s="363">
        <v>100</v>
      </c>
      <c r="H11" s="363">
        <v>100</v>
      </c>
      <c r="I11">
        <f t="shared" si="0"/>
        <v>1</v>
      </c>
      <c r="J11">
        <f t="shared" si="1"/>
        <v>0</v>
      </c>
    </row>
    <row r="12" spans="1:10">
      <c r="A12" s="364" t="s">
        <v>262</v>
      </c>
      <c r="B12" s="362">
        <v>1474870</v>
      </c>
      <c r="C12" s="362">
        <v>1474870</v>
      </c>
      <c r="D12" s="362">
        <v>0</v>
      </c>
      <c r="E12" s="362">
        <v>1474870</v>
      </c>
      <c r="F12" s="362">
        <v>0</v>
      </c>
      <c r="G12" s="363">
        <v>100</v>
      </c>
      <c r="H12" s="363">
        <v>100</v>
      </c>
      <c r="I12">
        <f t="shared" si="0"/>
        <v>1</v>
      </c>
      <c r="J12">
        <f t="shared" si="1"/>
        <v>0</v>
      </c>
    </row>
    <row r="13" spans="1:10">
      <c r="A13" s="364" t="s">
        <v>263</v>
      </c>
      <c r="B13" s="362">
        <v>1148019</v>
      </c>
      <c r="C13" s="362">
        <v>1145874</v>
      </c>
      <c r="D13" s="362">
        <v>2145</v>
      </c>
      <c r="E13" s="362">
        <v>1093572</v>
      </c>
      <c r="F13" s="362">
        <v>54447</v>
      </c>
      <c r="G13" s="363">
        <v>99.81</v>
      </c>
      <c r="H13" s="363">
        <v>95.26</v>
      </c>
      <c r="I13">
        <f t="shared" si="0"/>
        <v>0.99809999999999999</v>
      </c>
      <c r="J13">
        <f t="shared" si="1"/>
        <v>1.9000000000000128E-3</v>
      </c>
    </row>
    <row r="14" spans="1:10">
      <c r="A14" s="364" t="s">
        <v>264</v>
      </c>
      <c r="B14" s="362">
        <v>340575</v>
      </c>
      <c r="C14" s="362">
        <v>309581</v>
      </c>
      <c r="D14" s="362">
        <v>30994</v>
      </c>
      <c r="E14" s="362">
        <v>293820</v>
      </c>
      <c r="F14" s="362">
        <v>46755</v>
      </c>
      <c r="G14" s="363">
        <v>90.9</v>
      </c>
      <c r="H14" s="363">
        <v>86.27</v>
      </c>
      <c r="I14">
        <f t="shared" si="0"/>
        <v>0.90900000000000003</v>
      </c>
      <c r="J14">
        <f t="shared" si="1"/>
        <v>9.099999999999997E-2</v>
      </c>
    </row>
    <row r="15" spans="1:10">
      <c r="A15" s="364" t="s">
        <v>265</v>
      </c>
      <c r="B15" s="362">
        <v>13239666</v>
      </c>
      <c r="C15" s="362">
        <v>12221217</v>
      </c>
      <c r="D15" s="362">
        <v>1018449</v>
      </c>
      <c r="E15" s="362">
        <v>12505872</v>
      </c>
      <c r="F15" s="362">
        <v>733794</v>
      </c>
      <c r="G15" s="363">
        <v>92.31</v>
      </c>
      <c r="H15" s="363">
        <v>94.46</v>
      </c>
      <c r="I15">
        <f t="shared" si="0"/>
        <v>0.92310000000000003</v>
      </c>
      <c r="J15">
        <f t="shared" si="1"/>
        <v>7.6899999999999968E-2</v>
      </c>
    </row>
    <row r="16" spans="1:10">
      <c r="A16" s="364" t="s">
        <v>266</v>
      </c>
      <c r="B16" s="362">
        <v>1541502</v>
      </c>
      <c r="C16" s="362">
        <v>1258048</v>
      </c>
      <c r="D16" s="362">
        <v>283454</v>
      </c>
      <c r="E16" s="362">
        <v>1191688</v>
      </c>
      <c r="F16" s="362">
        <v>349814</v>
      </c>
      <c r="G16" s="363">
        <v>81.61</v>
      </c>
      <c r="H16" s="363">
        <v>77.31</v>
      </c>
      <c r="I16">
        <f t="shared" si="0"/>
        <v>0.81610000000000005</v>
      </c>
      <c r="J16">
        <f t="shared" si="1"/>
        <v>0.18389999999999995</v>
      </c>
    </row>
    <row r="17" spans="1:18">
      <c r="A17" s="364" t="s">
        <v>267</v>
      </c>
      <c r="B17" s="362">
        <v>1600007</v>
      </c>
      <c r="C17" s="362">
        <v>1263033</v>
      </c>
      <c r="D17" s="362">
        <v>336974</v>
      </c>
      <c r="E17" s="362">
        <v>1269742</v>
      </c>
      <c r="F17" s="362">
        <v>330265</v>
      </c>
      <c r="G17" s="363">
        <v>78.94</v>
      </c>
      <c r="H17" s="363">
        <v>79.36</v>
      </c>
      <c r="I17">
        <f t="shared" si="0"/>
        <v>0.78939999999999999</v>
      </c>
      <c r="J17">
        <f t="shared" si="1"/>
        <v>0.21060000000000001</v>
      </c>
    </row>
    <row r="18" spans="1:18">
      <c r="A18" s="364" t="s">
        <v>268</v>
      </c>
      <c r="B18" s="362">
        <v>2123709</v>
      </c>
      <c r="C18" s="362">
        <v>1580443</v>
      </c>
      <c r="D18" s="362">
        <v>543266</v>
      </c>
      <c r="E18" s="362">
        <v>1493216</v>
      </c>
      <c r="F18" s="362">
        <v>630493</v>
      </c>
      <c r="G18" s="363">
        <v>74.42</v>
      </c>
      <c r="H18" s="363">
        <v>70.31</v>
      </c>
      <c r="I18">
        <f t="shared" si="0"/>
        <v>0.74419999999999997</v>
      </c>
      <c r="J18">
        <f t="shared" si="1"/>
        <v>0.25580000000000003</v>
      </c>
    </row>
    <row r="19" spans="1:18">
      <c r="A19" s="364" t="s">
        <v>269</v>
      </c>
      <c r="B19" s="362">
        <v>1818917</v>
      </c>
      <c r="C19" s="362">
        <v>1477068</v>
      </c>
      <c r="D19" s="362">
        <v>341849</v>
      </c>
      <c r="E19" s="362">
        <v>1433720</v>
      </c>
      <c r="F19" s="362">
        <v>385197</v>
      </c>
      <c r="G19" s="363">
        <v>81.209999999999994</v>
      </c>
      <c r="H19" s="363">
        <v>78.819999999999993</v>
      </c>
      <c r="I19">
        <f t="shared" si="0"/>
        <v>0.81209999999999993</v>
      </c>
      <c r="J19">
        <f t="shared" si="1"/>
        <v>0.18790000000000007</v>
      </c>
    </row>
    <row r="20" spans="1:18">
      <c r="A20" s="364" t="s">
        <v>270</v>
      </c>
      <c r="B20" s="362">
        <v>1868745</v>
      </c>
      <c r="C20" s="362">
        <v>1338224</v>
      </c>
      <c r="D20" s="362">
        <v>530521</v>
      </c>
      <c r="E20" s="362">
        <v>1307537</v>
      </c>
      <c r="F20" s="362">
        <v>561208</v>
      </c>
      <c r="G20" s="363">
        <v>71.61</v>
      </c>
      <c r="H20" s="363">
        <v>69.97</v>
      </c>
      <c r="I20">
        <f t="shared" si="0"/>
        <v>0.71609999999999996</v>
      </c>
      <c r="J20">
        <f t="shared" si="1"/>
        <v>0.28390000000000004</v>
      </c>
    </row>
    <row r="21" spans="1:18">
      <c r="A21" s="364" t="s">
        <v>271</v>
      </c>
      <c r="B21" s="362">
        <v>2665836</v>
      </c>
      <c r="C21" s="362">
        <v>2094138</v>
      </c>
      <c r="D21" s="362">
        <v>571698</v>
      </c>
      <c r="E21" s="362">
        <v>1995306</v>
      </c>
      <c r="F21" s="362">
        <v>670530</v>
      </c>
      <c r="G21" s="363">
        <v>78.55</v>
      </c>
      <c r="H21" s="363">
        <v>74.849999999999994</v>
      </c>
      <c r="I21">
        <f t="shared" si="0"/>
        <v>0.78549999999999998</v>
      </c>
      <c r="J21">
        <f t="shared" si="1"/>
        <v>0.21450000000000002</v>
      </c>
    </row>
    <row r="22" spans="1:18">
      <c r="A22" s="364" t="s">
        <v>272</v>
      </c>
      <c r="B22" s="362">
        <v>3362553</v>
      </c>
      <c r="C22" s="362">
        <v>2902685</v>
      </c>
      <c r="D22" s="362">
        <v>459868</v>
      </c>
      <c r="E22" s="362">
        <v>2656158</v>
      </c>
      <c r="F22" s="362">
        <v>706395</v>
      </c>
      <c r="G22" s="363">
        <v>86.32</v>
      </c>
      <c r="H22" s="363">
        <v>78.989999999999995</v>
      </c>
      <c r="I22">
        <f t="shared" si="0"/>
        <v>0.86319999999999997</v>
      </c>
      <c r="J22">
        <f t="shared" si="1"/>
        <v>0.13680000000000003</v>
      </c>
    </row>
    <row r="23" spans="1:18">
      <c r="A23" s="365" t="s">
        <v>273</v>
      </c>
      <c r="B23" s="362">
        <v>670989</v>
      </c>
      <c r="C23" s="362">
        <v>608342</v>
      </c>
      <c r="D23" s="362">
        <v>62647</v>
      </c>
      <c r="E23" s="362">
        <v>634050</v>
      </c>
      <c r="F23" s="362">
        <v>36939</v>
      </c>
      <c r="G23" s="363">
        <v>90.66</v>
      </c>
      <c r="H23" s="363">
        <v>94.49</v>
      </c>
      <c r="I23">
        <f t="shared" si="0"/>
        <v>0.90659999999999996</v>
      </c>
      <c r="J23">
        <f t="shared" si="1"/>
        <v>9.3400000000000039E-2</v>
      </c>
    </row>
    <row r="24" spans="1:18" ht="20.25" customHeight="1">
      <c r="B24" s="66" t="s">
        <v>49</v>
      </c>
      <c r="C24" s="67" t="s">
        <v>50</v>
      </c>
      <c r="D24" s="67" t="s">
        <v>51</v>
      </c>
      <c r="E24" s="67" t="s">
        <v>52</v>
      </c>
      <c r="F24" s="68" t="s">
        <v>53</v>
      </c>
      <c r="G24" s="18" t="s">
        <v>54</v>
      </c>
      <c r="H24" s="18" t="s">
        <v>55</v>
      </c>
      <c r="I24" s="18" t="s">
        <v>56</v>
      </c>
      <c r="J24" s="18" t="s">
        <v>57</v>
      </c>
      <c r="K24" s="18" t="s">
        <v>58</v>
      </c>
      <c r="L24" s="18" t="s">
        <v>59</v>
      </c>
      <c r="M24" s="18" t="s">
        <v>60</v>
      </c>
      <c r="N24" s="18" t="s">
        <v>61</v>
      </c>
      <c r="O24" s="18" t="s">
        <v>62</v>
      </c>
      <c r="P24" s="18" t="s">
        <v>63</v>
      </c>
      <c r="Q24" s="18" t="s">
        <v>64</v>
      </c>
      <c r="R24" s="19" t="s">
        <v>65</v>
      </c>
    </row>
    <row r="25" spans="1:18">
      <c r="A25" s="367" t="s">
        <v>277</v>
      </c>
      <c r="B25">
        <f>I7</f>
        <v>1</v>
      </c>
      <c r="C25">
        <f>I8</f>
        <v>1</v>
      </c>
      <c r="D25">
        <f>I9</f>
        <v>0.998</v>
      </c>
      <c r="E25">
        <f>I10</f>
        <v>0.97750000000000004</v>
      </c>
      <c r="F25">
        <f>I11</f>
        <v>1</v>
      </c>
      <c r="G25">
        <f>I12</f>
        <v>1</v>
      </c>
      <c r="H25">
        <f>I13</f>
        <v>0.99809999999999999</v>
      </c>
      <c r="I25">
        <f>I14</f>
        <v>0.90900000000000003</v>
      </c>
      <c r="J25">
        <f>I15</f>
        <v>0.92310000000000003</v>
      </c>
      <c r="K25">
        <f>I16</f>
        <v>0.81610000000000005</v>
      </c>
      <c r="L25">
        <f>I17</f>
        <v>0.78939999999999999</v>
      </c>
      <c r="M25">
        <f>I18</f>
        <v>0.74419999999999997</v>
      </c>
      <c r="N25">
        <f>I19</f>
        <v>0.81209999999999993</v>
      </c>
      <c r="O25">
        <f>I20</f>
        <v>0.71609999999999996</v>
      </c>
      <c r="P25">
        <f>I21</f>
        <v>0.78549999999999998</v>
      </c>
      <c r="Q25">
        <f>I22</f>
        <v>0.86319999999999997</v>
      </c>
      <c r="R25">
        <f>I23</f>
        <v>0.90659999999999996</v>
      </c>
    </row>
    <row r="26" spans="1:18">
      <c r="A26" s="367" t="s">
        <v>278</v>
      </c>
      <c r="B26">
        <f>J7</f>
        <v>0</v>
      </c>
      <c r="C26">
        <f>J8</f>
        <v>0</v>
      </c>
      <c r="D26">
        <f>J9</f>
        <v>2.0000000000000018E-3</v>
      </c>
      <c r="E26">
        <f>J10</f>
        <v>2.2499999999999964E-2</v>
      </c>
      <c r="F26">
        <f>J11</f>
        <v>0</v>
      </c>
      <c r="G26">
        <f>J12</f>
        <v>0</v>
      </c>
      <c r="H26">
        <f>J13</f>
        <v>1.9000000000000128E-3</v>
      </c>
      <c r="I26">
        <f>J14</f>
        <v>9.099999999999997E-2</v>
      </c>
      <c r="J26">
        <f>J15</f>
        <v>7.6899999999999968E-2</v>
      </c>
      <c r="K26">
        <f>J16</f>
        <v>0.18389999999999995</v>
      </c>
      <c r="L26">
        <f>J17</f>
        <v>0.21060000000000001</v>
      </c>
      <c r="M26">
        <f>J18</f>
        <v>0.25580000000000003</v>
      </c>
      <c r="N26">
        <f>J19</f>
        <v>0.18790000000000007</v>
      </c>
      <c r="O26">
        <f>J20</f>
        <v>0.28390000000000004</v>
      </c>
      <c r="P26">
        <f>J21</f>
        <v>0.21450000000000002</v>
      </c>
      <c r="Q26">
        <f>J22</f>
        <v>0.13680000000000003</v>
      </c>
      <c r="R26">
        <f>J23</f>
        <v>9.3400000000000039E-2</v>
      </c>
    </row>
  </sheetData>
  <mergeCells count="5">
    <mergeCell ref="A3:A5"/>
    <mergeCell ref="B3:H3"/>
    <mergeCell ref="C4:D4"/>
    <mergeCell ref="E4:F4"/>
    <mergeCell ref="G4:H4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119A-AF5A-42D7-98F3-A37144FB1A01}">
  <dimension ref="A1:Y47"/>
  <sheetViews>
    <sheetView topLeftCell="A7" zoomScale="85" zoomScaleNormal="85" workbookViewId="0">
      <selection activeCell="C37" sqref="C37"/>
    </sheetView>
  </sheetViews>
  <sheetFormatPr defaultColWidth="13.25" defaultRowHeight="17"/>
  <sheetData>
    <row r="1" spans="1:23" ht="25.5">
      <c r="A1" s="8" t="s">
        <v>177</v>
      </c>
      <c r="B1" s="7"/>
      <c r="I1" s="26"/>
    </row>
    <row r="2" spans="1:23" s="280" customFormat="1"/>
    <row r="3" spans="1:23" s="280" customFormat="1" ht="21.75" customHeight="1">
      <c r="A3" s="330" t="s">
        <v>226</v>
      </c>
      <c r="B3" s="330"/>
      <c r="J3" s="330" t="s">
        <v>282</v>
      </c>
      <c r="K3" s="330"/>
      <c r="L3" s="331"/>
      <c r="M3" s="331"/>
      <c r="N3" s="331"/>
      <c r="O3" s="331"/>
      <c r="P3" s="331"/>
      <c r="Q3" s="331"/>
    </row>
    <row r="4" spans="1:23" s="280" customFormat="1" ht="21.75" customHeight="1">
      <c r="D4" s="332"/>
      <c r="E4" s="398" t="s">
        <v>229</v>
      </c>
      <c r="F4" s="398"/>
      <c r="G4" s="347">
        <f>SUM(StartYear_Cal!I7:K9)</f>
        <v>1109.3174239999826</v>
      </c>
      <c r="H4" s="332"/>
      <c r="I4" s="332"/>
      <c r="K4" s="333"/>
      <c r="L4" s="332"/>
      <c r="M4" s="398" t="s">
        <v>284</v>
      </c>
      <c r="N4" s="398"/>
      <c r="O4" s="398"/>
      <c r="P4" s="347">
        <f>SUM(StartYear_Cal!F7:H9)</f>
        <v>1234874.911084665</v>
      </c>
      <c r="Q4" s="332"/>
    </row>
    <row r="5" spans="1:23" s="280" customFormat="1" ht="21.75" customHeight="1">
      <c r="A5" s="342" t="s">
        <v>227</v>
      </c>
      <c r="B5" s="353" t="s">
        <v>233</v>
      </c>
      <c r="C5" s="342" t="s">
        <v>234</v>
      </c>
      <c r="D5" s="329"/>
      <c r="E5" s="334"/>
      <c r="F5" s="329"/>
      <c r="G5" s="334"/>
      <c r="H5" s="334"/>
      <c r="I5" s="329"/>
      <c r="J5" s="342" t="s">
        <v>227</v>
      </c>
      <c r="K5" s="353" t="s">
        <v>283</v>
      </c>
      <c r="L5" s="342" t="s">
        <v>234</v>
      </c>
    </row>
    <row r="6" spans="1:23" s="280" customFormat="1" ht="16.5" customHeight="1">
      <c r="A6" s="339">
        <v>2020</v>
      </c>
      <c r="B6" s="340">
        <v>1215</v>
      </c>
      <c r="C6" s="344">
        <f>(B6-G4)/G4</f>
        <v>9.5268111465288852E-2</v>
      </c>
      <c r="D6" s="343" t="s">
        <v>230</v>
      </c>
      <c r="E6" s="334"/>
      <c r="F6" s="334"/>
      <c r="G6" s="334"/>
      <c r="H6" s="334"/>
      <c r="I6" s="335"/>
      <c r="J6" s="339">
        <v>2020</v>
      </c>
      <c r="K6" s="340">
        <v>1815</v>
      </c>
      <c r="L6" s="344">
        <f>(K6*1000-P4)/P4</f>
        <v>0.4697844969623492</v>
      </c>
      <c r="M6" s="343" t="s">
        <v>230</v>
      </c>
    </row>
    <row r="7" spans="1:23" s="280" customFormat="1" ht="16.5" customHeight="1">
      <c r="A7" s="339">
        <v>2021</v>
      </c>
      <c r="B7" s="340">
        <v>1378</v>
      </c>
      <c r="C7" s="345">
        <f t="shared" ref="C7:C20" si="0">(B7-B6)/B6</f>
        <v>0.13415637860082305</v>
      </c>
      <c r="D7" s="334"/>
      <c r="E7" s="334"/>
      <c r="F7" s="334"/>
      <c r="G7" s="329"/>
      <c r="H7" s="334"/>
      <c r="I7" s="329"/>
      <c r="J7" s="339">
        <v>2021</v>
      </c>
      <c r="K7" s="340">
        <v>2058</v>
      </c>
      <c r="L7" s="345">
        <f t="shared" ref="L7:L20" si="1">(K7-K6)/K6</f>
        <v>0.13388429752066117</v>
      </c>
    </row>
    <row r="8" spans="1:23" s="280" customFormat="1" ht="16.5" customHeight="1">
      <c r="A8" s="339">
        <v>2022</v>
      </c>
      <c r="B8" s="340">
        <v>1557</v>
      </c>
      <c r="C8" s="345">
        <f t="shared" si="0"/>
        <v>0.12989840348330914</v>
      </c>
      <c r="I8" s="336"/>
      <c r="J8" s="339">
        <v>2022</v>
      </c>
      <c r="K8" s="340">
        <v>2340</v>
      </c>
      <c r="L8" s="345">
        <f t="shared" si="1"/>
        <v>0.13702623906705538</v>
      </c>
    </row>
    <row r="9" spans="1:23" s="280" customFormat="1" ht="25.5" customHeight="1">
      <c r="A9" s="339">
        <v>2023</v>
      </c>
      <c r="B9" s="340">
        <v>1763</v>
      </c>
      <c r="C9" s="355">
        <f t="shared" si="0"/>
        <v>0.13230571612074501</v>
      </c>
      <c r="F9" s="354"/>
      <c r="G9" s="337" t="s">
        <v>235</v>
      </c>
      <c r="H9" s="333"/>
      <c r="J9" s="339">
        <v>2023</v>
      </c>
      <c r="K9" s="340">
        <v>2640</v>
      </c>
      <c r="L9" s="355">
        <f t="shared" si="1"/>
        <v>0.12820512820512819</v>
      </c>
      <c r="O9" s="354"/>
      <c r="P9" s="337" t="s">
        <v>285</v>
      </c>
      <c r="Q9" s="333"/>
    </row>
    <row r="10" spans="1:23" s="280" customFormat="1" ht="16.5" customHeight="1">
      <c r="A10" s="339">
        <v>2024</v>
      </c>
      <c r="B10" s="340">
        <v>2020</v>
      </c>
      <c r="C10" s="345">
        <f t="shared" si="0"/>
        <v>0.14577424844015882</v>
      </c>
      <c r="D10" s="332"/>
      <c r="F10" s="348" t="s">
        <v>205</v>
      </c>
      <c r="G10" s="349" t="s">
        <v>206</v>
      </c>
      <c r="H10" s="350" t="s">
        <v>191</v>
      </c>
      <c r="I10" s="332"/>
      <c r="J10" s="339">
        <v>2024</v>
      </c>
      <c r="K10" s="340">
        <v>2968</v>
      </c>
      <c r="L10" s="345">
        <f t="shared" si="1"/>
        <v>0.12424242424242424</v>
      </c>
      <c r="O10" s="348" t="s">
        <v>205</v>
      </c>
      <c r="P10" s="349" t="s">
        <v>206</v>
      </c>
      <c r="Q10" s="350" t="s">
        <v>191</v>
      </c>
    </row>
    <row r="11" spans="1:23" s="280" customFormat="1" ht="16.5" customHeight="1">
      <c r="A11" s="339">
        <v>2025</v>
      </c>
      <c r="B11" s="340">
        <v>2276</v>
      </c>
      <c r="C11" s="345">
        <f t="shared" si="0"/>
        <v>0.12673267326732673</v>
      </c>
      <c r="D11" s="329"/>
      <c r="E11" s="301" t="s">
        <v>15</v>
      </c>
      <c r="F11" s="351">
        <f>StartYear_Cal!I8/SUM(StartYear_Cal!$I8:$K8)</f>
        <v>0</v>
      </c>
      <c r="G11" s="351">
        <f>StartYear_Cal!J8/SUM(StartYear_Cal!$I8:$K8)</f>
        <v>0.63870866573887142</v>
      </c>
      <c r="H11" s="351">
        <f>StartYear_Cal!K8/SUM(StartYear_Cal!$I8:$K8)</f>
        <v>0.36129133426112869</v>
      </c>
      <c r="I11" s="329"/>
      <c r="J11" s="339">
        <v>2025</v>
      </c>
      <c r="K11" s="340">
        <v>3330</v>
      </c>
      <c r="L11" s="345">
        <f t="shared" si="1"/>
        <v>0.12196765498652291</v>
      </c>
      <c r="N11" s="301" t="s">
        <v>15</v>
      </c>
      <c r="O11" s="351">
        <f>StartYear_Cal!F8/SUM(StartYear_Cal!$F8:$H8)</f>
        <v>0</v>
      </c>
      <c r="P11" s="351">
        <f>StartYear_Cal!G8/SUM(StartYear_Cal!$F8:$H8)</f>
        <v>0.63870866573887131</v>
      </c>
      <c r="Q11" s="351">
        <f>StartYear_Cal!H8/SUM(StartYear_Cal!$F8:$H8)</f>
        <v>0.36129133426112864</v>
      </c>
    </row>
    <row r="12" spans="1:23" s="280" customFormat="1" ht="16.5" customHeight="1">
      <c r="A12" s="339">
        <v>2026</v>
      </c>
      <c r="B12" s="340">
        <v>2383</v>
      </c>
      <c r="C12" s="345">
        <f t="shared" si="0"/>
        <v>4.7012302284710018E-2</v>
      </c>
      <c r="E12" s="301" t="s">
        <v>3</v>
      </c>
      <c r="F12" s="351">
        <f>StartYear_Cal!I9/SUM(StartYear_Cal!$I9:$K9)</f>
        <v>0.48046164557858279</v>
      </c>
      <c r="G12" s="351">
        <f>StartYear_Cal!J9/SUM(StartYear_Cal!$I9:$K9)</f>
        <v>7.7894547888352192E-2</v>
      </c>
      <c r="H12" s="351">
        <f>StartYear_Cal!K9/SUM(StartYear_Cal!$I9:$K9)</f>
        <v>0.4416438065330649</v>
      </c>
      <c r="I12" s="335"/>
      <c r="J12" s="339">
        <v>2026</v>
      </c>
      <c r="K12" s="340">
        <v>3591</v>
      </c>
      <c r="L12" s="345">
        <f t="shared" si="1"/>
        <v>7.8378378378378383E-2</v>
      </c>
      <c r="N12" s="301" t="s">
        <v>3</v>
      </c>
      <c r="O12" s="351">
        <f>StartYear_Cal!F9/SUM(StartYear_Cal!$F9:$H9)</f>
        <v>0.4804616455785829</v>
      </c>
      <c r="P12" s="351">
        <f>StartYear_Cal!G9/SUM(StartYear_Cal!$F9:$H9)</f>
        <v>7.7894547888352192E-2</v>
      </c>
      <c r="Q12" s="351">
        <f>StartYear_Cal!H9/SUM(StartYear_Cal!$F9:$H9)</f>
        <v>0.4416438065330649</v>
      </c>
    </row>
    <row r="13" spans="1:23" s="280" customFormat="1" ht="16.5" customHeight="1">
      <c r="A13" s="339">
        <v>2027</v>
      </c>
      <c r="B13" s="340">
        <v>2439</v>
      </c>
      <c r="C13" s="345">
        <f t="shared" si="0"/>
        <v>2.3499790180444818E-2</v>
      </c>
      <c r="D13" s="334"/>
      <c r="J13" s="339">
        <v>2027</v>
      </c>
      <c r="K13" s="340">
        <v>3717</v>
      </c>
      <c r="L13" s="345">
        <f t="shared" si="1"/>
        <v>3.5087719298245612E-2</v>
      </c>
    </row>
    <row r="14" spans="1:23" s="280" customFormat="1" ht="16.5" customHeight="1">
      <c r="A14" s="339">
        <v>2028</v>
      </c>
      <c r="B14" s="340">
        <v>2496</v>
      </c>
      <c r="C14" s="345">
        <f t="shared" si="0"/>
        <v>2.3370233702337023E-2</v>
      </c>
      <c r="E14" s="280" t="s">
        <v>231</v>
      </c>
      <c r="J14" s="339">
        <v>2028</v>
      </c>
      <c r="K14" s="340">
        <v>3809</v>
      </c>
      <c r="L14" s="345">
        <f t="shared" si="1"/>
        <v>2.4751143395211193E-2</v>
      </c>
      <c r="M14" s="356"/>
      <c r="N14" s="280" t="s">
        <v>231</v>
      </c>
      <c r="W14" s="338"/>
    </row>
    <row r="15" spans="1:23" s="280" customFormat="1" ht="16.5" customHeight="1">
      <c r="A15" s="339">
        <v>2029</v>
      </c>
      <c r="B15" s="340">
        <v>2602</v>
      </c>
      <c r="C15" s="345">
        <f t="shared" si="0"/>
        <v>4.246794871794872E-2</v>
      </c>
      <c r="D15" s="334"/>
      <c r="E15" s="334"/>
      <c r="F15" s="334"/>
      <c r="I15" s="333"/>
      <c r="J15" s="339">
        <v>2029</v>
      </c>
      <c r="K15" s="340">
        <v>3935</v>
      </c>
      <c r="L15" s="345">
        <f t="shared" si="1"/>
        <v>3.3079548437910215E-2</v>
      </c>
      <c r="M15" s="356"/>
      <c r="N15" s="356"/>
      <c r="O15" s="356"/>
      <c r="P15" s="341"/>
      <c r="Q15" s="356"/>
      <c r="W15" s="338"/>
    </row>
    <row r="16" spans="1:23" s="280" customFormat="1" ht="16.5" customHeight="1">
      <c r="A16" s="339">
        <v>2030</v>
      </c>
      <c r="B16" s="340">
        <v>2721</v>
      </c>
      <c r="C16" s="345">
        <f t="shared" si="0"/>
        <v>4.5734050730207532E-2</v>
      </c>
      <c r="I16" s="333"/>
      <c r="J16" s="339">
        <v>2030</v>
      </c>
      <c r="K16" s="340">
        <v>4102</v>
      </c>
      <c r="L16" s="345">
        <f t="shared" si="1"/>
        <v>4.243964421855146E-2</v>
      </c>
      <c r="M16" s="356"/>
      <c r="N16" s="356"/>
      <c r="O16" s="356"/>
      <c r="P16" s="341"/>
      <c r="Q16" s="356"/>
      <c r="W16" s="338"/>
    </row>
    <row r="17" spans="1:25" s="280" customFormat="1" ht="16.5" customHeight="1">
      <c r="A17" s="339">
        <v>2031</v>
      </c>
      <c r="B17" s="340">
        <v>3024</v>
      </c>
      <c r="C17" s="345">
        <f t="shared" si="0"/>
        <v>0.1113561190738699</v>
      </c>
      <c r="J17" s="339">
        <v>2031</v>
      </c>
      <c r="K17" s="340">
        <v>4399</v>
      </c>
      <c r="L17" s="345">
        <f t="shared" si="1"/>
        <v>7.240370550950756E-2</v>
      </c>
      <c r="M17" s="356"/>
      <c r="N17" s="356"/>
      <c r="O17" s="356"/>
      <c r="P17" s="336"/>
      <c r="Q17" s="356"/>
      <c r="V17" s="336"/>
      <c r="W17" s="338"/>
    </row>
    <row r="18" spans="1:25" s="280" customFormat="1" ht="16.5" customHeight="1">
      <c r="A18" s="339">
        <v>2032</v>
      </c>
      <c r="B18" s="340">
        <v>3429</v>
      </c>
      <c r="C18" s="345">
        <f t="shared" si="0"/>
        <v>0.13392857142857142</v>
      </c>
      <c r="J18" s="339">
        <v>2032</v>
      </c>
      <c r="K18" s="340">
        <v>4887</v>
      </c>
      <c r="L18" s="345">
        <f t="shared" si="1"/>
        <v>0.1109343032507388</v>
      </c>
      <c r="M18" s="356"/>
      <c r="N18" s="356"/>
      <c r="O18" s="356"/>
      <c r="P18" s="336"/>
      <c r="Q18" s="356"/>
      <c r="V18" s="336"/>
      <c r="W18" s="338"/>
    </row>
    <row r="19" spans="1:25" s="280" customFormat="1" ht="16.5" customHeight="1">
      <c r="A19" s="339">
        <v>2033</v>
      </c>
      <c r="B19" s="340">
        <v>4019</v>
      </c>
      <c r="C19" s="345">
        <f t="shared" si="0"/>
        <v>0.1720618256051327</v>
      </c>
      <c r="J19" s="339">
        <v>2033</v>
      </c>
      <c r="K19" s="340">
        <v>5567</v>
      </c>
      <c r="L19" s="345">
        <f t="shared" si="1"/>
        <v>0.13914466953140986</v>
      </c>
      <c r="M19" s="356"/>
      <c r="N19" s="356"/>
      <c r="O19" s="356"/>
      <c r="P19" s="336"/>
      <c r="Q19" s="356"/>
      <c r="V19" s="336"/>
      <c r="W19" s="338"/>
    </row>
    <row r="20" spans="1:25" s="280" customFormat="1" ht="16.5" customHeight="1">
      <c r="A20" s="339">
        <v>2034</v>
      </c>
      <c r="B20" s="340">
        <v>4421</v>
      </c>
      <c r="C20" s="345">
        <f t="shared" si="0"/>
        <v>0.10002488181139586</v>
      </c>
      <c r="I20" s="333"/>
      <c r="J20" s="339">
        <v>2034</v>
      </c>
      <c r="K20" s="340">
        <v>6242</v>
      </c>
      <c r="L20" s="345">
        <f t="shared" si="1"/>
        <v>0.12125022453745285</v>
      </c>
      <c r="M20" s="356"/>
      <c r="N20" s="356"/>
      <c r="O20" s="356"/>
      <c r="P20" s="336"/>
      <c r="Q20" s="356"/>
      <c r="V20" s="336"/>
      <c r="W20" s="338"/>
    </row>
    <row r="21" spans="1:25" s="280" customFormat="1" ht="16.5" customHeight="1">
      <c r="A21" s="330"/>
      <c r="B21" s="330"/>
      <c r="I21" s="333"/>
      <c r="J21" s="336"/>
      <c r="K21" s="338"/>
      <c r="L21" s="338"/>
      <c r="M21" s="338"/>
      <c r="N21" s="338"/>
      <c r="O21" s="338"/>
      <c r="P21" s="336"/>
      <c r="Q21" s="338"/>
      <c r="V21" s="336"/>
      <c r="W21" s="338"/>
    </row>
    <row r="22" spans="1:25" s="280" customFormat="1" ht="16.5" customHeight="1">
      <c r="J22" s="336"/>
      <c r="K22" s="338"/>
      <c r="L22" s="338"/>
      <c r="M22" s="338"/>
      <c r="N22" s="338"/>
      <c r="O22" s="338"/>
      <c r="P22" s="336"/>
      <c r="Q22" s="338"/>
      <c r="V22" s="336"/>
      <c r="W22" s="338"/>
    </row>
    <row r="23" spans="1:25" s="280" customFormat="1" ht="16.5" customHeight="1">
      <c r="A23" s="339" t="s">
        <v>238</v>
      </c>
      <c r="B23" s="330"/>
      <c r="J23" s="336"/>
      <c r="K23" s="338"/>
      <c r="L23" s="338"/>
      <c r="M23" s="338"/>
      <c r="N23" s="338"/>
      <c r="O23" s="338"/>
      <c r="P23" s="336"/>
      <c r="Q23" s="338"/>
      <c r="V23" s="336"/>
      <c r="W23" s="338"/>
    </row>
    <row r="24" spans="1:25" s="341" customFormat="1" ht="16.5" customHeight="1">
      <c r="A24" s="339" t="s">
        <v>239</v>
      </c>
      <c r="B24" s="330"/>
      <c r="C24" s="280"/>
      <c r="J24" s="336"/>
      <c r="K24" s="356"/>
      <c r="L24" s="356"/>
      <c r="M24" s="356"/>
      <c r="N24" s="356"/>
      <c r="O24" s="356"/>
      <c r="P24" s="336"/>
      <c r="Q24" s="356"/>
      <c r="V24" s="336"/>
      <c r="W24" s="356"/>
    </row>
    <row r="25" spans="1:25" s="341" customFormat="1" ht="16.5" customHeight="1">
      <c r="A25" s="339"/>
      <c r="B25" s="339"/>
      <c r="J25" s="336"/>
      <c r="K25" s="356"/>
      <c r="L25" s="356"/>
      <c r="M25" s="356"/>
      <c r="N25" s="356"/>
      <c r="O25" s="356"/>
      <c r="P25" s="336"/>
      <c r="Q25" s="356"/>
      <c r="V25" s="336"/>
      <c r="W25" s="356"/>
    </row>
    <row r="26" spans="1:25" s="341" customFormat="1" ht="24.75" customHeight="1">
      <c r="A26" s="330" t="s">
        <v>236</v>
      </c>
      <c r="B26" s="280"/>
      <c r="C26" s="280"/>
      <c r="D26" s="280"/>
      <c r="E26" s="280"/>
      <c r="F26" s="280"/>
      <c r="G26" s="330"/>
      <c r="H26" s="280"/>
      <c r="I26" s="280"/>
      <c r="J26" s="280"/>
      <c r="K26" s="280"/>
      <c r="L26" s="280"/>
      <c r="M26" s="330"/>
      <c r="N26" s="280"/>
      <c r="O26" s="280"/>
      <c r="P26" s="280"/>
      <c r="Q26" s="356"/>
      <c r="V26" s="336"/>
      <c r="W26" s="356"/>
    </row>
    <row r="27" spans="1:25" s="341" customFormat="1" ht="16.5" customHeight="1">
      <c r="A27" s="342" t="s">
        <v>237</v>
      </c>
      <c r="B27" s="341">
        <v>2020</v>
      </c>
      <c r="C27" s="341">
        <v>2021</v>
      </c>
      <c r="D27" s="341">
        <v>2022</v>
      </c>
      <c r="E27" s="341">
        <v>2023</v>
      </c>
      <c r="F27" s="341">
        <v>2024</v>
      </c>
      <c r="G27" s="341">
        <v>2025</v>
      </c>
      <c r="H27" s="341">
        <v>2026</v>
      </c>
      <c r="I27" s="341">
        <v>2027</v>
      </c>
      <c r="J27" s="341">
        <v>2028</v>
      </c>
      <c r="K27" s="341">
        <v>2029</v>
      </c>
      <c r="L27" s="341">
        <v>2030</v>
      </c>
      <c r="M27" s="341">
        <v>2031</v>
      </c>
      <c r="N27" s="341">
        <v>2032</v>
      </c>
      <c r="O27" s="341">
        <v>2033</v>
      </c>
      <c r="P27" s="341">
        <v>2034</v>
      </c>
      <c r="Q27" s="336"/>
      <c r="R27" s="336"/>
      <c r="S27" s="336"/>
      <c r="T27" s="336"/>
      <c r="U27" s="336"/>
      <c r="V27" s="336"/>
      <c r="W27" s="336"/>
      <c r="X27" s="336"/>
      <c r="Y27" s="336"/>
    </row>
    <row r="28" spans="1:25" s="341" customFormat="1" ht="16.5" customHeight="1">
      <c r="A28" s="357" t="s">
        <v>228</v>
      </c>
      <c r="B28" s="346">
        <f>C6</f>
        <v>9.5268111465288852E-2</v>
      </c>
      <c r="C28" s="346">
        <f>C7</f>
        <v>0.13415637860082305</v>
      </c>
      <c r="D28" s="346">
        <f>C8</f>
        <v>0.12989840348330914</v>
      </c>
      <c r="E28" s="346">
        <f>C9</f>
        <v>0.13230571612074501</v>
      </c>
      <c r="F28" s="346">
        <f>C10</f>
        <v>0.14577424844015882</v>
      </c>
      <c r="G28" s="346">
        <f>C11</f>
        <v>0.12673267326732673</v>
      </c>
      <c r="H28" s="358">
        <f>C12</f>
        <v>4.7012302284710018E-2</v>
      </c>
      <c r="I28" s="358">
        <f>C13</f>
        <v>2.3499790180444818E-2</v>
      </c>
      <c r="J28" s="358">
        <f>C14</f>
        <v>2.3370233702337023E-2</v>
      </c>
      <c r="K28" s="358">
        <f>C15</f>
        <v>4.246794871794872E-2</v>
      </c>
      <c r="L28" s="358">
        <f>C16</f>
        <v>4.5734050730207532E-2</v>
      </c>
      <c r="M28" s="358">
        <f>C17</f>
        <v>0.1113561190738699</v>
      </c>
      <c r="N28" s="358">
        <f>C18</f>
        <v>0.13392857142857142</v>
      </c>
      <c r="O28" s="358">
        <f>C19</f>
        <v>0.1720618256051327</v>
      </c>
      <c r="P28" s="358">
        <f>C20</f>
        <v>0.10002488181139586</v>
      </c>
      <c r="Q28" s="336"/>
      <c r="R28" s="336"/>
      <c r="S28" s="336"/>
      <c r="T28" s="336"/>
      <c r="U28" s="336"/>
      <c r="V28" s="336"/>
      <c r="W28" s="336"/>
      <c r="X28" s="336"/>
      <c r="Y28" s="336"/>
    </row>
    <row r="29" spans="1:25" s="341" customFormat="1">
      <c r="A29" s="356"/>
      <c r="B29" s="356"/>
      <c r="C29" s="356"/>
      <c r="D29" s="356"/>
      <c r="E29" s="356"/>
      <c r="G29" s="356"/>
      <c r="H29" s="280"/>
      <c r="I29" s="280"/>
      <c r="J29" s="280"/>
      <c r="K29" s="280"/>
      <c r="L29" s="280"/>
      <c r="M29" s="338"/>
      <c r="N29" s="280"/>
      <c r="O29" s="280"/>
      <c r="P29" s="280"/>
      <c r="Q29" s="339"/>
      <c r="W29" s="339"/>
    </row>
    <row r="30" spans="1:25" s="341" customFormat="1">
      <c r="A30" s="399" t="s">
        <v>240</v>
      </c>
      <c r="B30" s="399"/>
      <c r="C30" s="359">
        <f>AVERAGE(B28:P28)</f>
        <v>9.7572750327484636E-2</v>
      </c>
      <c r="D30" s="356"/>
      <c r="E30" s="356"/>
      <c r="G30" s="356"/>
      <c r="H30" s="280"/>
      <c r="I30" s="280"/>
      <c r="J30" s="280"/>
      <c r="K30" s="280"/>
      <c r="L30" s="280"/>
      <c r="M30" s="338"/>
      <c r="N30" s="280"/>
      <c r="O30" s="280"/>
      <c r="P30" s="280"/>
      <c r="Q30" s="342"/>
      <c r="W30" s="342"/>
    </row>
    <row r="31" spans="1:25" s="341" customFormat="1" ht="16.5" customHeight="1">
      <c r="A31" s="339"/>
      <c r="B31" s="339"/>
      <c r="K31" s="356"/>
      <c r="Q31" s="356"/>
      <c r="W31" s="356"/>
    </row>
    <row r="32" spans="1:25" s="341" customFormat="1">
      <c r="K32" s="356"/>
      <c r="Q32" s="356"/>
      <c r="W32" s="356"/>
    </row>
    <row r="33" spans="1:23" s="341" customFormat="1" ht="21">
      <c r="A33" s="330" t="s">
        <v>286</v>
      </c>
      <c r="J33" s="339"/>
      <c r="K33" s="356"/>
      <c r="Q33" s="356"/>
      <c r="W33" s="356"/>
    </row>
    <row r="34" spans="1:23" s="341" customFormat="1">
      <c r="A34" s="342" t="s">
        <v>237</v>
      </c>
      <c r="B34" s="341">
        <v>2020</v>
      </c>
      <c r="C34" s="341">
        <v>2021</v>
      </c>
      <c r="D34" s="341">
        <v>2022</v>
      </c>
      <c r="E34" s="341">
        <v>2023</v>
      </c>
      <c r="F34" s="341">
        <v>2024</v>
      </c>
      <c r="G34" s="341">
        <v>2025</v>
      </c>
      <c r="H34" s="341">
        <v>2026</v>
      </c>
      <c r="I34" s="341">
        <v>2027</v>
      </c>
      <c r="J34" s="341">
        <v>2028</v>
      </c>
      <c r="K34" s="341">
        <v>2029</v>
      </c>
      <c r="L34" s="341">
        <v>2030</v>
      </c>
      <c r="M34" s="341">
        <v>2031</v>
      </c>
      <c r="N34" s="341">
        <v>2032</v>
      </c>
      <c r="O34" s="341">
        <v>2033</v>
      </c>
      <c r="P34" s="341">
        <v>2034</v>
      </c>
      <c r="Q34" s="356"/>
      <c r="W34" s="356"/>
    </row>
    <row r="35" spans="1:23" s="341" customFormat="1">
      <c r="A35" s="357" t="s">
        <v>228</v>
      </c>
      <c r="B35" s="346">
        <f>L6</f>
        <v>0.4697844969623492</v>
      </c>
      <c r="C35" s="346">
        <f>L7</f>
        <v>0.13388429752066117</v>
      </c>
      <c r="D35" s="346">
        <f>L8</f>
        <v>0.13702623906705538</v>
      </c>
      <c r="E35" s="346">
        <f>L9</f>
        <v>0.12820512820512819</v>
      </c>
      <c r="F35" s="346">
        <f>L10</f>
        <v>0.12424242424242424</v>
      </c>
      <c r="G35" s="346">
        <f>L11</f>
        <v>0.12196765498652291</v>
      </c>
      <c r="H35" s="358">
        <f>L12</f>
        <v>7.8378378378378383E-2</v>
      </c>
      <c r="I35" s="358">
        <f>L13</f>
        <v>3.5087719298245612E-2</v>
      </c>
      <c r="J35" s="358">
        <f>L14</f>
        <v>2.4751143395211193E-2</v>
      </c>
      <c r="K35" s="358">
        <f>L15</f>
        <v>3.3079548437910215E-2</v>
      </c>
      <c r="L35" s="358">
        <f>L16</f>
        <v>4.243964421855146E-2</v>
      </c>
      <c r="M35" s="358">
        <f>L17</f>
        <v>7.240370550950756E-2</v>
      </c>
      <c r="N35" s="358">
        <f>L18</f>
        <v>0.1109343032507388</v>
      </c>
      <c r="O35" s="358">
        <f>L19</f>
        <v>0.13914466953140986</v>
      </c>
      <c r="P35" s="358">
        <f>L20</f>
        <v>0.12125022453745285</v>
      </c>
      <c r="Q35" s="356"/>
      <c r="W35" s="356"/>
    </row>
    <row r="36" spans="1:23" s="341" customFormat="1">
      <c r="A36" s="356"/>
      <c r="B36" s="356"/>
      <c r="C36" s="356"/>
      <c r="D36" s="356"/>
      <c r="E36" s="356"/>
      <c r="G36" s="356"/>
      <c r="H36" s="280"/>
      <c r="I36" s="280"/>
      <c r="J36" s="280"/>
      <c r="K36" s="280"/>
      <c r="L36" s="280"/>
      <c r="M36" s="338"/>
      <c r="N36" s="280"/>
      <c r="O36" s="280"/>
      <c r="P36" s="280"/>
      <c r="Q36" s="356"/>
      <c r="W36" s="356"/>
    </row>
    <row r="37" spans="1:23" s="341" customFormat="1">
      <c r="A37" s="399" t="s">
        <v>240</v>
      </c>
      <c r="B37" s="399"/>
      <c r="C37" s="359">
        <f>AVERAGE(B35:P35)</f>
        <v>0.11817197183610315</v>
      </c>
      <c r="D37" s="356"/>
      <c r="E37" s="356"/>
      <c r="G37" s="356"/>
      <c r="H37" s="280"/>
      <c r="I37" s="280"/>
      <c r="J37" s="280"/>
      <c r="K37" s="280"/>
      <c r="L37" s="280"/>
      <c r="M37" s="338"/>
      <c r="N37" s="280"/>
      <c r="O37" s="280"/>
      <c r="P37" s="280"/>
      <c r="Q37" s="356"/>
      <c r="V37" s="336"/>
      <c r="W37" s="356"/>
    </row>
    <row r="38" spans="1:23" s="341" customFormat="1">
      <c r="K38" s="356"/>
      <c r="P38" s="336"/>
      <c r="Q38" s="356"/>
      <c r="V38" s="336"/>
      <c r="W38" s="356"/>
    </row>
    <row r="39" spans="1:23" s="341" customFormat="1">
      <c r="K39" s="356"/>
      <c r="P39" s="336"/>
      <c r="Q39" s="356"/>
      <c r="V39" s="336"/>
      <c r="W39" s="356"/>
    </row>
    <row r="40" spans="1:23" s="341" customFormat="1">
      <c r="K40" s="356"/>
      <c r="P40" s="336"/>
      <c r="Q40" s="356"/>
      <c r="V40" s="336"/>
      <c r="W40" s="356"/>
    </row>
    <row r="41" spans="1:23" s="341" customFormat="1">
      <c r="K41" s="356"/>
      <c r="P41" s="336"/>
      <c r="Q41" s="356"/>
      <c r="V41" s="336"/>
      <c r="W41" s="356"/>
    </row>
    <row r="42" spans="1:23" s="341" customFormat="1">
      <c r="K42" s="356"/>
      <c r="P42" s="336"/>
      <c r="Q42" s="356"/>
      <c r="V42" s="336"/>
      <c r="W42" s="356"/>
    </row>
    <row r="43" spans="1:23" s="341" customFormat="1">
      <c r="K43" s="356"/>
      <c r="P43" s="336"/>
      <c r="Q43" s="356"/>
      <c r="V43" s="336"/>
      <c r="W43" s="356"/>
    </row>
    <row r="44" spans="1:23" s="341" customFormat="1">
      <c r="K44" s="356"/>
      <c r="P44" s="336"/>
      <c r="Q44" s="356"/>
      <c r="V44" s="336"/>
      <c r="W44" s="356"/>
    </row>
    <row r="45" spans="1:23" s="341" customFormat="1">
      <c r="K45" s="356"/>
      <c r="P45" s="336"/>
      <c r="Q45" s="356"/>
      <c r="V45" s="336"/>
      <c r="W45" s="356"/>
    </row>
    <row r="46" spans="1:23" s="341" customFormat="1">
      <c r="K46" s="356"/>
      <c r="P46" s="336"/>
      <c r="Q46" s="356"/>
      <c r="V46" s="336"/>
      <c r="W46" s="356"/>
    </row>
    <row r="47" spans="1:23" s="341" customFormat="1"/>
  </sheetData>
  <mergeCells count="4">
    <mergeCell ref="E4:F4"/>
    <mergeCell ref="A30:B30"/>
    <mergeCell ref="M4:O4"/>
    <mergeCell ref="A37:B37"/>
  </mergeCells>
  <phoneticPr fontId="2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8026-B906-4554-9988-BB1DE01AE11B}">
  <dimension ref="A1:AC81"/>
  <sheetViews>
    <sheetView zoomScale="85" zoomScaleNormal="85" workbookViewId="0">
      <selection activeCell="F8" sqref="F8:H8"/>
    </sheetView>
  </sheetViews>
  <sheetFormatPr defaultColWidth="11.58203125" defaultRowHeight="17"/>
  <cols>
    <col min="1" max="1" width="26.58203125" customWidth="1"/>
    <col min="2" max="2" width="11.25" customWidth="1"/>
    <col min="3" max="3" width="11.58203125" customWidth="1"/>
    <col min="5" max="5" width="26.58203125" customWidth="1"/>
    <col min="12" max="12" width="17.5" customWidth="1"/>
    <col min="13" max="29" width="15.58203125" customWidth="1"/>
  </cols>
  <sheetData>
    <row r="1" spans="2:11">
      <c r="B1" s="7"/>
      <c r="C1" s="7"/>
      <c r="D1" s="7"/>
      <c r="E1" s="404">
        <v>2019</v>
      </c>
      <c r="F1" s="403" t="s">
        <v>215</v>
      </c>
      <c r="G1" s="403"/>
      <c r="H1" s="403"/>
      <c r="I1" s="403" t="s">
        <v>214</v>
      </c>
      <c r="J1" s="403"/>
      <c r="K1" s="403"/>
    </row>
    <row r="2" spans="2:11">
      <c r="E2" s="404"/>
      <c r="F2" s="406" t="s">
        <v>190</v>
      </c>
      <c r="G2" s="406"/>
      <c r="H2" s="402" t="s">
        <v>191</v>
      </c>
      <c r="I2" s="406" t="s">
        <v>190</v>
      </c>
      <c r="J2" s="406"/>
      <c r="K2" s="402" t="s">
        <v>191</v>
      </c>
    </row>
    <row r="3" spans="2:11">
      <c r="E3" s="9"/>
      <c r="F3" s="288" t="s">
        <v>205</v>
      </c>
      <c r="G3" s="289" t="s">
        <v>206</v>
      </c>
      <c r="H3" s="402"/>
      <c r="I3" s="288" t="s">
        <v>205</v>
      </c>
      <c r="J3" s="289" t="s">
        <v>206</v>
      </c>
      <c r="K3" s="402"/>
    </row>
    <row r="4" spans="2:11">
      <c r="E4" s="323" t="s">
        <v>14</v>
      </c>
      <c r="F4" s="316">
        <v>0</v>
      </c>
      <c r="G4" s="316">
        <v>0</v>
      </c>
      <c r="H4" s="316">
        <v>0</v>
      </c>
      <c r="I4" s="316">
        <v>0</v>
      </c>
      <c r="J4" s="316">
        <v>0</v>
      </c>
      <c r="K4" s="316">
        <v>0</v>
      </c>
    </row>
    <row r="5" spans="2:11">
      <c r="E5" s="324" t="s">
        <v>0</v>
      </c>
      <c r="F5" s="316">
        <v>0</v>
      </c>
      <c r="G5" s="316">
        <v>0</v>
      </c>
      <c r="H5" s="316">
        <v>0</v>
      </c>
      <c r="I5" s="316">
        <v>0</v>
      </c>
      <c r="J5" s="316">
        <v>0</v>
      </c>
      <c r="K5" s="316">
        <v>0</v>
      </c>
    </row>
    <row r="6" spans="2:11">
      <c r="E6" s="324" t="s">
        <v>1</v>
      </c>
      <c r="F6" s="316">
        <v>0</v>
      </c>
      <c r="G6" s="316">
        <v>0</v>
      </c>
      <c r="H6" s="316">
        <v>0</v>
      </c>
      <c r="I6" s="316">
        <v>0</v>
      </c>
      <c r="J6" s="316">
        <v>0</v>
      </c>
      <c r="K6" s="316">
        <v>0</v>
      </c>
    </row>
    <row r="7" spans="2:11">
      <c r="E7" s="300" t="s">
        <v>2</v>
      </c>
      <c r="F7" s="287">
        <f>F45</f>
        <v>0</v>
      </c>
      <c r="G7" s="287">
        <f>F46</f>
        <v>138.82209190626972</v>
      </c>
      <c r="H7" s="287">
        <f>F47</f>
        <v>2081.1745278281601</v>
      </c>
      <c r="I7" s="287">
        <f>G45</f>
        <v>0</v>
      </c>
      <c r="J7" s="287">
        <f>G46</f>
        <v>0.09</v>
      </c>
      <c r="K7" s="287">
        <f>G47</f>
        <v>1.3492500000000001</v>
      </c>
    </row>
    <row r="8" spans="2:11">
      <c r="E8" s="300" t="s">
        <v>15</v>
      </c>
      <c r="F8" s="287">
        <f>F36</f>
        <v>0</v>
      </c>
      <c r="G8" s="287">
        <f>F37</f>
        <v>15194.67025460357</v>
      </c>
      <c r="H8" s="287">
        <f>F38</f>
        <v>8595.002674017278</v>
      </c>
      <c r="I8" s="287">
        <f>G36</f>
        <v>0</v>
      </c>
      <c r="J8" s="287">
        <f>G37</f>
        <v>8.4721000000000011</v>
      </c>
      <c r="K8" s="287">
        <f>G38</f>
        <v>4.792320000000001</v>
      </c>
    </row>
    <row r="9" spans="2:11">
      <c r="E9" s="300" t="s">
        <v>3</v>
      </c>
      <c r="F9" s="287">
        <f>F26</f>
        <v>580813.38323128643</v>
      </c>
      <c r="G9" s="287">
        <f>F27</f>
        <v>94164.011447414523</v>
      </c>
      <c r="H9" s="287">
        <f>F28</f>
        <v>533887.84685760876</v>
      </c>
      <c r="I9" s="287">
        <f>G26</f>
        <v>525.91992551978171</v>
      </c>
      <c r="J9" s="287">
        <f>G27</f>
        <v>85.264443480200612</v>
      </c>
      <c r="K9" s="287">
        <f>G28</f>
        <v>483.42938500000025</v>
      </c>
    </row>
    <row r="10" spans="2:11">
      <c r="E10" s="323" t="s">
        <v>4</v>
      </c>
      <c r="F10" s="316">
        <v>0</v>
      </c>
      <c r="G10" s="316">
        <v>0</v>
      </c>
      <c r="H10" s="316">
        <v>0</v>
      </c>
      <c r="I10" s="316">
        <v>0</v>
      </c>
      <c r="J10" s="316">
        <v>0</v>
      </c>
      <c r="K10" s="316">
        <v>0</v>
      </c>
    </row>
    <row r="11" spans="2:11">
      <c r="E11" s="324" t="s">
        <v>5</v>
      </c>
      <c r="F11" s="316">
        <v>0</v>
      </c>
      <c r="G11" s="316">
        <v>0</v>
      </c>
      <c r="H11" s="316">
        <v>0</v>
      </c>
      <c r="I11" s="316">
        <v>0</v>
      </c>
      <c r="J11" s="316">
        <v>0</v>
      </c>
      <c r="K11" s="316">
        <v>0</v>
      </c>
    </row>
    <row r="12" spans="2:11">
      <c r="E12" s="324" t="s">
        <v>6</v>
      </c>
      <c r="F12" s="316">
        <v>0</v>
      </c>
      <c r="G12" s="316">
        <v>0</v>
      </c>
      <c r="H12" s="316">
        <v>0</v>
      </c>
      <c r="I12" s="316">
        <v>0</v>
      </c>
      <c r="J12" s="316">
        <v>0</v>
      </c>
      <c r="K12" s="316">
        <v>0</v>
      </c>
    </row>
    <row r="13" spans="2:11">
      <c r="E13" s="324" t="s">
        <v>7</v>
      </c>
      <c r="F13" s="316">
        <v>0</v>
      </c>
      <c r="G13" s="316">
        <v>0</v>
      </c>
      <c r="H13" s="316">
        <v>0</v>
      </c>
      <c r="I13" s="316">
        <v>0</v>
      </c>
      <c r="J13" s="316">
        <v>0</v>
      </c>
      <c r="K13" s="316">
        <v>0</v>
      </c>
    </row>
    <row r="14" spans="2:11">
      <c r="E14" s="324" t="s">
        <v>8</v>
      </c>
      <c r="F14" s="316">
        <v>0</v>
      </c>
      <c r="G14" s="316">
        <v>0</v>
      </c>
      <c r="H14" s="316">
        <v>0</v>
      </c>
      <c r="I14" s="316">
        <v>0</v>
      </c>
      <c r="J14" s="316">
        <v>0</v>
      </c>
      <c r="K14" s="316">
        <v>0</v>
      </c>
    </row>
    <row r="15" spans="2:11">
      <c r="E15" s="324" t="s">
        <v>13</v>
      </c>
      <c r="F15" s="316">
        <v>0</v>
      </c>
      <c r="G15" s="316">
        <v>0</v>
      </c>
      <c r="H15" s="316">
        <v>0</v>
      </c>
      <c r="I15" s="316">
        <v>0</v>
      </c>
      <c r="J15" s="316">
        <v>0</v>
      </c>
      <c r="K15" s="316">
        <v>0</v>
      </c>
    </row>
    <row r="16" spans="2:11">
      <c r="E16" s="324" t="s">
        <v>16</v>
      </c>
      <c r="F16" s="316">
        <v>0</v>
      </c>
      <c r="G16" s="316">
        <v>0</v>
      </c>
      <c r="H16" s="316">
        <v>0</v>
      </c>
      <c r="I16" s="316">
        <v>0</v>
      </c>
      <c r="J16" s="316">
        <v>0</v>
      </c>
      <c r="K16" s="316">
        <v>0</v>
      </c>
    </row>
    <row r="17" spans="1:29">
      <c r="E17" s="324" t="s">
        <v>17</v>
      </c>
      <c r="F17" s="316">
        <v>0</v>
      </c>
      <c r="G17" s="316">
        <v>0</v>
      </c>
      <c r="H17" s="316">
        <v>0</v>
      </c>
      <c r="I17" s="316">
        <v>0</v>
      </c>
      <c r="J17" s="316">
        <v>0</v>
      </c>
      <c r="K17" s="316">
        <v>0</v>
      </c>
    </row>
    <row r="18" spans="1:29">
      <c r="E18" s="324" t="s">
        <v>18</v>
      </c>
      <c r="F18" s="316">
        <v>0</v>
      </c>
      <c r="G18" s="316">
        <v>0</v>
      </c>
      <c r="H18" s="316">
        <v>0</v>
      </c>
      <c r="I18" s="316">
        <v>0</v>
      </c>
      <c r="J18" s="316">
        <v>0</v>
      </c>
      <c r="K18" s="316">
        <v>0</v>
      </c>
    </row>
    <row r="19" spans="1:29">
      <c r="E19" s="324" t="s">
        <v>19</v>
      </c>
      <c r="F19" s="316">
        <v>0</v>
      </c>
      <c r="G19" s="316">
        <v>0</v>
      </c>
      <c r="H19" s="316">
        <v>0</v>
      </c>
      <c r="I19" s="316">
        <v>0</v>
      </c>
      <c r="J19" s="316">
        <v>0</v>
      </c>
      <c r="K19" s="316">
        <v>0</v>
      </c>
      <c r="L19" s="287"/>
    </row>
    <row r="21" spans="1:29" ht="38.25" customHeight="1">
      <c r="E21" s="407" t="s">
        <v>217</v>
      </c>
      <c r="F21" s="407"/>
      <c r="G21" s="407"/>
      <c r="H21" s="407"/>
    </row>
    <row r="22" spans="1:29" ht="26">
      <c r="A22" s="305" t="s">
        <v>218</v>
      </c>
      <c r="L22" s="317"/>
      <c r="M22" s="291"/>
      <c r="N22" s="291"/>
      <c r="O22" s="291"/>
      <c r="P22" s="291"/>
      <c r="Q22" s="291"/>
      <c r="R22" s="291"/>
      <c r="S22" s="291"/>
      <c r="T22" s="291"/>
      <c r="U22" s="291"/>
    </row>
    <row r="23" spans="1:29" ht="21">
      <c r="A23" s="10" t="s">
        <v>207</v>
      </c>
      <c r="L23" s="318"/>
      <c r="M23" s="291"/>
      <c r="N23" s="291"/>
      <c r="O23" s="291"/>
      <c r="P23" s="291"/>
      <c r="Q23" s="291"/>
      <c r="R23" s="291"/>
      <c r="S23" s="291"/>
      <c r="T23" s="291"/>
      <c r="U23" s="291"/>
    </row>
    <row r="24" spans="1:29" ht="34">
      <c r="B24" s="299" t="s">
        <v>197</v>
      </c>
      <c r="C24" s="299" t="s">
        <v>204</v>
      </c>
      <c r="F24" s="298" t="s">
        <v>197</v>
      </c>
      <c r="G24" s="298" t="s">
        <v>204</v>
      </c>
      <c r="L24" s="332" t="s">
        <v>279</v>
      </c>
      <c r="M24" s="66" t="s">
        <v>49</v>
      </c>
      <c r="N24" s="67" t="s">
        <v>50</v>
      </c>
      <c r="O24" s="67" t="s">
        <v>51</v>
      </c>
      <c r="P24" s="67" t="s">
        <v>52</v>
      </c>
      <c r="Q24" s="68" t="s">
        <v>53</v>
      </c>
      <c r="R24" s="18" t="s">
        <v>54</v>
      </c>
      <c r="S24" s="18" t="s">
        <v>55</v>
      </c>
      <c r="T24" s="18" t="s">
        <v>56</v>
      </c>
      <c r="U24" s="18" t="s">
        <v>57</v>
      </c>
      <c r="V24" s="18" t="s">
        <v>58</v>
      </c>
      <c r="W24" s="18" t="s">
        <v>59</v>
      </c>
      <c r="X24" s="18" t="s">
        <v>60</v>
      </c>
      <c r="Y24" s="18" t="s">
        <v>61</v>
      </c>
      <c r="Z24" s="18" t="s">
        <v>62</v>
      </c>
      <c r="AA24" s="18" t="s">
        <v>63</v>
      </c>
      <c r="AB24" s="18" t="s">
        <v>64</v>
      </c>
      <c r="AC24" s="19" t="s">
        <v>65</v>
      </c>
    </row>
    <row r="25" spans="1:29">
      <c r="A25" t="s">
        <v>208</v>
      </c>
      <c r="B25" t="s">
        <v>192</v>
      </c>
      <c r="C25" t="s">
        <v>189</v>
      </c>
      <c r="E25" t="s">
        <v>208</v>
      </c>
      <c r="F25" s="300" t="s">
        <v>211</v>
      </c>
      <c r="G25" s="300" t="s">
        <v>198</v>
      </c>
      <c r="L25" s="291" t="s">
        <v>200</v>
      </c>
      <c r="M25" s="368">
        <f>(KNREC!F$51+KNREC!F$58)*KOSIS!B25</f>
        <v>53602.448999976958</v>
      </c>
      <c r="N25" s="368">
        <f>(KNREC!G$51+KNREC!G$58)*KOSIS!C25</f>
        <v>13511.121999999859</v>
      </c>
      <c r="O25" s="368">
        <f>(KNREC!H$51+KNREC!H$58)*KOSIS!D25</f>
        <v>11720.298428000151</v>
      </c>
      <c r="P25" s="368">
        <f>(KNREC!I$51+KNREC!I$58)*KOSIS!E25</f>
        <v>17044.736902499837</v>
      </c>
      <c r="Q25" s="368">
        <f>(KNREC!J$51+KNREC!J$58)*KOSIS!F25</f>
        <v>12166.094999999681</v>
      </c>
      <c r="R25" s="368">
        <f>(KNREC!K$51+KNREC!K$58)*KOSIS!G25</f>
        <v>10563.710999999137</v>
      </c>
      <c r="S25" s="368">
        <f>(KNREC!L$51+KNREC!L$58)*KOSIS!H25</f>
        <v>12727.032605999944</v>
      </c>
      <c r="T25" s="368">
        <f>(KNREC!M$51+KNREC!M$58)*KOSIS!I25</f>
        <v>4424.7938400000021</v>
      </c>
      <c r="U25" s="368">
        <f>(KNREC!N$51+KNREC!N$58)*KOSIS!J25</f>
        <v>89568.97362990299</v>
      </c>
      <c r="V25" s="368">
        <f>(KNREC!O$51+KNREC!O$58)*KOSIS!K25</f>
        <v>31222.919357300096</v>
      </c>
      <c r="W25" s="368">
        <f>(KNREC!P$51+KNREC!P$58)*KOSIS!L25</f>
        <v>50588.648478400173</v>
      </c>
      <c r="X25" s="368">
        <f>(KNREC!Q$51+KNREC!Q$58)*KOSIS!M25</f>
        <v>40580.624686399635</v>
      </c>
      <c r="Y25" s="368">
        <f>(KNREC!R$51+KNREC!R$58)*KOSIS!N25</f>
        <v>40014.563507099214</v>
      </c>
      <c r="Z25" s="368">
        <f>(KNREC!S$51+KNREC!S$58)*KOSIS!O25</f>
        <v>34848.255311100009</v>
      </c>
      <c r="AA25" s="368">
        <f>(KNREC!T$51+KNREC!T$58)*KOSIS!P25</f>
        <v>31809.187757499676</v>
      </c>
      <c r="AB25" s="368">
        <f>(KNREC!U$51+KNREC!U$58)*KOSIS!Q25</f>
        <v>59684.296297604378</v>
      </c>
      <c r="AC25" s="368">
        <f>(KNREC!V$51+KNREC!V$58)*KOSIS!R25</f>
        <v>11842.217717999962</v>
      </c>
    </row>
    <row r="26" spans="1:29">
      <c r="A26" s="291" t="s">
        <v>200</v>
      </c>
      <c r="B26" s="287">
        <f>C26*365*24*$F$30/100</f>
        <v>580813383.23128641</v>
      </c>
      <c r="C26" s="287">
        <f>SUM(M25:AC25)</f>
        <v>525919.92551978177</v>
      </c>
      <c r="E26" s="295" t="s">
        <v>200</v>
      </c>
      <c r="F26" s="287">
        <f>B26/1000</f>
        <v>580813.38323128643</v>
      </c>
      <c r="G26" s="287">
        <f t="shared" ref="G26:G28" si="0">C26/1000</f>
        <v>525.91992551978171</v>
      </c>
      <c r="L26" s="291" t="s">
        <v>201</v>
      </c>
      <c r="M26" s="368">
        <f>(KNREC!F$51+KNREC!F$58)*KOSIS!B26</f>
        <v>0</v>
      </c>
      <c r="N26" s="368">
        <f>(KNREC!G$51+KNREC!G$58)*KOSIS!C26</f>
        <v>0</v>
      </c>
      <c r="O26" s="368">
        <f>(KNREC!H$51+KNREC!H$58)*KOSIS!D26</f>
        <v>23.487572000000323</v>
      </c>
      <c r="P26" s="368">
        <f>(KNREC!I$51+KNREC!I$58)*KOSIS!E26</f>
        <v>392.33409749999561</v>
      </c>
      <c r="Q26" s="368">
        <f>(KNREC!J$51+KNREC!J$58)*KOSIS!F26</f>
        <v>0</v>
      </c>
      <c r="R26" s="368">
        <f>(KNREC!K$51+KNREC!K$58)*KOSIS!G26</f>
        <v>0</v>
      </c>
      <c r="S26" s="368">
        <f>(KNREC!L$51+KNREC!L$58)*KOSIS!H26</f>
        <v>24.227394000000057</v>
      </c>
      <c r="T26" s="368">
        <f>(KNREC!M$51+KNREC!M$58)*KOSIS!I26</f>
        <v>442.96616000000006</v>
      </c>
      <c r="U26" s="368">
        <f>(KNREC!N$51+KNREC!N$58)*KOSIS!J26</f>
        <v>7461.6553701002458</v>
      </c>
      <c r="V26" s="368">
        <f>(KNREC!O$51+KNREC!O$58)*KOSIS!K26</f>
        <v>7035.7736427000191</v>
      </c>
      <c r="W26" s="368">
        <f>(KNREC!P$51+KNREC!P$58)*KOSIS!L26</f>
        <v>13496.287521600047</v>
      </c>
      <c r="X26" s="368">
        <f>(KNREC!Q$51+KNREC!Q$58)*KOSIS!M26</f>
        <v>13948.567313599877</v>
      </c>
      <c r="Y26" s="368">
        <f>(KNREC!R$51+KNREC!R$58)*KOSIS!N26</f>
        <v>9258.3874928998212</v>
      </c>
      <c r="Z26" s="368">
        <f>(KNREC!S$51+KNREC!S$58)*KOSIS!O26</f>
        <v>13815.695688900007</v>
      </c>
      <c r="AA26" s="368">
        <f>(KNREC!T$51+KNREC!T$58)*KOSIS!P26</f>
        <v>8686.277242499913</v>
      </c>
      <c r="AB26" s="368">
        <f>(KNREC!U$51+KNREC!U$58)*KOSIS!Q26</f>
        <v>9458.7717024006961</v>
      </c>
      <c r="AC26" s="368">
        <f>(KNREC!V$51+KNREC!V$58)*KOSIS!R26</f>
        <v>1220.0122819999965</v>
      </c>
    </row>
    <row r="27" spans="1:29" ht="16.5" customHeight="1">
      <c r="A27" s="291" t="s">
        <v>201</v>
      </c>
      <c r="B27" s="287">
        <f t="shared" ref="B27:B28" si="1">C27*365*24*$F$30/100</f>
        <v>94164011.447414517</v>
      </c>
      <c r="C27" s="287">
        <f>SUM(M26:AC26)</f>
        <v>85264.443480200614</v>
      </c>
      <c r="E27" s="296" t="s">
        <v>201</v>
      </c>
      <c r="F27" s="287">
        <f t="shared" ref="F27:F28" si="2">B27/1000</f>
        <v>94164.011447414523</v>
      </c>
      <c r="G27" s="287">
        <f t="shared" si="0"/>
        <v>85.264443480200612</v>
      </c>
      <c r="L27" s="291" t="s">
        <v>191</v>
      </c>
      <c r="M27" s="368">
        <f>SUM(KNREC!F$52:F$56)</f>
        <v>38155.188750000016</v>
      </c>
      <c r="N27" s="368">
        <f>SUM(KNREC!G$52:G$56)</f>
        <v>20850.524749999993</v>
      </c>
      <c r="O27" s="368">
        <f>SUM(KNREC!H$52:H$56)</f>
        <v>21648.343750000004</v>
      </c>
      <c r="P27" s="368">
        <f>SUM(KNREC!I$52:I$56)</f>
        <v>28078.99575000002</v>
      </c>
      <c r="Q27" s="368">
        <f>SUM(KNREC!J$52:J$56)</f>
        <v>11892.143750000001</v>
      </c>
      <c r="R27" s="368">
        <f>SUM(KNREC!K$52:K$56)</f>
        <v>15859.447749999999</v>
      </c>
      <c r="S27" s="368">
        <f>SUM(KNREC!L$52:L$56)</f>
        <v>10866.249749999999</v>
      </c>
      <c r="T27" s="368">
        <f>SUM(KNREC!M$52:M$56)</f>
        <v>10299.744999999999</v>
      </c>
      <c r="U27" s="368">
        <f>SUM(KNREC!N$52:N$56)</f>
        <v>74041.288750000051</v>
      </c>
      <c r="V27" s="368">
        <f>SUM(KNREC!O$52:O$56)</f>
        <v>28075.537750000021</v>
      </c>
      <c r="W27" s="368">
        <f>SUM(KNREC!P$52:P$56)</f>
        <v>44338.336750000017</v>
      </c>
      <c r="X27" s="368">
        <f>SUM(KNREC!Q$52:Q$56)</f>
        <v>30982.859750000032</v>
      </c>
      <c r="Y27" s="368">
        <f>SUM(KNREC!R$52:R$56)</f>
        <v>17478.773749999982</v>
      </c>
      <c r="Z27" s="368">
        <f>SUM(KNREC!S$52:S$56)</f>
        <v>32291.850749999991</v>
      </c>
      <c r="AA27" s="368">
        <f>SUM(KNREC!T$52:T$56)</f>
        <v>35701.106749999984</v>
      </c>
      <c r="AB27" s="368">
        <f>SUM(KNREC!U$52:U$56)</f>
        <v>46444.879750000124</v>
      </c>
      <c r="AC27" s="368">
        <f>SUM(KNREC!V$52:V$56)</f>
        <v>16424.111750000004</v>
      </c>
    </row>
    <row r="28" spans="1:29">
      <c r="A28" s="291" t="s">
        <v>191</v>
      </c>
      <c r="B28" s="287">
        <f t="shared" si="1"/>
        <v>533887846.8576088</v>
      </c>
      <c r="C28" s="287">
        <f>SUM(M27:AC27)</f>
        <v>483429.38500000024</v>
      </c>
      <c r="E28" s="297" t="s">
        <v>191</v>
      </c>
      <c r="F28" s="287">
        <f t="shared" si="2"/>
        <v>533887.84685760876</v>
      </c>
      <c r="G28" s="287">
        <f t="shared" si="0"/>
        <v>483.42938500000025</v>
      </c>
      <c r="L28" s="320"/>
      <c r="M28" s="321"/>
      <c r="N28" s="322"/>
      <c r="O28" s="322"/>
      <c r="P28" s="322"/>
      <c r="Q28" s="291"/>
      <c r="R28" s="291"/>
      <c r="S28" s="291"/>
      <c r="T28" s="291"/>
      <c r="U28" s="291"/>
    </row>
    <row r="29" spans="1:29" ht="16.5" customHeight="1">
      <c r="B29" s="314"/>
      <c r="E29" s="315"/>
      <c r="F29" s="405"/>
      <c r="G29" s="405"/>
    </row>
    <row r="30" spans="1:29">
      <c r="E30" s="294" t="s">
        <v>225</v>
      </c>
      <c r="F30" s="401">
        <f>(KNREC!E42*1000)/(KNREC!E43*365*24)*100</f>
        <v>12.607032822271039</v>
      </c>
      <c r="G30" s="401"/>
    </row>
    <row r="31" spans="1:29">
      <c r="E31" s="293" t="s">
        <v>280</v>
      </c>
    </row>
    <row r="32" spans="1:29">
      <c r="A32" s="291"/>
    </row>
    <row r="33" spans="1:29" ht="20.25" customHeight="1">
      <c r="A33" s="10" t="s">
        <v>209</v>
      </c>
      <c r="B33" s="303" t="s">
        <v>213</v>
      </c>
      <c r="C33" s="9"/>
      <c r="L33" s="320"/>
      <c r="M33" s="321"/>
      <c r="N33" s="322"/>
      <c r="O33" s="322"/>
      <c r="P33" s="322"/>
      <c r="Q33" s="291"/>
      <c r="R33" s="291"/>
      <c r="S33" s="291"/>
      <c r="T33" s="291"/>
      <c r="U33" s="291"/>
    </row>
    <row r="34" spans="1:29" ht="34">
      <c r="B34" s="299" t="s">
        <v>197</v>
      </c>
      <c r="C34" s="299" t="s">
        <v>204</v>
      </c>
      <c r="F34" s="298" t="s">
        <v>197</v>
      </c>
      <c r="G34" s="298" t="s">
        <v>204</v>
      </c>
      <c r="L34" s="332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369"/>
      <c r="Z34" s="369"/>
      <c r="AA34" s="369"/>
      <c r="AB34" s="369"/>
      <c r="AC34" s="369"/>
    </row>
    <row r="35" spans="1:29">
      <c r="A35" t="s">
        <v>208</v>
      </c>
      <c r="B35" t="s">
        <v>192</v>
      </c>
      <c r="C35" t="s">
        <v>189</v>
      </c>
      <c r="E35" t="s">
        <v>208</v>
      </c>
      <c r="F35" s="300" t="s">
        <v>211</v>
      </c>
      <c r="G35" s="300" t="s">
        <v>198</v>
      </c>
      <c r="L35" s="28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70"/>
      <c r="AA35" s="370"/>
      <c r="AB35" s="370"/>
      <c r="AC35" s="370"/>
    </row>
    <row r="36" spans="1:29">
      <c r="A36" s="291" t="s">
        <v>200</v>
      </c>
      <c r="B36" s="372">
        <f>C36*365*24*$F$40/100</f>
        <v>0</v>
      </c>
      <c r="C36" s="372">
        <f>(KNREC!E90+KNREC!E97)*StartYear_Cal!F39</f>
        <v>0</v>
      </c>
      <c r="E36" s="295" t="s">
        <v>200</v>
      </c>
      <c r="F36" s="287">
        <f t="shared" ref="F36:G38" si="3">B36/1000</f>
        <v>0</v>
      </c>
      <c r="G36" s="287">
        <f t="shared" si="3"/>
        <v>0</v>
      </c>
      <c r="L36" s="280"/>
      <c r="M36" s="370"/>
      <c r="N36" s="370"/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370"/>
      <c r="Z36" s="370"/>
      <c r="AA36" s="370"/>
      <c r="AB36" s="370"/>
      <c r="AC36" s="370"/>
    </row>
    <row r="37" spans="1:29">
      <c r="A37" s="291" t="s">
        <v>201</v>
      </c>
      <c r="B37" s="372">
        <f>C37*365*24*$F$40/100</f>
        <v>15194670.25460357</v>
      </c>
      <c r="C37" s="372">
        <f>(KNREC!E90+KNREC!E97)*(1-StartYear_Cal!F39)</f>
        <v>8472.1</v>
      </c>
      <c r="D37" s="372"/>
      <c r="E37" s="296" t="s">
        <v>201</v>
      </c>
      <c r="F37" s="287">
        <f t="shared" si="3"/>
        <v>15194.67025460357</v>
      </c>
      <c r="G37" s="287">
        <f t="shared" si="3"/>
        <v>8.4721000000000011</v>
      </c>
      <c r="L37" s="280"/>
      <c r="M37" s="370"/>
      <c r="N37" s="370"/>
      <c r="O37" s="370"/>
      <c r="P37" s="370"/>
      <c r="Q37" s="370"/>
      <c r="R37" s="370"/>
      <c r="S37" s="370"/>
      <c r="T37" s="370"/>
      <c r="U37" s="370"/>
      <c r="V37" s="370"/>
      <c r="W37" s="370"/>
      <c r="X37" s="370"/>
      <c r="Y37" s="370"/>
      <c r="Z37" s="370"/>
      <c r="AA37" s="370"/>
      <c r="AB37" s="370"/>
      <c r="AC37" s="370"/>
    </row>
    <row r="38" spans="1:29">
      <c r="A38" s="291" t="s">
        <v>191</v>
      </c>
      <c r="B38" s="372">
        <f>C38*365*24*$F$40/100</f>
        <v>8595002.6740172785</v>
      </c>
      <c r="C38" s="286">
        <f>SUM(KNREC!E91:E95)</f>
        <v>4792.3200000000006</v>
      </c>
      <c r="E38" s="297" t="s">
        <v>191</v>
      </c>
      <c r="F38" s="287">
        <f t="shared" si="3"/>
        <v>8595.002674017278</v>
      </c>
      <c r="G38" s="287">
        <f t="shared" si="3"/>
        <v>4.792320000000001</v>
      </c>
      <c r="L38" s="343"/>
      <c r="M38" s="321"/>
      <c r="N38" s="371"/>
      <c r="O38" s="371"/>
      <c r="P38" s="371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</row>
    <row r="39" spans="1:29">
      <c r="E39" s="294" t="s">
        <v>199</v>
      </c>
      <c r="F39" s="400">
        <f>0</f>
        <v>0</v>
      </c>
      <c r="G39" s="400"/>
      <c r="H39" s="303" t="s">
        <v>275</v>
      </c>
      <c r="L39" s="343"/>
      <c r="M39" s="321"/>
      <c r="N39" s="371"/>
      <c r="O39" s="371"/>
      <c r="P39" s="371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</row>
    <row r="40" spans="1:29">
      <c r="E40" s="294" t="s">
        <v>225</v>
      </c>
      <c r="F40" s="401">
        <f>(KNREC!E81*1000)/(KNREC!E82*365*24)*100</f>
        <v>20.473688919244911</v>
      </c>
      <c r="G40" s="401"/>
      <c r="H40" s="293" t="s">
        <v>281</v>
      </c>
      <c r="L40" s="343"/>
      <c r="M40" s="321"/>
      <c r="N40" s="371"/>
      <c r="O40" s="371"/>
      <c r="P40" s="371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</row>
    <row r="41" spans="1:29">
      <c r="L41" s="343"/>
      <c r="M41" s="321"/>
      <c r="N41" s="371"/>
      <c r="O41" s="371"/>
      <c r="P41" s="371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</row>
    <row r="42" spans="1:29" ht="21">
      <c r="A42" s="10" t="s">
        <v>210</v>
      </c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</row>
    <row r="43" spans="1:29" ht="34">
      <c r="B43" s="299" t="s">
        <v>197</v>
      </c>
      <c r="C43" s="299" t="s">
        <v>204</v>
      </c>
      <c r="F43" s="298" t="s">
        <v>197</v>
      </c>
      <c r="G43" s="298" t="s">
        <v>204</v>
      </c>
      <c r="L43" s="332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369"/>
      <c r="Y43" s="369"/>
      <c r="Z43" s="369"/>
      <c r="AA43" s="369"/>
      <c r="AB43" s="369"/>
      <c r="AC43" s="369"/>
    </row>
    <row r="44" spans="1:29">
      <c r="A44" t="s">
        <v>208</v>
      </c>
      <c r="B44" t="s">
        <v>192</v>
      </c>
      <c r="C44" t="s">
        <v>189</v>
      </c>
      <c r="E44" t="s">
        <v>208</v>
      </c>
      <c r="F44" s="300" t="s">
        <v>211</v>
      </c>
      <c r="G44" s="300" t="s">
        <v>198</v>
      </c>
      <c r="L44" s="28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370"/>
      <c r="Y44" s="370"/>
      <c r="Z44" s="370"/>
      <c r="AA44" s="370"/>
      <c r="AB44" s="370"/>
      <c r="AC44" s="370"/>
    </row>
    <row r="45" spans="1:29">
      <c r="A45" s="291" t="s">
        <v>200</v>
      </c>
      <c r="B45" s="372">
        <f>C45*365*24*$F$49/100</f>
        <v>0</v>
      </c>
      <c r="C45" s="287">
        <f>(KNREC!E129+KNREC!E136)*StartYear_Cal!F48</f>
        <v>0</v>
      </c>
      <c r="E45" s="295" t="s">
        <v>200</v>
      </c>
      <c r="F45" s="287">
        <f t="shared" ref="F45:F47" si="4">B45/1000</f>
        <v>0</v>
      </c>
      <c r="G45" s="287">
        <f t="shared" ref="G45:G47" si="5">C45/1000</f>
        <v>0</v>
      </c>
      <c r="L45" s="28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370"/>
      <c r="Y45" s="370"/>
      <c r="Z45" s="370"/>
      <c r="AA45" s="370"/>
      <c r="AB45" s="370"/>
      <c r="AC45" s="370"/>
    </row>
    <row r="46" spans="1:29">
      <c r="A46" s="291" t="s">
        <v>201</v>
      </c>
      <c r="B46" s="372">
        <f t="shared" ref="B46:B47" si="6">C46*365*24*$F$49/100</f>
        <v>138822.09190626972</v>
      </c>
      <c r="C46" s="287">
        <f>(KNREC!E129+KNREC!E136)*(1-StartYear_Cal!F48)</f>
        <v>90</v>
      </c>
      <c r="E46" s="296" t="s">
        <v>201</v>
      </c>
      <c r="F46" s="287">
        <f t="shared" si="4"/>
        <v>138.82209190626972</v>
      </c>
      <c r="G46" s="287">
        <f t="shared" si="5"/>
        <v>0.09</v>
      </c>
      <c r="L46" s="28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370"/>
      <c r="Z46" s="370"/>
      <c r="AA46" s="370"/>
      <c r="AB46" s="370"/>
      <c r="AC46" s="370"/>
    </row>
    <row r="47" spans="1:29">
      <c r="A47" s="291" t="s">
        <v>191</v>
      </c>
      <c r="B47" s="372">
        <f t="shared" si="6"/>
        <v>2081174.5278281602</v>
      </c>
      <c r="C47" s="286">
        <f>SUM(KNREC!E130:E134)</f>
        <v>1349.25</v>
      </c>
      <c r="E47" s="297" t="s">
        <v>191</v>
      </c>
      <c r="F47" s="287">
        <f t="shared" si="4"/>
        <v>2081.1745278281601</v>
      </c>
      <c r="G47" s="287">
        <f t="shared" si="5"/>
        <v>1.3492500000000001</v>
      </c>
    </row>
    <row r="48" spans="1:29">
      <c r="E48" s="294" t="s">
        <v>199</v>
      </c>
      <c r="F48" s="400">
        <f>0</f>
        <v>0</v>
      </c>
      <c r="G48" s="400"/>
      <c r="H48" s="303" t="s">
        <v>276</v>
      </c>
    </row>
    <row r="49" spans="1:20">
      <c r="E49" s="294" t="s">
        <v>225</v>
      </c>
      <c r="F49" s="401">
        <f>(KNREC!E120*1000)/(KNREC!E121*365*24)*100</f>
        <v>17.60807862839545</v>
      </c>
      <c r="G49" s="401"/>
      <c r="H49" s="293" t="s">
        <v>281</v>
      </c>
    </row>
    <row r="50" spans="1:20">
      <c r="H50" s="291"/>
    </row>
    <row r="51" spans="1:20">
      <c r="H51" s="291"/>
    </row>
    <row r="52" spans="1:20">
      <c r="H52" s="291"/>
    </row>
    <row r="53" spans="1:20">
      <c r="H53" s="291"/>
      <c r="L53" s="291"/>
      <c r="M53" s="291"/>
      <c r="N53" s="291"/>
      <c r="O53" s="291"/>
      <c r="P53" s="291"/>
      <c r="Q53" s="291"/>
      <c r="R53" s="291"/>
      <c r="S53" s="291"/>
      <c r="T53" s="291"/>
    </row>
    <row r="54" spans="1:20">
      <c r="H54" s="291"/>
      <c r="L54" s="291"/>
      <c r="M54" s="291"/>
      <c r="N54" s="291"/>
      <c r="O54" s="291"/>
      <c r="P54" s="291"/>
      <c r="Q54" s="291"/>
      <c r="R54" s="291"/>
      <c r="S54" s="291"/>
      <c r="T54" s="291"/>
    </row>
    <row r="55" spans="1:20">
      <c r="L55" s="291"/>
      <c r="M55" s="291"/>
      <c r="N55" s="291"/>
      <c r="O55" s="291"/>
      <c r="P55" s="291"/>
      <c r="Q55" s="291"/>
      <c r="R55" s="291"/>
      <c r="S55" s="291"/>
      <c r="T55" s="291"/>
    </row>
    <row r="56" spans="1:20" ht="16.5" customHeight="1">
      <c r="L56" s="317"/>
      <c r="M56" s="291"/>
      <c r="N56" s="291"/>
      <c r="O56" s="291"/>
      <c r="P56" s="291"/>
      <c r="Q56" s="291"/>
      <c r="R56" s="291"/>
      <c r="S56" s="291"/>
      <c r="T56" s="291"/>
    </row>
    <row r="57" spans="1:20" ht="16.5" customHeight="1">
      <c r="L57" s="318"/>
      <c r="M57" s="291"/>
      <c r="N57" s="291"/>
      <c r="O57" s="291"/>
      <c r="P57" s="291"/>
      <c r="Q57" s="291"/>
      <c r="R57" s="291"/>
      <c r="S57" s="291"/>
      <c r="T57" s="291"/>
    </row>
    <row r="58" spans="1:20">
      <c r="L58" s="319"/>
      <c r="M58" s="319"/>
      <c r="N58" s="319"/>
      <c r="O58" s="319"/>
      <c r="P58" s="291"/>
      <c r="Q58" s="319"/>
      <c r="R58" s="319"/>
      <c r="S58" s="319"/>
      <c r="T58" s="319"/>
    </row>
    <row r="59" spans="1:20" ht="21">
      <c r="A59" s="326"/>
      <c r="B59" s="291"/>
      <c r="C59" s="291"/>
      <c r="D59" s="291"/>
      <c r="E59" s="291"/>
      <c r="F59" s="291"/>
      <c r="G59" s="291"/>
      <c r="L59" s="320"/>
      <c r="M59" s="292"/>
      <c r="N59" s="292"/>
      <c r="O59" s="292"/>
      <c r="P59" s="291"/>
      <c r="Q59" s="319"/>
      <c r="R59" s="291"/>
      <c r="S59" s="291"/>
      <c r="T59" s="291"/>
    </row>
    <row r="60" spans="1:20">
      <c r="A60" s="291"/>
      <c r="B60" s="299"/>
      <c r="C60" s="299"/>
      <c r="D60" s="291"/>
      <c r="E60" s="291"/>
      <c r="F60" s="299"/>
      <c r="G60" s="299"/>
      <c r="L60" s="291"/>
      <c r="M60" s="291"/>
      <c r="N60" s="291"/>
      <c r="O60" s="291"/>
      <c r="P60" s="291"/>
      <c r="Q60" s="319"/>
      <c r="R60" s="291"/>
      <c r="S60" s="291"/>
      <c r="T60" s="291"/>
    </row>
    <row r="61" spans="1:20">
      <c r="A61" s="291"/>
      <c r="B61" s="291"/>
      <c r="C61" s="291"/>
      <c r="D61" s="291"/>
      <c r="E61" s="291"/>
      <c r="F61" s="327"/>
      <c r="G61" s="327"/>
      <c r="L61" s="291"/>
      <c r="M61" s="291"/>
      <c r="N61" s="291"/>
      <c r="O61" s="291"/>
      <c r="P61" s="291"/>
      <c r="Q61" s="291"/>
      <c r="R61" s="291"/>
      <c r="S61" s="291"/>
      <c r="T61" s="291"/>
    </row>
    <row r="62" spans="1:20">
      <c r="A62" s="291"/>
      <c r="B62" s="322"/>
      <c r="C62" s="322"/>
      <c r="D62" s="291"/>
      <c r="E62" s="291"/>
      <c r="F62" s="322"/>
      <c r="G62" s="322"/>
      <c r="L62" s="291"/>
      <c r="M62" s="291"/>
      <c r="N62" s="291"/>
      <c r="O62" s="291"/>
      <c r="P62" s="291"/>
      <c r="Q62" s="291"/>
      <c r="R62" s="291"/>
      <c r="S62" s="291"/>
      <c r="T62" s="291"/>
    </row>
    <row r="63" spans="1:20">
      <c r="A63" s="291"/>
      <c r="B63" s="322"/>
      <c r="C63" s="322"/>
      <c r="D63" s="291"/>
      <c r="E63" s="291"/>
      <c r="F63" s="322"/>
      <c r="G63" s="322"/>
      <c r="L63" s="291"/>
      <c r="M63" s="291"/>
      <c r="N63" s="291"/>
      <c r="O63" s="291"/>
      <c r="P63" s="291"/>
      <c r="Q63" s="291"/>
      <c r="R63" s="291"/>
      <c r="S63" s="291"/>
      <c r="T63" s="291"/>
    </row>
    <row r="64" spans="1:20">
      <c r="A64" s="291"/>
      <c r="B64" s="322"/>
      <c r="C64" s="322"/>
      <c r="D64" s="291"/>
      <c r="E64" s="291"/>
      <c r="F64" s="322"/>
      <c r="G64" s="322"/>
    </row>
    <row r="65" spans="1:7">
      <c r="A65" s="291"/>
      <c r="B65" s="291"/>
      <c r="C65" s="291"/>
      <c r="D65" s="291"/>
      <c r="E65" s="315"/>
      <c r="F65" s="315"/>
      <c r="G65" s="315"/>
    </row>
    <row r="66" spans="1:7" ht="21">
      <c r="A66" s="326"/>
      <c r="B66" s="291"/>
      <c r="C66" s="291"/>
      <c r="D66" s="291"/>
      <c r="E66" s="291"/>
      <c r="F66" s="291"/>
      <c r="G66" s="291"/>
    </row>
    <row r="67" spans="1:7">
      <c r="A67" s="291"/>
      <c r="B67" s="299"/>
      <c r="C67" s="299"/>
      <c r="D67" s="291"/>
      <c r="E67" s="291"/>
      <c r="F67" s="299"/>
      <c r="G67" s="299"/>
    </row>
    <row r="68" spans="1:7">
      <c r="A68" s="291"/>
      <c r="B68" s="291"/>
      <c r="C68" s="291"/>
      <c r="D68" s="291"/>
      <c r="E68" s="291"/>
      <c r="F68" s="327"/>
      <c r="G68" s="327"/>
    </row>
    <row r="69" spans="1:7">
      <c r="A69" s="291"/>
      <c r="B69" s="322"/>
      <c r="C69" s="322"/>
      <c r="D69" s="291"/>
      <c r="E69" s="291"/>
      <c r="F69" s="322"/>
      <c r="G69" s="322"/>
    </row>
    <row r="70" spans="1:7">
      <c r="A70" s="291"/>
      <c r="B70" s="322"/>
      <c r="C70" s="322"/>
      <c r="D70" s="291"/>
      <c r="E70" s="291"/>
      <c r="F70" s="322"/>
      <c r="G70" s="322"/>
    </row>
    <row r="71" spans="1:7">
      <c r="A71" s="291"/>
      <c r="B71" s="322"/>
      <c r="C71" s="322"/>
      <c r="D71" s="291"/>
      <c r="E71" s="291"/>
      <c r="F71" s="322"/>
      <c r="G71" s="322"/>
    </row>
    <row r="72" spans="1:7">
      <c r="A72" s="291"/>
      <c r="B72" s="291"/>
      <c r="C72" s="291"/>
      <c r="D72" s="291"/>
      <c r="E72" s="291"/>
      <c r="F72" s="291"/>
      <c r="G72" s="291"/>
    </row>
    <row r="73" spans="1:7" ht="21">
      <c r="A73" s="326"/>
      <c r="B73" s="328"/>
      <c r="C73" s="291"/>
      <c r="D73" s="291"/>
      <c r="E73" s="291"/>
      <c r="F73" s="291"/>
      <c r="G73" s="291"/>
    </row>
    <row r="74" spans="1:7">
      <c r="A74" s="291"/>
      <c r="B74" s="299"/>
      <c r="C74" s="299"/>
      <c r="D74" s="291"/>
      <c r="E74" s="291"/>
      <c r="F74" s="299"/>
      <c r="G74" s="299"/>
    </row>
    <row r="75" spans="1:7">
      <c r="A75" s="291"/>
      <c r="B75" s="291"/>
      <c r="C75" s="291"/>
      <c r="D75" s="291"/>
      <c r="E75" s="291"/>
      <c r="F75" s="327"/>
      <c r="G75" s="327"/>
    </row>
    <row r="76" spans="1:7">
      <c r="A76" s="291"/>
      <c r="B76" s="322"/>
      <c r="C76" s="322"/>
      <c r="D76" s="291"/>
      <c r="E76" s="291"/>
      <c r="F76" s="322"/>
      <c r="G76" s="322"/>
    </row>
    <row r="77" spans="1:7">
      <c r="A77" s="291"/>
      <c r="B77" s="322"/>
      <c r="C77" s="322"/>
      <c r="D77" s="291"/>
      <c r="E77" s="291"/>
      <c r="F77" s="322"/>
      <c r="G77" s="322"/>
    </row>
    <row r="78" spans="1:7">
      <c r="A78" s="291"/>
      <c r="B78" s="322"/>
      <c r="C78" s="322"/>
      <c r="D78" s="291"/>
      <c r="E78" s="291"/>
      <c r="F78" s="322"/>
      <c r="G78" s="322"/>
    </row>
    <row r="79" spans="1:7">
      <c r="A79" s="291"/>
      <c r="B79" s="291"/>
      <c r="C79" s="291"/>
      <c r="D79" s="291"/>
      <c r="E79" s="291"/>
      <c r="F79" s="291"/>
      <c r="G79" s="291"/>
    </row>
    <row r="80" spans="1:7">
      <c r="A80" s="327"/>
      <c r="B80" s="291"/>
      <c r="C80" s="291"/>
      <c r="D80" s="291"/>
      <c r="E80" s="291"/>
      <c r="F80" s="291"/>
      <c r="G80" s="291"/>
    </row>
    <row r="81" spans="1:7">
      <c r="A81" s="291"/>
      <c r="B81" s="291"/>
      <c r="C81" s="291"/>
      <c r="D81" s="291"/>
      <c r="E81" s="291"/>
      <c r="F81" s="291"/>
      <c r="G81" s="291"/>
    </row>
  </sheetData>
  <mergeCells count="14">
    <mergeCell ref="F1:H1"/>
    <mergeCell ref="I1:K1"/>
    <mergeCell ref="E1:E2"/>
    <mergeCell ref="F29:G29"/>
    <mergeCell ref="F2:G2"/>
    <mergeCell ref="H2:H3"/>
    <mergeCell ref="E21:H21"/>
    <mergeCell ref="I2:J2"/>
    <mergeCell ref="F39:G39"/>
    <mergeCell ref="F48:G48"/>
    <mergeCell ref="F40:G40"/>
    <mergeCell ref="F49:G49"/>
    <mergeCell ref="K2:K3"/>
    <mergeCell ref="F30:G30"/>
  </mergeCells>
  <phoneticPr fontId="25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0BF1-5697-46E3-8FC9-20A794C79F5B}">
  <dimension ref="A2:AN87"/>
  <sheetViews>
    <sheetView zoomScale="85" zoomScaleNormal="85" workbookViewId="0">
      <selection activeCell="AD14" sqref="AD14"/>
    </sheetView>
  </sheetViews>
  <sheetFormatPr defaultColWidth="13.58203125" defaultRowHeight="17"/>
  <cols>
    <col min="1" max="1" width="23.25" style="301" customWidth="1"/>
    <col min="2" max="34" width="13.58203125" style="301"/>
    <col min="35" max="35" width="17.25" style="301" customWidth="1"/>
    <col min="36" max="16384" width="13.58203125" style="301"/>
  </cols>
  <sheetData>
    <row r="2" spans="1:40">
      <c r="A2" s="306" t="s">
        <v>202</v>
      </c>
      <c r="B2" s="302"/>
      <c r="C2" s="301" t="s">
        <v>241</v>
      </c>
    </row>
    <row r="3" spans="1:40">
      <c r="A3" s="312" t="s">
        <v>187</v>
      </c>
      <c r="AI3" s="373"/>
      <c r="AJ3" s="338"/>
      <c r="AK3" s="338"/>
      <c r="AL3" s="338"/>
      <c r="AM3" s="338"/>
      <c r="AN3" s="338"/>
    </row>
    <row r="4" spans="1:40">
      <c r="A4" s="308" t="s">
        <v>174</v>
      </c>
      <c r="B4" s="360">
        <v>2019</v>
      </c>
      <c r="C4" s="360">
        <v>2020</v>
      </c>
      <c r="D4" s="360">
        <v>2021</v>
      </c>
      <c r="E4" s="360">
        <v>2022</v>
      </c>
      <c r="F4" s="360">
        <v>2023</v>
      </c>
      <c r="G4" s="360">
        <v>2024</v>
      </c>
      <c r="H4" s="360">
        <v>2025</v>
      </c>
      <c r="I4" s="360">
        <v>2026</v>
      </c>
      <c r="J4" s="360">
        <v>2027</v>
      </c>
      <c r="K4" s="360">
        <v>2028</v>
      </c>
      <c r="L4" s="360">
        <v>2029</v>
      </c>
      <c r="M4" s="360">
        <v>2030</v>
      </c>
      <c r="N4" s="360">
        <v>2031</v>
      </c>
      <c r="O4" s="360">
        <v>2032</v>
      </c>
      <c r="P4" s="360">
        <v>2033</v>
      </c>
      <c r="Q4" s="360">
        <v>2034</v>
      </c>
      <c r="R4" s="360">
        <v>2035</v>
      </c>
      <c r="S4" s="360">
        <v>2036</v>
      </c>
      <c r="T4" s="360">
        <v>2037</v>
      </c>
      <c r="U4" s="360">
        <v>2038</v>
      </c>
      <c r="V4" s="360">
        <v>2039</v>
      </c>
      <c r="W4" s="360">
        <v>2040</v>
      </c>
      <c r="X4" s="360">
        <v>2041</v>
      </c>
      <c r="Y4" s="360">
        <v>2042</v>
      </c>
      <c r="Z4" s="360">
        <v>2043</v>
      </c>
      <c r="AA4" s="360">
        <v>2044</v>
      </c>
      <c r="AB4" s="360">
        <v>2045</v>
      </c>
      <c r="AC4" s="360">
        <v>2046</v>
      </c>
      <c r="AD4" s="360">
        <v>2047</v>
      </c>
      <c r="AE4" s="360">
        <v>2048</v>
      </c>
      <c r="AF4" s="360">
        <v>2049</v>
      </c>
      <c r="AG4" s="360">
        <v>2050</v>
      </c>
      <c r="AI4" s="338"/>
      <c r="AJ4" s="338"/>
      <c r="AK4" s="338"/>
      <c r="AL4" s="338"/>
      <c r="AM4" s="338"/>
      <c r="AN4" s="338"/>
    </row>
    <row r="5" spans="1:40">
      <c r="A5" s="301" t="s">
        <v>14</v>
      </c>
      <c r="B5" s="309">
        <f>StartYear_Cal!$F4</f>
        <v>0</v>
      </c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I5" s="338"/>
      <c r="AJ5" s="338"/>
      <c r="AK5" s="374"/>
      <c r="AL5" s="374"/>
      <c r="AM5" s="374"/>
      <c r="AN5" s="374"/>
    </row>
    <row r="6" spans="1:40">
      <c r="A6" s="301" t="s">
        <v>0</v>
      </c>
      <c r="B6" s="309">
        <f>StartYear_Cal!$F5</f>
        <v>0</v>
      </c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  <c r="AD6" s="309"/>
      <c r="AE6" s="309"/>
      <c r="AF6" s="309"/>
      <c r="AG6" s="309"/>
      <c r="AI6" s="338"/>
      <c r="AJ6" s="338"/>
      <c r="AK6" s="374"/>
      <c r="AL6" s="374"/>
      <c r="AM6" s="374"/>
      <c r="AN6" s="374"/>
    </row>
    <row r="7" spans="1:40">
      <c r="A7" s="301" t="s">
        <v>1</v>
      </c>
      <c r="B7" s="309">
        <f>StartYear_Cal!$F6</f>
        <v>0</v>
      </c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309"/>
      <c r="AC7" s="309"/>
      <c r="AD7" s="309"/>
      <c r="AE7" s="309"/>
      <c r="AF7" s="309"/>
      <c r="AG7" s="309"/>
      <c r="AI7" s="338"/>
      <c r="AJ7" s="338"/>
      <c r="AK7" s="374"/>
      <c r="AL7" s="374"/>
      <c r="AM7" s="374"/>
      <c r="AN7" s="374"/>
    </row>
    <row r="8" spans="1:40">
      <c r="A8" s="301" t="s">
        <v>2</v>
      </c>
      <c r="B8" s="309">
        <f>StartYear_Cal!$F7</f>
        <v>0</v>
      </c>
      <c r="C8" s="310">
        <f>B8</f>
        <v>0</v>
      </c>
      <c r="D8" s="310">
        <f t="shared" ref="D8:AG8" si="0">C8</f>
        <v>0</v>
      </c>
      <c r="E8" s="310">
        <f t="shared" si="0"/>
        <v>0</v>
      </c>
      <c r="F8" s="310">
        <f t="shared" si="0"/>
        <v>0</v>
      </c>
      <c r="G8" s="310">
        <f t="shared" si="0"/>
        <v>0</v>
      </c>
      <c r="H8" s="310">
        <f t="shared" si="0"/>
        <v>0</v>
      </c>
      <c r="I8" s="310">
        <f t="shared" si="0"/>
        <v>0</v>
      </c>
      <c r="J8" s="310">
        <f t="shared" si="0"/>
        <v>0</v>
      </c>
      <c r="K8" s="310">
        <f t="shared" si="0"/>
        <v>0</v>
      </c>
      <c r="L8" s="310">
        <f t="shared" si="0"/>
        <v>0</v>
      </c>
      <c r="M8" s="310">
        <f t="shared" si="0"/>
        <v>0</v>
      </c>
      <c r="N8" s="310">
        <f t="shared" si="0"/>
        <v>0</v>
      </c>
      <c r="O8" s="310">
        <f t="shared" si="0"/>
        <v>0</v>
      </c>
      <c r="P8" s="310">
        <f t="shared" si="0"/>
        <v>0</v>
      </c>
      <c r="Q8" s="310">
        <f t="shared" si="0"/>
        <v>0</v>
      </c>
      <c r="R8" s="310">
        <f t="shared" si="0"/>
        <v>0</v>
      </c>
      <c r="S8" s="310">
        <f t="shared" si="0"/>
        <v>0</v>
      </c>
      <c r="T8" s="310">
        <f t="shared" si="0"/>
        <v>0</v>
      </c>
      <c r="U8" s="310">
        <f t="shared" si="0"/>
        <v>0</v>
      </c>
      <c r="V8" s="310">
        <f t="shared" si="0"/>
        <v>0</v>
      </c>
      <c r="W8" s="310">
        <f t="shared" si="0"/>
        <v>0</v>
      </c>
      <c r="X8" s="310">
        <f t="shared" si="0"/>
        <v>0</v>
      </c>
      <c r="Y8" s="310">
        <f t="shared" si="0"/>
        <v>0</v>
      </c>
      <c r="Z8" s="310">
        <f t="shared" si="0"/>
        <v>0</v>
      </c>
      <c r="AA8" s="310">
        <f t="shared" si="0"/>
        <v>0</v>
      </c>
      <c r="AB8" s="310">
        <f t="shared" si="0"/>
        <v>0</v>
      </c>
      <c r="AC8" s="310">
        <f t="shared" si="0"/>
        <v>0</v>
      </c>
      <c r="AD8" s="310">
        <f t="shared" si="0"/>
        <v>0</v>
      </c>
      <c r="AE8" s="310">
        <f t="shared" si="0"/>
        <v>0</v>
      </c>
      <c r="AF8" s="310">
        <f t="shared" si="0"/>
        <v>0</v>
      </c>
      <c r="AG8" s="310">
        <f t="shared" si="0"/>
        <v>0</v>
      </c>
      <c r="AI8" s="338"/>
      <c r="AJ8" s="338"/>
      <c r="AK8" s="374"/>
      <c r="AL8" s="374"/>
      <c r="AM8" s="374"/>
      <c r="AN8" s="374"/>
    </row>
    <row r="9" spans="1:40">
      <c r="A9" s="301" t="s">
        <v>15</v>
      </c>
      <c r="B9" s="309">
        <f>StartYear_Cal!$F8</f>
        <v>0</v>
      </c>
      <c r="C9" s="310">
        <f>B9*(1+MOTIE!B$35)</f>
        <v>0</v>
      </c>
      <c r="D9" s="310">
        <f>C9*(1+MOTIE!C$35)</f>
        <v>0</v>
      </c>
      <c r="E9" s="310">
        <f>D9*(1+MOTIE!D$35)</f>
        <v>0</v>
      </c>
      <c r="F9" s="310">
        <f>E9*(1+MOTIE!E$35)</f>
        <v>0</v>
      </c>
      <c r="G9" s="310">
        <f>F9*(1+MOTIE!F$35)</f>
        <v>0</v>
      </c>
      <c r="H9" s="310">
        <f>G9*(1+MOTIE!G$35)</f>
        <v>0</v>
      </c>
      <c r="I9" s="310">
        <f>H9*(1+MOTIE!H$35)</f>
        <v>0</v>
      </c>
      <c r="J9" s="310">
        <f>I9*(1+MOTIE!I$35)</f>
        <v>0</v>
      </c>
      <c r="K9" s="310">
        <f>J9*(1+MOTIE!J$35)</f>
        <v>0</v>
      </c>
      <c r="L9" s="310">
        <f>K9*(1+MOTIE!K$35)</f>
        <v>0</v>
      </c>
      <c r="M9" s="310">
        <f>L9*(1+MOTIE!L$35)</f>
        <v>0</v>
      </c>
      <c r="N9" s="310">
        <f>M9*(1+MOTIE!M$35)</f>
        <v>0</v>
      </c>
      <c r="O9" s="310">
        <f>N9*(1+MOTIE!N$35)</f>
        <v>0</v>
      </c>
      <c r="P9" s="310">
        <f>O9*(1+MOTIE!O$35)</f>
        <v>0</v>
      </c>
      <c r="Q9" s="310">
        <f>P9*(1+MOTIE!P$35)</f>
        <v>0</v>
      </c>
      <c r="R9" s="310">
        <f>Q9*(1+MOTIE!$C$37)</f>
        <v>0</v>
      </c>
      <c r="S9" s="310">
        <f>R9*(1+MOTIE!$C$37)</f>
        <v>0</v>
      </c>
      <c r="T9" s="310">
        <f>S9*(1+MOTIE!$C$37)</f>
        <v>0</v>
      </c>
      <c r="U9" s="310">
        <f>T9*(1+MOTIE!$C$37)</f>
        <v>0</v>
      </c>
      <c r="V9" s="310">
        <f>U9*(1+MOTIE!$C$37)</f>
        <v>0</v>
      </c>
      <c r="W9" s="310">
        <f>V9*(1+MOTIE!$C$37)</f>
        <v>0</v>
      </c>
      <c r="X9" s="310">
        <f>W9*(1+MOTIE!$C$37)</f>
        <v>0</v>
      </c>
      <c r="Y9" s="310">
        <f>X9*(1+MOTIE!$C$37)</f>
        <v>0</v>
      </c>
      <c r="Z9" s="310">
        <f>Y9*(1+MOTIE!$C$37)</f>
        <v>0</v>
      </c>
      <c r="AA9" s="310">
        <f>Z9*(1+MOTIE!$C$37)</f>
        <v>0</v>
      </c>
      <c r="AB9" s="310">
        <f>AA9*(1+MOTIE!$C$37)</f>
        <v>0</v>
      </c>
      <c r="AC9" s="310">
        <f>AB9*(1+MOTIE!$C$37)</f>
        <v>0</v>
      </c>
      <c r="AD9" s="310">
        <f>AC9*(1+MOTIE!$C$37)</f>
        <v>0</v>
      </c>
      <c r="AE9" s="310">
        <f>AD9*(1+MOTIE!$C$37)</f>
        <v>0</v>
      </c>
      <c r="AF9" s="310">
        <f>AE9*(1+MOTIE!$C$37)</f>
        <v>0</v>
      </c>
      <c r="AG9" s="310">
        <f>AF9*(1+MOTIE!$C$37)</f>
        <v>0</v>
      </c>
      <c r="AI9" s="338"/>
      <c r="AJ9" s="338"/>
      <c r="AK9" s="374"/>
      <c r="AL9" s="374"/>
      <c r="AM9" s="374"/>
      <c r="AN9" s="374"/>
    </row>
    <row r="10" spans="1:40">
      <c r="A10" s="301" t="s">
        <v>3</v>
      </c>
      <c r="B10" s="309">
        <f>StartYear_Cal!$F9</f>
        <v>580813.38323128643</v>
      </c>
      <c r="C10" s="310">
        <f>B10*(1+MOTIE!B$35)</f>
        <v>853670.50630159653</v>
      </c>
      <c r="D10" s="310">
        <f>C10*(1+MOTIE!C$35)</f>
        <v>967963.58235189284</v>
      </c>
      <c r="E10" s="310">
        <f>D10*(1+MOTIE!D$35)</f>
        <v>1100599.9915954466</v>
      </c>
      <c r="F10" s="310">
        <f>E10*(1+MOTIE!E$35)</f>
        <v>1241702.5546205039</v>
      </c>
      <c r="G10" s="310">
        <f>F10*(1+MOTIE!F$35)</f>
        <v>1395974.6901945665</v>
      </c>
      <c r="H10" s="310">
        <f>G10*(1+MOTIE!G$35)</f>
        <v>1566238.4495781357</v>
      </c>
      <c r="I10" s="310">
        <f>H10*(1+MOTIE!H$35)</f>
        <v>1688997.6794099356</v>
      </c>
      <c r="J10" s="310">
        <f>I10*(1+MOTIE!I$35)</f>
        <v>1748260.7558804599</v>
      </c>
      <c r="K10" s="310">
        <f>J10*(1+MOTIE!J$35)</f>
        <v>1791532.2085414776</v>
      </c>
      <c r="L10" s="310">
        <f>K10*(1+MOTIE!K$35)</f>
        <v>1850795.2850120016</v>
      </c>
      <c r="M10" s="310">
        <f>L10*(1+MOTIE!L$35)</f>
        <v>1929342.3784292836</v>
      </c>
      <c r="N10" s="310">
        <f>M10*(1+MOTIE!M$35)</f>
        <v>2069033.9158240901</v>
      </c>
      <c r="O10" s="310">
        <f>N10*(1+MOTIE!N$35)</f>
        <v>2298560.7516781832</v>
      </c>
      <c r="P10" s="310">
        <f>O10*(1+MOTIE!O$35)</f>
        <v>2618393.227868313</v>
      </c>
      <c r="Q10" s="310">
        <f>P10*(1+MOTIE!P$35)</f>
        <v>2935873.9946746919</v>
      </c>
      <c r="R10" s="310">
        <f>Q10*(1+MOTIE!$C$37)</f>
        <v>3282812.0136877373</v>
      </c>
      <c r="S10" s="310">
        <f>R10*(1+MOTIE!$C$37)</f>
        <v>3670748.3825124656</v>
      </c>
      <c r="T10" s="310">
        <f>S10*(1+MOTIE!$C$37)</f>
        <v>4104527.9569881498</v>
      </c>
      <c r="U10" s="310">
        <f>T10*(1+MOTIE!$C$37)</f>
        <v>4589568.1191218514</v>
      </c>
      <c r="V10" s="310">
        <f>U10*(1+MOTIE!$C$37)</f>
        <v>5131926.4336345959</v>
      </c>
      <c r="W10" s="310">
        <f>V10*(1+MOTIE!$C$37)</f>
        <v>5738376.2996150171</v>
      </c>
      <c r="X10" s="310">
        <f>W10*(1+MOTIE!$C$37)</f>
        <v>6416491.5420780852</v>
      </c>
      <c r="Y10" s="310">
        <f>X10*(1+MOTIE!$C$37)</f>
        <v>7174740.9998751311</v>
      </c>
      <c r="Z10" s="310">
        <f>Y10*(1+MOTIE!$C$37)</f>
        <v>8022594.2912437096</v>
      </c>
      <c r="AA10" s="310">
        <f>Z10*(1+MOTIE!$C$37)</f>
        <v>8970640.0778810438</v>
      </c>
      <c r="AB10" s="310">
        <f>AA10*(1+MOTIE!$C$37)</f>
        <v>10030718.30451622</v>
      </c>
      <c r="AC10" s="310">
        <f>AB10*(1+MOTIE!$C$37)</f>
        <v>11216068.065493396</v>
      </c>
      <c r="AD10" s="310">
        <f>AC10*(1+MOTIE!$C$37)</f>
        <v>12541492.945040697</v>
      </c>
      <c r="AE10" s="310">
        <f>AD10*(1+MOTIE!$C$37)</f>
        <v>14023545.896124734</v>
      </c>
      <c r="AF10" s="310">
        <f>AE10*(1+MOTIE!$C$37)</f>
        <v>15680735.966803886</v>
      </c>
      <c r="AG10" s="310">
        <f>AF10*(1+MOTIE!$C$37)</f>
        <v>17533759.455842406</v>
      </c>
      <c r="AI10" s="338"/>
      <c r="AJ10" s="338"/>
      <c r="AK10" s="374"/>
      <c r="AL10" s="374"/>
      <c r="AM10" s="374"/>
      <c r="AN10" s="374"/>
    </row>
    <row r="11" spans="1:40">
      <c r="A11" s="301" t="s">
        <v>4</v>
      </c>
      <c r="B11" s="309">
        <f>StartYear_Cal!$F10</f>
        <v>0</v>
      </c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C11" s="309"/>
      <c r="AD11" s="309"/>
      <c r="AE11" s="309"/>
      <c r="AF11" s="309"/>
      <c r="AG11" s="309"/>
      <c r="AI11" s="338"/>
      <c r="AJ11" s="338"/>
      <c r="AK11" s="374"/>
      <c r="AL11" s="374"/>
      <c r="AM11" s="374"/>
      <c r="AN11" s="374"/>
    </row>
    <row r="12" spans="1:40">
      <c r="A12" s="301" t="s">
        <v>5</v>
      </c>
      <c r="B12" s="309">
        <f>StartYear_Cal!$F11</f>
        <v>0</v>
      </c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I12" s="338"/>
      <c r="AJ12" s="338"/>
      <c r="AK12" s="374"/>
      <c r="AL12" s="374"/>
      <c r="AM12" s="374"/>
      <c r="AN12" s="374"/>
    </row>
    <row r="13" spans="1:40">
      <c r="A13" s="301" t="s">
        <v>6</v>
      </c>
      <c r="B13" s="309">
        <f>StartYear_Cal!$F12</f>
        <v>0</v>
      </c>
      <c r="C13" s="309"/>
      <c r="D13" s="309"/>
      <c r="E13" s="309"/>
      <c r="F13" s="309"/>
      <c r="G13" s="309"/>
      <c r="H13" s="309"/>
      <c r="I13" s="309"/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I13" s="338"/>
      <c r="AJ13" s="338"/>
      <c r="AK13" s="374"/>
      <c r="AL13" s="374"/>
      <c r="AM13" s="374"/>
      <c r="AN13" s="374"/>
    </row>
    <row r="14" spans="1:40">
      <c r="A14" s="301" t="s">
        <v>7</v>
      </c>
      <c r="B14" s="309">
        <f>StartYear_Cal!$F13</f>
        <v>0</v>
      </c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I14" s="338"/>
      <c r="AJ14" s="338"/>
      <c r="AK14" s="374"/>
      <c r="AL14" s="374"/>
      <c r="AM14" s="374"/>
      <c r="AN14" s="374"/>
    </row>
    <row r="15" spans="1:40">
      <c r="A15" s="301" t="s">
        <v>8</v>
      </c>
      <c r="B15" s="309">
        <f>StartYear_Cal!$F14</f>
        <v>0</v>
      </c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I15" s="338"/>
      <c r="AJ15" s="338"/>
      <c r="AK15" s="374"/>
      <c r="AL15" s="374"/>
      <c r="AM15" s="374"/>
      <c r="AN15" s="374"/>
    </row>
    <row r="16" spans="1:40">
      <c r="A16" s="301" t="s">
        <v>13</v>
      </c>
      <c r="B16" s="309">
        <f>StartYear_Cal!$F15</f>
        <v>0</v>
      </c>
      <c r="C16" s="309"/>
      <c r="D16" s="309"/>
      <c r="E16" s="309"/>
      <c r="F16" s="309"/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I16" s="338"/>
      <c r="AJ16" s="338"/>
      <c r="AK16" s="374"/>
      <c r="AL16" s="374"/>
      <c r="AM16" s="374"/>
      <c r="AN16" s="374"/>
    </row>
    <row r="17" spans="1:40">
      <c r="A17" s="301" t="s">
        <v>16</v>
      </c>
      <c r="B17" s="309">
        <f>StartYear_Cal!$F16</f>
        <v>0</v>
      </c>
      <c r="C17" s="309"/>
      <c r="D17" s="309"/>
      <c r="E17" s="309"/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/>
      <c r="Q17" s="309"/>
      <c r="R17" s="309"/>
      <c r="S17" s="309"/>
      <c r="T17" s="309"/>
      <c r="U17" s="309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09"/>
      <c r="AI17" s="338"/>
      <c r="AJ17" s="338"/>
      <c r="AK17" s="374"/>
      <c r="AL17" s="374"/>
      <c r="AM17" s="374"/>
      <c r="AN17" s="374"/>
    </row>
    <row r="18" spans="1:40">
      <c r="A18" s="301" t="s">
        <v>17</v>
      </c>
      <c r="B18" s="309">
        <f>StartYear_Cal!$F17</f>
        <v>0</v>
      </c>
      <c r="C18" s="309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09"/>
      <c r="AI18" s="338"/>
      <c r="AJ18" s="338"/>
      <c r="AK18" s="374"/>
      <c r="AL18" s="374"/>
      <c r="AM18" s="374"/>
      <c r="AN18" s="374"/>
    </row>
    <row r="19" spans="1:40">
      <c r="A19" s="301" t="s">
        <v>18</v>
      </c>
      <c r="B19" s="309">
        <f>StartYear_Cal!$F18</f>
        <v>0</v>
      </c>
      <c r="C19" s="309"/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09"/>
      <c r="AI19" s="338"/>
      <c r="AJ19" s="338"/>
      <c r="AK19" s="374"/>
      <c r="AL19" s="374"/>
      <c r="AM19" s="374"/>
      <c r="AN19" s="374"/>
    </row>
    <row r="20" spans="1:40">
      <c r="A20" s="301" t="s">
        <v>19</v>
      </c>
      <c r="B20" s="309">
        <f>StartYear_Cal!$F19</f>
        <v>0</v>
      </c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I20" s="338"/>
      <c r="AJ20" s="338"/>
      <c r="AK20" s="374"/>
      <c r="AL20" s="374"/>
      <c r="AM20" s="374"/>
      <c r="AN20" s="374"/>
    </row>
    <row r="21" spans="1:40"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  <c r="AI21" s="338"/>
      <c r="AJ21" s="338"/>
      <c r="AK21" s="338"/>
      <c r="AL21" s="338"/>
      <c r="AM21" s="338"/>
      <c r="AN21" s="338"/>
    </row>
    <row r="22" spans="1:40">
      <c r="AI22" s="338"/>
      <c r="AJ22" s="338"/>
      <c r="AK22" s="338"/>
      <c r="AL22" s="338"/>
      <c r="AM22" s="338"/>
      <c r="AN22" s="338"/>
    </row>
    <row r="23" spans="1:40">
      <c r="AI23" s="338"/>
      <c r="AJ23" s="338"/>
      <c r="AK23" s="338"/>
      <c r="AL23" s="338"/>
      <c r="AM23" s="338"/>
      <c r="AN23" s="338"/>
    </row>
    <row r="24" spans="1:40">
      <c r="A24" s="306" t="s">
        <v>202</v>
      </c>
      <c r="B24" s="302"/>
      <c r="AI24" s="338"/>
      <c r="AJ24" s="338"/>
      <c r="AK24" s="338"/>
      <c r="AL24" s="338"/>
      <c r="AM24" s="338"/>
      <c r="AN24" s="338"/>
    </row>
    <row r="25" spans="1:40">
      <c r="A25" s="313" t="s">
        <v>188</v>
      </c>
      <c r="AI25" s="373"/>
      <c r="AJ25" s="338"/>
      <c r="AK25" s="338"/>
      <c r="AL25" s="338"/>
      <c r="AM25" s="338"/>
      <c r="AN25" s="338"/>
    </row>
    <row r="26" spans="1:40">
      <c r="A26" s="308" t="s">
        <v>174</v>
      </c>
      <c r="B26" s="360">
        <v>2019</v>
      </c>
      <c r="C26" s="360">
        <v>2020</v>
      </c>
      <c r="D26" s="360">
        <v>2021</v>
      </c>
      <c r="E26" s="360">
        <v>2022</v>
      </c>
      <c r="F26" s="360">
        <v>2023</v>
      </c>
      <c r="G26" s="360">
        <v>2024</v>
      </c>
      <c r="H26" s="360">
        <v>2025</v>
      </c>
      <c r="I26" s="360">
        <v>2026</v>
      </c>
      <c r="J26" s="360">
        <v>2027</v>
      </c>
      <c r="K26" s="360">
        <v>2028</v>
      </c>
      <c r="L26" s="360">
        <v>2029</v>
      </c>
      <c r="M26" s="360">
        <v>2030</v>
      </c>
      <c r="N26" s="360">
        <v>2031</v>
      </c>
      <c r="O26" s="360">
        <v>2032</v>
      </c>
      <c r="P26" s="360">
        <v>2033</v>
      </c>
      <c r="Q26" s="360">
        <v>2034</v>
      </c>
      <c r="R26" s="360">
        <v>2035</v>
      </c>
      <c r="S26" s="360">
        <v>2036</v>
      </c>
      <c r="T26" s="360">
        <v>2037</v>
      </c>
      <c r="U26" s="360">
        <v>2038</v>
      </c>
      <c r="V26" s="360">
        <v>2039</v>
      </c>
      <c r="W26" s="360">
        <v>2040</v>
      </c>
      <c r="X26" s="360">
        <v>2041</v>
      </c>
      <c r="Y26" s="360">
        <v>2042</v>
      </c>
      <c r="Z26" s="360">
        <v>2043</v>
      </c>
      <c r="AA26" s="360">
        <v>2044</v>
      </c>
      <c r="AB26" s="360">
        <v>2045</v>
      </c>
      <c r="AC26" s="360">
        <v>2046</v>
      </c>
      <c r="AD26" s="360">
        <v>2047</v>
      </c>
      <c r="AE26" s="360">
        <v>2048</v>
      </c>
      <c r="AF26" s="360">
        <v>2049</v>
      </c>
      <c r="AG26" s="360">
        <v>2050</v>
      </c>
      <c r="AI26" s="338"/>
      <c r="AJ26" s="338"/>
      <c r="AK26" s="338"/>
      <c r="AL26" s="338"/>
      <c r="AM26" s="338"/>
      <c r="AN26" s="338"/>
    </row>
    <row r="27" spans="1:40">
      <c r="A27" s="301" t="s">
        <v>14</v>
      </c>
      <c r="B27" s="309">
        <f>StartYear_Cal!G4</f>
        <v>0</v>
      </c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09"/>
      <c r="AI27" s="338"/>
      <c r="AJ27" s="338"/>
      <c r="AK27" s="374"/>
      <c r="AL27" s="374"/>
      <c r="AM27" s="374"/>
      <c r="AN27" s="374"/>
    </row>
    <row r="28" spans="1:40">
      <c r="A28" s="301" t="s">
        <v>0</v>
      </c>
      <c r="B28" s="309">
        <f>StartYear_Cal!G5</f>
        <v>0</v>
      </c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I28" s="338"/>
      <c r="AJ28" s="338"/>
      <c r="AK28" s="374"/>
      <c r="AL28" s="374"/>
      <c r="AM28" s="374"/>
      <c r="AN28" s="374"/>
    </row>
    <row r="29" spans="1:40">
      <c r="A29" s="301" t="s">
        <v>1</v>
      </c>
      <c r="B29" s="309">
        <f>StartYear_Cal!G6</f>
        <v>0</v>
      </c>
      <c r="C29" s="309"/>
      <c r="D29" s="309"/>
      <c r="E29" s="309"/>
      <c r="F29" s="309"/>
      <c r="G29" s="309"/>
      <c r="H29" s="309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  <c r="AI29" s="338"/>
      <c r="AJ29" s="338"/>
      <c r="AK29" s="374"/>
      <c r="AL29" s="374"/>
      <c r="AM29" s="374"/>
      <c r="AN29" s="374"/>
    </row>
    <row r="30" spans="1:40">
      <c r="A30" s="301" t="s">
        <v>2</v>
      </c>
      <c r="B30" s="309">
        <f>StartYear_Cal!G7</f>
        <v>138.82209190626972</v>
      </c>
      <c r="C30" s="310">
        <f>B30</f>
        <v>138.82209190626972</v>
      </c>
      <c r="D30" s="310">
        <f t="shared" ref="D30:AG30" si="1">C30</f>
        <v>138.82209190626972</v>
      </c>
      <c r="E30" s="310">
        <f t="shared" si="1"/>
        <v>138.82209190626972</v>
      </c>
      <c r="F30" s="310">
        <f t="shared" si="1"/>
        <v>138.82209190626972</v>
      </c>
      <c r="G30" s="310">
        <f t="shared" si="1"/>
        <v>138.82209190626972</v>
      </c>
      <c r="H30" s="310">
        <f t="shared" si="1"/>
        <v>138.82209190626972</v>
      </c>
      <c r="I30" s="310">
        <f t="shared" si="1"/>
        <v>138.82209190626972</v>
      </c>
      <c r="J30" s="310">
        <f t="shared" si="1"/>
        <v>138.82209190626972</v>
      </c>
      <c r="K30" s="310">
        <f t="shared" si="1"/>
        <v>138.82209190626972</v>
      </c>
      <c r="L30" s="310">
        <f t="shared" si="1"/>
        <v>138.82209190626972</v>
      </c>
      <c r="M30" s="310">
        <f t="shared" si="1"/>
        <v>138.82209190626972</v>
      </c>
      <c r="N30" s="310">
        <f t="shared" si="1"/>
        <v>138.82209190626972</v>
      </c>
      <c r="O30" s="310">
        <f t="shared" si="1"/>
        <v>138.82209190626972</v>
      </c>
      <c r="P30" s="310">
        <f t="shared" si="1"/>
        <v>138.82209190626972</v>
      </c>
      <c r="Q30" s="310">
        <f t="shared" si="1"/>
        <v>138.82209190626972</v>
      </c>
      <c r="R30" s="310">
        <f t="shared" si="1"/>
        <v>138.82209190626972</v>
      </c>
      <c r="S30" s="310">
        <f t="shared" si="1"/>
        <v>138.82209190626972</v>
      </c>
      <c r="T30" s="310">
        <f t="shared" si="1"/>
        <v>138.82209190626972</v>
      </c>
      <c r="U30" s="310">
        <f t="shared" si="1"/>
        <v>138.82209190626972</v>
      </c>
      <c r="V30" s="310">
        <f t="shared" si="1"/>
        <v>138.82209190626972</v>
      </c>
      <c r="W30" s="310">
        <f t="shared" si="1"/>
        <v>138.82209190626972</v>
      </c>
      <c r="X30" s="310">
        <f t="shared" si="1"/>
        <v>138.82209190626972</v>
      </c>
      <c r="Y30" s="310">
        <f t="shared" si="1"/>
        <v>138.82209190626972</v>
      </c>
      <c r="Z30" s="310">
        <f t="shared" si="1"/>
        <v>138.82209190626972</v>
      </c>
      <c r="AA30" s="310">
        <f t="shared" si="1"/>
        <v>138.82209190626972</v>
      </c>
      <c r="AB30" s="310">
        <f t="shared" si="1"/>
        <v>138.82209190626972</v>
      </c>
      <c r="AC30" s="310">
        <f t="shared" si="1"/>
        <v>138.82209190626972</v>
      </c>
      <c r="AD30" s="310">
        <f t="shared" si="1"/>
        <v>138.82209190626972</v>
      </c>
      <c r="AE30" s="310">
        <f t="shared" si="1"/>
        <v>138.82209190626972</v>
      </c>
      <c r="AF30" s="310">
        <f t="shared" si="1"/>
        <v>138.82209190626972</v>
      </c>
      <c r="AG30" s="310">
        <f t="shared" si="1"/>
        <v>138.82209190626972</v>
      </c>
      <c r="AI30" s="338"/>
      <c r="AJ30" s="338"/>
      <c r="AK30" s="374"/>
      <c r="AL30" s="374"/>
      <c r="AM30" s="374"/>
      <c r="AN30" s="374"/>
    </row>
    <row r="31" spans="1:40">
      <c r="A31" s="301" t="s">
        <v>15</v>
      </c>
      <c r="B31" s="309">
        <f>StartYear_Cal!G8</f>
        <v>15194.67025460357</v>
      </c>
      <c r="C31" s="310">
        <f>B31*(1+MOTIE!B$35)</f>
        <v>22332.89077667128</v>
      </c>
      <c r="D31" s="310">
        <f>C31*(1+MOTIE!C$35)</f>
        <v>25322.914169911564</v>
      </c>
      <c r="E31" s="310">
        <f>D31*(1+MOTIE!D$35)</f>
        <v>28792.817860832391</v>
      </c>
      <c r="F31" s="310">
        <f>E31*(1+MOTIE!E$35)</f>
        <v>32484.204766067312</v>
      </c>
      <c r="G31" s="310">
        <f>F31*(1+MOTIE!F$35)</f>
        <v>36520.121115790826</v>
      </c>
      <c r="H31" s="310">
        <f>G31*(1+MOTIE!G$35)</f>
        <v>40974.394648107635</v>
      </c>
      <c r="I31" s="310">
        <f>H31*(1+MOTIE!H$35)</f>
        <v>44185.901255662022</v>
      </c>
      <c r="J31" s="310">
        <f>I31*(1+MOTIE!I$35)</f>
        <v>45736.283755860692</v>
      </c>
      <c r="K31" s="310">
        <f>J31*(1+MOTIE!J$35)</f>
        <v>46868.309073466073</v>
      </c>
      <c r="L31" s="310">
        <f>K31*(1+MOTIE!K$35)</f>
        <v>48418.691573664742</v>
      </c>
      <c r="M31" s="310">
        <f>L31*(1+MOTIE!L$35)</f>
        <v>50473.563617578853</v>
      </c>
      <c r="N31" s="310">
        <f>M31*(1+MOTIE!M$35)</f>
        <v>54128.036653761425</v>
      </c>
      <c r="O31" s="310">
        <f>N31*(1+MOTIE!N$35)</f>
        <v>60132.692686276903</v>
      </c>
      <c r="P31" s="310">
        <f>O31*(1+MOTIE!O$35)</f>
        <v>68499.836338142733</v>
      </c>
      <c r="Q31" s="310">
        <f>P31*(1+MOTIE!P$35)</f>
        <v>76805.456874921321</v>
      </c>
      <c r="R31" s="310">
        <f>Q31*(1+MOTIE!$C$37)</f>
        <v>85881.709161603561</v>
      </c>
      <c r="S31" s="310">
        <f>R31*(1+MOTIE!$C$37)</f>
        <v>96030.520077884983</v>
      </c>
      <c r="T31" s="310">
        <f>S31*(1+MOTIE!$C$37)</f>
        <v>107378.63599193515</v>
      </c>
      <c r="U31" s="310">
        <f>T31*(1+MOTIE!$C$37)</f>
        <v>120067.78114017329</v>
      </c>
      <c r="V31" s="310">
        <f>U31*(1+MOTIE!$C$37)</f>
        <v>134256.42759149324</v>
      </c>
      <c r="W31" s="310">
        <f>V31*(1+MOTIE!$C$37)</f>
        <v>150121.774371651</v>
      </c>
      <c r="X31" s="310">
        <f>W31*(1+MOTIE!$C$37)</f>
        <v>167861.96046468357</v>
      </c>
      <c r="Y31" s="310">
        <f>X31*(1+MOTIE!$C$37)</f>
        <v>187698.53932906923</v>
      </c>
      <c r="Z31" s="310">
        <f>Y31*(1+MOTIE!$C$37)</f>
        <v>209879.24583234169</v>
      </c>
      <c r="AA31" s="310">
        <f>Z31*(1+MOTIE!$C$37)</f>
        <v>234681.09015982374</v>
      </c>
      <c r="AB31" s="310">
        <f>AA31*(1+MOTIE!$C$37)</f>
        <v>262413.81733665644</v>
      </c>
      <c r="AC31" s="310">
        <f>AB31*(1+MOTIE!$C$37)</f>
        <v>293423.77556836815</v>
      </c>
      <c r="AD31" s="310">
        <f>AC31*(1+MOTIE!$C$37)</f>
        <v>328098.24171087641</v>
      </c>
      <c r="AE31" s="310">
        <f>AD31*(1+MOTIE!$C$37)</f>
        <v>366870.25788980909</v>
      </c>
      <c r="AF31" s="310">
        <f>AE31*(1+MOTIE!$C$37)</f>
        <v>410224.03967266751</v>
      </c>
      <c r="AG31" s="310">
        <f>AF31*(1+MOTIE!$C$37)</f>
        <v>458701.02333535842</v>
      </c>
      <c r="AI31" s="338"/>
      <c r="AJ31" s="338"/>
      <c r="AK31" s="374"/>
      <c r="AL31" s="374"/>
      <c r="AM31" s="374"/>
      <c r="AN31" s="374"/>
    </row>
    <row r="32" spans="1:40">
      <c r="A32" s="301" t="s">
        <v>3</v>
      </c>
      <c r="B32" s="309">
        <f>StartYear_Cal!G9</f>
        <v>94164.011447414523</v>
      </c>
      <c r="C32" s="310">
        <f>B32*(1+MOTIE!B$35)</f>
        <v>138400.80419719504</v>
      </c>
      <c r="D32" s="310">
        <f>C32*(1+MOTIE!C$35)</f>
        <v>156930.49864343106</v>
      </c>
      <c r="E32" s="310">
        <f>D32*(1+MOTIE!D$35)</f>
        <v>178434.09466745803</v>
      </c>
      <c r="F32" s="310">
        <f>E32*(1+MOTIE!E$35)</f>
        <v>201310.26065046547</v>
      </c>
      <c r="G32" s="310">
        <f>F32*(1+MOTIE!F$35)</f>
        <v>226321.53545855361</v>
      </c>
      <c r="H32" s="310">
        <f>G32*(1+MOTIE!G$35)</f>
        <v>253925.4424113826</v>
      </c>
      <c r="I32" s="310">
        <f>H32*(1+MOTIE!H$35)</f>
        <v>273827.70681659906</v>
      </c>
      <c r="J32" s="310">
        <f>I32*(1+MOTIE!I$35)</f>
        <v>283435.69652946224</v>
      </c>
      <c r="K32" s="310">
        <f>J32*(1+MOTIE!J$35)</f>
        <v>290451.05409758451</v>
      </c>
      <c r="L32" s="310">
        <f>K32*(1+MOTIE!K$35)</f>
        <v>300059.04381044768</v>
      </c>
      <c r="M32" s="310">
        <f>L32*(1+MOTIE!L$35)</f>
        <v>312793.44287432183</v>
      </c>
      <c r="N32" s="310">
        <f>M32*(1+MOTIE!M$35)</f>
        <v>335440.84719749918</v>
      </c>
      <c r="O32" s="310">
        <f>N32*(1+MOTIE!N$35)</f>
        <v>372652.74386319128</v>
      </c>
      <c r="P32" s="310">
        <f>O32*(1+MOTIE!O$35)</f>
        <v>424505.38675800816</v>
      </c>
      <c r="Q32" s="310">
        <f>P32*(1+MOTIE!P$35)</f>
        <v>475976.76021977497</v>
      </c>
      <c r="R32" s="310">
        <f>Q32*(1+MOTIE!$C$37)</f>
        <v>532223.87252310582</v>
      </c>
      <c r="S32" s="310">
        <f>R32*(1+MOTIE!$C$37)</f>
        <v>595117.81699740805</v>
      </c>
      <c r="T32" s="310">
        <f>S32*(1+MOTIE!$C$37)</f>
        <v>665444.06290678901</v>
      </c>
      <c r="U32" s="310">
        <f>T32*(1+MOTIE!$C$37)</f>
        <v>744080.89996711211</v>
      </c>
      <c r="V32" s="310">
        <f>U32*(1+MOTIE!$C$37)</f>
        <v>832010.40712180804</v>
      </c>
      <c r="W32" s="310">
        <f>V32*(1+MOTIE!$C$37)</f>
        <v>930330.71751955105</v>
      </c>
      <c r="X32" s="310">
        <f>W32*(1+MOTIE!$C$37)</f>
        <v>1040269.7328685331</v>
      </c>
      <c r="Y32" s="310">
        <f>X32*(1+MOTIE!$C$37)</f>
        <v>1163200.458443024</v>
      </c>
      <c r="Z32" s="310">
        <f>Y32*(1+MOTIE!$C$37)</f>
        <v>1300658.1502578952</v>
      </c>
      <c r="AA32" s="310">
        <f>Z32*(1+MOTIE!$C$37)</f>
        <v>1454359.4885585692</v>
      </c>
      <c r="AB32" s="310">
        <f>AA32*(1+MOTIE!$C$37)</f>
        <v>1626224.0170800819</v>
      </c>
      <c r="AC32" s="310">
        <f>AB32*(1+MOTIE!$C$37)</f>
        <v>1818398.1158256638</v>
      </c>
      <c r="AD32" s="310">
        <f>AC32*(1+MOTIE!$C$37)</f>
        <v>2033281.8067558373</v>
      </c>
      <c r="AE32" s="310">
        <f>AD32*(1+MOTIE!$C$37)</f>
        <v>2273558.7271586489</v>
      </c>
      <c r="AF32" s="310">
        <f>AE32*(1+MOTIE!$C$37)</f>
        <v>2542229.6450321674</v>
      </c>
      <c r="AG32" s="310">
        <f>AF32*(1+MOTIE!$C$37)</f>
        <v>2842649.9350458151</v>
      </c>
      <c r="AI32" s="338"/>
      <c r="AJ32" s="338"/>
      <c r="AK32" s="374"/>
      <c r="AL32" s="374"/>
      <c r="AM32" s="374"/>
      <c r="AN32" s="374"/>
    </row>
    <row r="33" spans="1:40">
      <c r="A33" s="301" t="s">
        <v>4</v>
      </c>
      <c r="B33" s="309">
        <f>StartYear_Cal!G10</f>
        <v>0</v>
      </c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309"/>
      <c r="AE33" s="309"/>
      <c r="AF33" s="309"/>
      <c r="AG33" s="309"/>
      <c r="AI33" s="338"/>
      <c r="AJ33" s="338"/>
      <c r="AK33" s="374"/>
      <c r="AL33" s="374"/>
      <c r="AM33" s="374"/>
      <c r="AN33" s="374"/>
    </row>
    <row r="34" spans="1:40">
      <c r="A34" s="301" t="s">
        <v>5</v>
      </c>
      <c r="B34" s="309">
        <f>StartYear_Cal!G11</f>
        <v>0</v>
      </c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  <c r="AA34" s="309"/>
      <c r="AB34" s="309"/>
      <c r="AC34" s="309"/>
      <c r="AD34" s="309"/>
      <c r="AE34" s="309"/>
      <c r="AF34" s="309"/>
      <c r="AG34" s="309"/>
      <c r="AI34" s="338"/>
      <c r="AJ34" s="338"/>
      <c r="AK34" s="374"/>
      <c r="AL34" s="374"/>
      <c r="AM34" s="374"/>
      <c r="AN34" s="374"/>
    </row>
    <row r="35" spans="1:40">
      <c r="A35" s="301" t="s">
        <v>6</v>
      </c>
      <c r="B35" s="309">
        <f>StartYear_Cal!G12</f>
        <v>0</v>
      </c>
      <c r="C35" s="309"/>
      <c r="D35" s="309"/>
      <c r="E35" s="309"/>
      <c r="F35" s="309"/>
      <c r="G35" s="309"/>
      <c r="H35" s="309"/>
      <c r="I35" s="309"/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  <c r="AA35" s="309"/>
      <c r="AB35" s="309"/>
      <c r="AC35" s="309"/>
      <c r="AD35" s="309"/>
      <c r="AE35" s="309"/>
      <c r="AF35" s="309"/>
      <c r="AG35" s="309"/>
      <c r="AI35" s="338"/>
      <c r="AJ35" s="338"/>
      <c r="AK35" s="374"/>
      <c r="AL35" s="374"/>
      <c r="AM35" s="374"/>
      <c r="AN35" s="374"/>
    </row>
    <row r="36" spans="1:40">
      <c r="A36" s="301" t="s">
        <v>7</v>
      </c>
      <c r="B36" s="309">
        <f>StartYear_Cal!G13</f>
        <v>0</v>
      </c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309"/>
      <c r="AE36" s="309"/>
      <c r="AF36" s="309"/>
      <c r="AG36" s="309"/>
      <c r="AI36" s="338"/>
      <c r="AJ36" s="338"/>
      <c r="AK36" s="374"/>
      <c r="AL36" s="374"/>
      <c r="AM36" s="374"/>
      <c r="AN36" s="374"/>
    </row>
    <row r="37" spans="1:40">
      <c r="A37" s="301" t="s">
        <v>8</v>
      </c>
      <c r="B37" s="309">
        <f>StartYear_Cal!G14</f>
        <v>0</v>
      </c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09"/>
      <c r="AB37" s="309"/>
      <c r="AC37" s="309"/>
      <c r="AD37" s="309"/>
      <c r="AE37" s="309"/>
      <c r="AF37" s="309"/>
      <c r="AG37" s="309"/>
      <c r="AI37" s="338"/>
      <c r="AJ37" s="338"/>
      <c r="AK37" s="374"/>
      <c r="AL37" s="374"/>
      <c r="AM37" s="374"/>
      <c r="AN37" s="374"/>
    </row>
    <row r="38" spans="1:40">
      <c r="A38" s="301" t="s">
        <v>13</v>
      </c>
      <c r="B38" s="309">
        <f>StartYear_Cal!G15</f>
        <v>0</v>
      </c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309"/>
      <c r="Z38" s="309"/>
      <c r="AA38" s="309"/>
      <c r="AB38" s="309"/>
      <c r="AC38" s="309"/>
      <c r="AD38" s="309"/>
      <c r="AE38" s="309"/>
      <c r="AF38" s="309"/>
      <c r="AG38" s="309"/>
      <c r="AI38" s="338"/>
      <c r="AJ38" s="338"/>
      <c r="AK38" s="374"/>
      <c r="AL38" s="374"/>
      <c r="AM38" s="374"/>
      <c r="AN38" s="374"/>
    </row>
    <row r="39" spans="1:40">
      <c r="A39" s="301" t="s">
        <v>16</v>
      </c>
      <c r="B39" s="309">
        <f>StartYear_Cal!G16</f>
        <v>0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09"/>
      <c r="AI39" s="338"/>
      <c r="AJ39" s="338"/>
      <c r="AK39" s="374"/>
      <c r="AL39" s="374"/>
      <c r="AM39" s="374"/>
      <c r="AN39" s="374"/>
    </row>
    <row r="40" spans="1:40">
      <c r="A40" s="301" t="s">
        <v>17</v>
      </c>
      <c r="B40" s="309">
        <f>StartYear_Cal!G17</f>
        <v>0</v>
      </c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I40" s="338"/>
      <c r="AJ40" s="338"/>
      <c r="AK40" s="374"/>
      <c r="AL40" s="374"/>
      <c r="AM40" s="374"/>
      <c r="AN40" s="374"/>
    </row>
    <row r="41" spans="1:40">
      <c r="A41" s="301" t="s">
        <v>18</v>
      </c>
      <c r="B41" s="309">
        <f>StartYear_Cal!G18</f>
        <v>0</v>
      </c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I41" s="338"/>
      <c r="AJ41" s="338"/>
      <c r="AK41" s="374"/>
      <c r="AL41" s="374"/>
      <c r="AM41" s="374"/>
      <c r="AN41" s="374"/>
    </row>
    <row r="42" spans="1:40">
      <c r="A42" s="301" t="s">
        <v>19</v>
      </c>
      <c r="B42" s="309">
        <f>StartYear_Cal!G19</f>
        <v>0</v>
      </c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I42" s="338"/>
      <c r="AJ42" s="338"/>
      <c r="AK42" s="374"/>
      <c r="AL42" s="374"/>
      <c r="AM42" s="374"/>
      <c r="AN42" s="374"/>
    </row>
    <row r="43" spans="1:40">
      <c r="B43" s="309"/>
      <c r="C43" s="309"/>
      <c r="D43" s="309"/>
      <c r="E43" s="309"/>
      <c r="F43" s="309"/>
      <c r="G43" s="309"/>
      <c r="H43" s="309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09"/>
      <c r="U43" s="309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I43" s="338"/>
      <c r="AJ43" s="338"/>
      <c r="AK43" s="338"/>
      <c r="AL43" s="338"/>
      <c r="AM43" s="338"/>
      <c r="AN43" s="338"/>
    </row>
    <row r="44" spans="1:40">
      <c r="AI44" s="338"/>
      <c r="AJ44" s="338"/>
      <c r="AK44" s="338"/>
      <c r="AL44" s="338"/>
      <c r="AM44" s="338"/>
      <c r="AN44" s="338"/>
    </row>
    <row r="45" spans="1:40">
      <c r="AI45" s="338"/>
      <c r="AJ45" s="338"/>
      <c r="AK45" s="338"/>
      <c r="AL45" s="338"/>
      <c r="AM45" s="338"/>
      <c r="AN45" s="338"/>
    </row>
    <row r="46" spans="1:40">
      <c r="A46" s="306" t="s">
        <v>203</v>
      </c>
      <c r="B46" s="302"/>
      <c r="AI46" s="338"/>
      <c r="AJ46" s="338"/>
      <c r="AK46" s="338"/>
      <c r="AL46" s="338"/>
      <c r="AM46" s="338"/>
      <c r="AN46" s="338"/>
    </row>
    <row r="47" spans="1:40">
      <c r="A47" s="312" t="s">
        <v>187</v>
      </c>
      <c r="AI47" s="373"/>
      <c r="AJ47" s="338"/>
      <c r="AK47" s="338"/>
      <c r="AL47" s="338"/>
      <c r="AM47" s="338"/>
      <c r="AN47" s="338"/>
    </row>
    <row r="48" spans="1:40">
      <c r="A48" s="308" t="s">
        <v>174</v>
      </c>
      <c r="B48" s="360">
        <v>2019</v>
      </c>
      <c r="C48" s="360">
        <v>2020</v>
      </c>
      <c r="D48" s="360">
        <v>2021</v>
      </c>
      <c r="E48" s="360">
        <v>2022</v>
      </c>
      <c r="F48" s="360">
        <v>2023</v>
      </c>
      <c r="G48" s="360">
        <v>2024</v>
      </c>
      <c r="H48" s="360">
        <v>2025</v>
      </c>
      <c r="I48" s="360">
        <v>2026</v>
      </c>
      <c r="J48" s="360">
        <v>2027</v>
      </c>
      <c r="K48" s="360">
        <v>2028</v>
      </c>
      <c r="L48" s="360">
        <v>2029</v>
      </c>
      <c r="M48" s="360">
        <v>2030</v>
      </c>
      <c r="N48" s="360">
        <v>2031</v>
      </c>
      <c r="O48" s="360">
        <v>2032</v>
      </c>
      <c r="P48" s="360">
        <v>2033</v>
      </c>
      <c r="Q48" s="360">
        <v>2034</v>
      </c>
      <c r="R48" s="360">
        <v>2035</v>
      </c>
      <c r="S48" s="360">
        <v>2036</v>
      </c>
      <c r="T48" s="360">
        <v>2037</v>
      </c>
      <c r="U48" s="360">
        <v>2038</v>
      </c>
      <c r="V48" s="360">
        <v>2039</v>
      </c>
      <c r="W48" s="360">
        <v>2040</v>
      </c>
      <c r="X48" s="360">
        <v>2041</v>
      </c>
      <c r="Y48" s="360">
        <v>2042</v>
      </c>
      <c r="Z48" s="360">
        <v>2043</v>
      </c>
      <c r="AA48" s="360">
        <v>2044</v>
      </c>
      <c r="AB48" s="360">
        <v>2045</v>
      </c>
      <c r="AC48" s="360">
        <v>2046</v>
      </c>
      <c r="AD48" s="360">
        <v>2047</v>
      </c>
      <c r="AE48" s="360">
        <v>2048</v>
      </c>
      <c r="AF48" s="360">
        <v>2049</v>
      </c>
      <c r="AG48" s="360">
        <v>2050</v>
      </c>
      <c r="AI48" s="338"/>
      <c r="AJ48" s="338"/>
      <c r="AK48" s="338"/>
      <c r="AL48" s="338"/>
      <c r="AM48" s="338"/>
      <c r="AN48" s="338"/>
    </row>
    <row r="49" spans="1:40">
      <c r="A49" s="301" t="s">
        <v>14</v>
      </c>
      <c r="B49" s="309">
        <f>StartYear_Cal!I4</f>
        <v>0</v>
      </c>
      <c r="C49" s="309"/>
      <c r="D49" s="309"/>
      <c r="E49" s="309"/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I49" s="338"/>
      <c r="AJ49" s="338"/>
      <c r="AK49" s="374"/>
      <c r="AL49" s="374"/>
      <c r="AM49" s="374"/>
      <c r="AN49" s="374"/>
    </row>
    <row r="50" spans="1:40">
      <c r="A50" s="301" t="s">
        <v>0</v>
      </c>
      <c r="B50" s="309">
        <f>StartYear_Cal!I5</f>
        <v>0</v>
      </c>
      <c r="C50" s="309"/>
      <c r="D50" s="309"/>
      <c r="E50" s="309"/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  <c r="X50" s="309"/>
      <c r="Y50" s="309"/>
      <c r="Z50" s="309"/>
      <c r="AA50" s="309"/>
      <c r="AB50" s="309"/>
      <c r="AC50" s="309"/>
      <c r="AD50" s="309"/>
      <c r="AE50" s="309"/>
      <c r="AF50" s="309"/>
      <c r="AG50" s="309"/>
      <c r="AI50" s="338"/>
      <c r="AJ50" s="338"/>
      <c r="AK50" s="374"/>
      <c r="AL50" s="374"/>
      <c r="AM50" s="374"/>
      <c r="AN50" s="374"/>
    </row>
    <row r="51" spans="1:40">
      <c r="A51" s="301" t="s">
        <v>1</v>
      </c>
      <c r="B51" s="309">
        <f>StartYear_Cal!I6</f>
        <v>0</v>
      </c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09"/>
      <c r="W51" s="309"/>
      <c r="X51" s="309"/>
      <c r="Y51" s="309"/>
      <c r="Z51" s="309"/>
      <c r="AA51" s="309"/>
      <c r="AB51" s="309"/>
      <c r="AC51" s="309"/>
      <c r="AD51" s="309"/>
      <c r="AE51" s="309"/>
      <c r="AF51" s="309"/>
      <c r="AG51" s="309"/>
      <c r="AI51" s="338"/>
      <c r="AJ51" s="338"/>
      <c r="AK51" s="374"/>
      <c r="AL51" s="374"/>
      <c r="AM51" s="374"/>
      <c r="AN51" s="374"/>
    </row>
    <row r="52" spans="1:40">
      <c r="A52" s="301" t="s">
        <v>2</v>
      </c>
      <c r="B52" s="309">
        <f>StartYear_Cal!I7</f>
        <v>0</v>
      </c>
      <c r="C52" s="310">
        <f>B52</f>
        <v>0</v>
      </c>
      <c r="D52" s="310">
        <f t="shared" ref="D52:AG52" si="2">C52</f>
        <v>0</v>
      </c>
      <c r="E52" s="310">
        <f t="shared" si="2"/>
        <v>0</v>
      </c>
      <c r="F52" s="310">
        <f t="shared" si="2"/>
        <v>0</v>
      </c>
      <c r="G52" s="310">
        <f t="shared" si="2"/>
        <v>0</v>
      </c>
      <c r="H52" s="310">
        <f t="shared" si="2"/>
        <v>0</v>
      </c>
      <c r="I52" s="310">
        <f t="shared" si="2"/>
        <v>0</v>
      </c>
      <c r="J52" s="310">
        <f t="shared" si="2"/>
        <v>0</v>
      </c>
      <c r="K52" s="310">
        <f t="shared" si="2"/>
        <v>0</v>
      </c>
      <c r="L52" s="310">
        <f t="shared" si="2"/>
        <v>0</v>
      </c>
      <c r="M52" s="310">
        <f t="shared" si="2"/>
        <v>0</v>
      </c>
      <c r="N52" s="310">
        <f t="shared" si="2"/>
        <v>0</v>
      </c>
      <c r="O52" s="310">
        <f t="shared" si="2"/>
        <v>0</v>
      </c>
      <c r="P52" s="310">
        <f t="shared" si="2"/>
        <v>0</v>
      </c>
      <c r="Q52" s="310">
        <f t="shared" si="2"/>
        <v>0</v>
      </c>
      <c r="R52" s="310">
        <f t="shared" si="2"/>
        <v>0</v>
      </c>
      <c r="S52" s="310">
        <f t="shared" si="2"/>
        <v>0</v>
      </c>
      <c r="T52" s="310">
        <f t="shared" si="2"/>
        <v>0</v>
      </c>
      <c r="U52" s="310">
        <f t="shared" si="2"/>
        <v>0</v>
      </c>
      <c r="V52" s="310">
        <f t="shared" si="2"/>
        <v>0</v>
      </c>
      <c r="W52" s="310">
        <f t="shared" si="2"/>
        <v>0</v>
      </c>
      <c r="X52" s="310">
        <f t="shared" si="2"/>
        <v>0</v>
      </c>
      <c r="Y52" s="310">
        <f t="shared" si="2"/>
        <v>0</v>
      </c>
      <c r="Z52" s="310">
        <f t="shared" si="2"/>
        <v>0</v>
      </c>
      <c r="AA52" s="310">
        <f t="shared" si="2"/>
        <v>0</v>
      </c>
      <c r="AB52" s="310">
        <f t="shared" si="2"/>
        <v>0</v>
      </c>
      <c r="AC52" s="310">
        <f t="shared" si="2"/>
        <v>0</v>
      </c>
      <c r="AD52" s="310">
        <f t="shared" si="2"/>
        <v>0</v>
      </c>
      <c r="AE52" s="310">
        <f t="shared" si="2"/>
        <v>0</v>
      </c>
      <c r="AF52" s="310">
        <f t="shared" si="2"/>
        <v>0</v>
      </c>
      <c r="AG52" s="310">
        <f t="shared" si="2"/>
        <v>0</v>
      </c>
      <c r="AI52" s="338"/>
      <c r="AJ52" s="338"/>
      <c r="AK52" s="374"/>
      <c r="AL52" s="374"/>
      <c r="AM52" s="374"/>
      <c r="AN52" s="374"/>
    </row>
    <row r="53" spans="1:40">
      <c r="A53" s="301" t="s">
        <v>15</v>
      </c>
      <c r="B53" s="309">
        <f>StartYear_Cal!I8</f>
        <v>0</v>
      </c>
      <c r="C53" s="310">
        <f>B53*(1+MOTIE!B$28)</f>
        <v>0</v>
      </c>
      <c r="D53" s="310">
        <f>C53*(1+MOTIE!C$28)</f>
        <v>0</v>
      </c>
      <c r="E53" s="310">
        <f>D53*(1+MOTIE!D$28)</f>
        <v>0</v>
      </c>
      <c r="F53" s="310">
        <f>E53*(1+MOTIE!E$28)</f>
        <v>0</v>
      </c>
      <c r="G53" s="310">
        <f>F53*(1+MOTIE!F$28)</f>
        <v>0</v>
      </c>
      <c r="H53" s="310">
        <f>G53*(1+MOTIE!G$28)</f>
        <v>0</v>
      </c>
      <c r="I53" s="310">
        <f>H53*(1+MOTIE!H$28)</f>
        <v>0</v>
      </c>
      <c r="J53" s="310">
        <f>I53*(1+MOTIE!I$28)</f>
        <v>0</v>
      </c>
      <c r="K53" s="310">
        <f>J53*(1+MOTIE!J$28)</f>
        <v>0</v>
      </c>
      <c r="L53" s="310">
        <f>K53*(1+MOTIE!K$28)</f>
        <v>0</v>
      </c>
      <c r="M53" s="310">
        <f>L53*(1+MOTIE!L$28)</f>
        <v>0</v>
      </c>
      <c r="N53" s="310">
        <f>M53*(1+MOTIE!M$28)</f>
        <v>0</v>
      </c>
      <c r="O53" s="310">
        <f>N53*(1+MOTIE!N$28)</f>
        <v>0</v>
      </c>
      <c r="P53" s="310">
        <f>O53*(1+MOTIE!O$28)</f>
        <v>0</v>
      </c>
      <c r="Q53" s="310">
        <f>P53*(1+MOTIE!P$28)</f>
        <v>0</v>
      </c>
      <c r="R53" s="310">
        <f>Q53*(1+MOTIE!$C$30)</f>
        <v>0</v>
      </c>
      <c r="S53" s="310">
        <f>R53*(1+MOTIE!$C$30)</f>
        <v>0</v>
      </c>
      <c r="T53" s="310">
        <f>S53*(1+MOTIE!$C$30)</f>
        <v>0</v>
      </c>
      <c r="U53" s="310">
        <f>T53*(1+MOTIE!$C$30)</f>
        <v>0</v>
      </c>
      <c r="V53" s="310">
        <f>U53*(1+MOTIE!$C$30)</f>
        <v>0</v>
      </c>
      <c r="W53" s="310">
        <f>V53*(1+MOTIE!$C$30)</f>
        <v>0</v>
      </c>
      <c r="X53" s="310">
        <f>W53*(1+MOTIE!$C$30)</f>
        <v>0</v>
      </c>
      <c r="Y53" s="310">
        <f>X53*(1+MOTIE!$C$30)</f>
        <v>0</v>
      </c>
      <c r="Z53" s="310">
        <f>Y53*(1+MOTIE!$C$30)</f>
        <v>0</v>
      </c>
      <c r="AA53" s="310">
        <f>Z53*(1+MOTIE!$C$30)</f>
        <v>0</v>
      </c>
      <c r="AB53" s="310">
        <f>AA53*(1+MOTIE!$C$30)</f>
        <v>0</v>
      </c>
      <c r="AC53" s="310">
        <f>AB53*(1+MOTIE!$C$30)</f>
        <v>0</v>
      </c>
      <c r="AD53" s="310">
        <f>AC53*(1+MOTIE!$C$30)</f>
        <v>0</v>
      </c>
      <c r="AE53" s="310">
        <f>AD53*(1+MOTIE!$C$30)</f>
        <v>0</v>
      </c>
      <c r="AF53" s="310">
        <f>AE53*(1+MOTIE!$C$30)</f>
        <v>0</v>
      </c>
      <c r="AG53" s="310">
        <f>AF53*(1+MOTIE!$C$30)</f>
        <v>0</v>
      </c>
      <c r="AI53" s="338"/>
      <c r="AJ53" s="338"/>
      <c r="AK53" s="374"/>
      <c r="AL53" s="374"/>
      <c r="AM53" s="374"/>
      <c r="AN53" s="374"/>
    </row>
    <row r="54" spans="1:40">
      <c r="A54" s="301" t="s">
        <v>3</v>
      </c>
      <c r="B54" s="309">
        <f>StartYear_Cal!I9</f>
        <v>525.91992551978171</v>
      </c>
      <c r="C54" s="310">
        <f>B54*(1+MOTIE!B$28)</f>
        <v>576.02332360601667</v>
      </c>
      <c r="D54" s="310">
        <f>C54*(1+MOTIE!C$28)</f>
        <v>653.3005266906099</v>
      </c>
      <c r="E54" s="310">
        <f>D54*(1+MOTIE!D$28)</f>
        <v>738.16322210252508</v>
      </c>
      <c r="F54" s="310">
        <f>E54*(1+MOTIE!E$28)</f>
        <v>835.82643581679622</v>
      </c>
      <c r="G54" s="310">
        <f>F54*(1+MOTIE!F$28)</f>
        <v>957.66840632440631</v>
      </c>
      <c r="H54" s="310">
        <f>G54*(1+MOTIE!G$28)</f>
        <v>1079.036283561559</v>
      </c>
      <c r="I54" s="310">
        <f>H54*(1+MOTIE!H$28)</f>
        <v>1129.764263500525</v>
      </c>
      <c r="J54" s="310">
        <f>I54*(1+MOTIE!I$28)</f>
        <v>1156.3134866461521</v>
      </c>
      <c r="K54" s="310">
        <f>J54*(1+MOTIE!J$28)</f>
        <v>1183.3368030622366</v>
      </c>
      <c r="L54" s="310">
        <f>K54*(1+MOTIE!K$28)</f>
        <v>1233.590689730745</v>
      </c>
      <c r="M54" s="310">
        <f>L54*(1+MOTIE!L$28)</f>
        <v>1290.0077889152026</v>
      </c>
      <c r="N54" s="310">
        <f>M54*(1+MOTIE!M$28)</f>
        <v>1433.6580498638634</v>
      </c>
      <c r="O54" s="310">
        <f>N54*(1+MOTIE!N$28)</f>
        <v>1625.6658243992022</v>
      </c>
      <c r="P54" s="310">
        <f>O54*(1+MOTIE!O$28)</f>
        <v>1905.380853969202</v>
      </c>
      <c r="Q54" s="310">
        <f>P54*(1+MOTIE!P$28)</f>
        <v>2095.9663486931677</v>
      </c>
      <c r="R54" s="310">
        <f>Q54*(1+MOTIE!$C$30)</f>
        <v>2300.4755499290154</v>
      </c>
      <c r="S54" s="310">
        <f>R54*(1+MOTIE!$C$30)</f>
        <v>2524.9392763967221</v>
      </c>
      <c r="T54" s="310">
        <f>S54*(1+MOTIE!$C$30)</f>
        <v>2771.3045460046392</v>
      </c>
      <c r="U54" s="310">
        <f>T54*(1+MOTIE!$C$30)</f>
        <v>3041.7083525533731</v>
      </c>
      <c r="V54" s="310">
        <f>U54*(1+MOTIE!$C$30)</f>
        <v>3338.4962022060877</v>
      </c>
      <c r="W54" s="310">
        <f>V54*(1+MOTIE!$C$30)</f>
        <v>3664.2424586131979</v>
      </c>
      <c r="X54" s="310">
        <f>W54*(1+MOTIE!$C$30)</f>
        <v>4021.7726731668317</v>
      </c>
      <c r="Y54" s="310">
        <f>X54*(1+MOTIE!$C$30)</f>
        <v>4414.1880940796391</v>
      </c>
      <c r="Z54" s="310">
        <f>Y54*(1+MOTIE!$C$30)</f>
        <v>4844.8925668818265</v>
      </c>
      <c r="AA54" s="310">
        <f>Z54*(1+MOTIE!$C$30)</f>
        <v>5317.622059673673</v>
      </c>
      <c r="AB54" s="310">
        <f>AA54*(1+MOTIE!$C$30)</f>
        <v>5836.4770692381362</v>
      </c>
      <c r="AC54" s="310">
        <f>AB54*(1+MOTIE!$C$30)</f>
        <v>6405.9581891069975</v>
      </c>
      <c r="AD54" s="310">
        <f>AC54*(1+MOTIE!$C$30)</f>
        <v>7031.0051481010396</v>
      </c>
      <c r="AE54" s="310">
        <f>AD54*(1+MOTIE!$C$30)</f>
        <v>7717.0396579679609</v>
      </c>
      <c r="AF54" s="310">
        <f>AE54*(1+MOTIE!$C$30)</f>
        <v>8470.0124417821662</v>
      </c>
      <c r="AG54" s="310">
        <f>AF54*(1+MOTIE!$C$30)</f>
        <v>9296.454851034865</v>
      </c>
      <c r="AI54" s="338"/>
      <c r="AJ54" s="338"/>
      <c r="AK54" s="374"/>
      <c r="AL54" s="374"/>
      <c r="AM54" s="374"/>
      <c r="AN54" s="374"/>
    </row>
    <row r="55" spans="1:40">
      <c r="A55" s="301" t="s">
        <v>4</v>
      </c>
      <c r="B55" s="309">
        <f>StartYear_Cal!I10</f>
        <v>0</v>
      </c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  <c r="Z55" s="309"/>
      <c r="AA55" s="309"/>
      <c r="AB55" s="309"/>
      <c r="AC55" s="309"/>
      <c r="AD55" s="309"/>
      <c r="AE55" s="309"/>
      <c r="AF55" s="309"/>
      <c r="AG55" s="309"/>
      <c r="AI55" s="338"/>
      <c r="AJ55" s="338"/>
      <c r="AK55" s="374"/>
      <c r="AL55" s="374"/>
      <c r="AM55" s="374"/>
      <c r="AN55" s="374"/>
    </row>
    <row r="56" spans="1:40">
      <c r="A56" s="301" t="s">
        <v>5</v>
      </c>
      <c r="B56" s="309">
        <f>StartYear_Cal!I11</f>
        <v>0</v>
      </c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  <c r="Z56" s="309"/>
      <c r="AA56" s="309"/>
      <c r="AB56" s="309"/>
      <c r="AC56" s="309"/>
      <c r="AD56" s="309"/>
      <c r="AE56" s="309"/>
      <c r="AF56" s="309"/>
      <c r="AG56" s="309"/>
      <c r="AI56" s="338"/>
      <c r="AJ56" s="338"/>
      <c r="AK56" s="374"/>
      <c r="AL56" s="374"/>
      <c r="AM56" s="374"/>
      <c r="AN56" s="374"/>
    </row>
    <row r="57" spans="1:40">
      <c r="A57" s="301" t="s">
        <v>6</v>
      </c>
      <c r="B57" s="309">
        <f>StartYear_Cal!I12</f>
        <v>0</v>
      </c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  <c r="Z57" s="309"/>
      <c r="AA57" s="309"/>
      <c r="AB57" s="309"/>
      <c r="AC57" s="309"/>
      <c r="AD57" s="309"/>
      <c r="AE57" s="309"/>
      <c r="AF57" s="309"/>
      <c r="AG57" s="309"/>
      <c r="AI57" s="338"/>
      <c r="AJ57" s="338"/>
      <c r="AK57" s="374"/>
      <c r="AL57" s="374"/>
      <c r="AM57" s="374"/>
      <c r="AN57" s="374"/>
    </row>
    <row r="58" spans="1:40">
      <c r="A58" s="301" t="s">
        <v>7</v>
      </c>
      <c r="B58" s="309">
        <f>StartYear_Cal!I13</f>
        <v>0</v>
      </c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  <c r="Z58" s="309"/>
      <c r="AA58" s="309"/>
      <c r="AB58" s="309"/>
      <c r="AC58" s="309"/>
      <c r="AD58" s="309"/>
      <c r="AE58" s="309"/>
      <c r="AF58" s="309"/>
      <c r="AG58" s="309"/>
      <c r="AI58" s="338"/>
      <c r="AJ58" s="338"/>
      <c r="AK58" s="374"/>
      <c r="AL58" s="374"/>
      <c r="AM58" s="374"/>
      <c r="AN58" s="374"/>
    </row>
    <row r="59" spans="1:40">
      <c r="A59" s="301" t="s">
        <v>8</v>
      </c>
      <c r="B59" s="309">
        <f>StartYear_Cal!I14</f>
        <v>0</v>
      </c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  <c r="Z59" s="309"/>
      <c r="AA59" s="309"/>
      <c r="AB59" s="309"/>
      <c r="AC59" s="309"/>
      <c r="AD59" s="309"/>
      <c r="AE59" s="309"/>
      <c r="AF59" s="309"/>
      <c r="AG59" s="309"/>
      <c r="AI59" s="338"/>
      <c r="AJ59" s="338"/>
      <c r="AK59" s="374"/>
      <c r="AL59" s="374"/>
      <c r="AM59" s="374"/>
      <c r="AN59" s="374"/>
    </row>
    <row r="60" spans="1:40">
      <c r="A60" s="301" t="s">
        <v>13</v>
      </c>
      <c r="B60" s="309">
        <f>StartYear_Cal!I15</f>
        <v>0</v>
      </c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09"/>
      <c r="N60" s="309"/>
      <c r="O60" s="309"/>
      <c r="P60" s="309"/>
      <c r="Q60" s="309"/>
      <c r="R60" s="309"/>
      <c r="S60" s="309"/>
      <c r="T60" s="309"/>
      <c r="U60" s="309"/>
      <c r="V60" s="309"/>
      <c r="W60" s="309"/>
      <c r="X60" s="309"/>
      <c r="Y60" s="309"/>
      <c r="Z60" s="309"/>
      <c r="AA60" s="309"/>
      <c r="AB60" s="309"/>
      <c r="AC60" s="309"/>
      <c r="AD60" s="309"/>
      <c r="AE60" s="309"/>
      <c r="AF60" s="309"/>
      <c r="AG60" s="309"/>
      <c r="AI60" s="338"/>
      <c r="AJ60" s="338"/>
      <c r="AK60" s="374"/>
      <c r="AL60" s="374"/>
      <c r="AM60" s="374"/>
      <c r="AN60" s="374"/>
    </row>
    <row r="61" spans="1:40">
      <c r="A61" s="301" t="s">
        <v>16</v>
      </c>
      <c r="B61" s="309">
        <f>StartYear_Cal!I16</f>
        <v>0</v>
      </c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309"/>
      <c r="Z61" s="309"/>
      <c r="AA61" s="309"/>
      <c r="AB61" s="309"/>
      <c r="AC61" s="309"/>
      <c r="AD61" s="309"/>
      <c r="AE61" s="309"/>
      <c r="AF61" s="309"/>
      <c r="AG61" s="309"/>
      <c r="AI61" s="338"/>
      <c r="AJ61" s="338"/>
      <c r="AK61" s="374"/>
      <c r="AL61" s="374"/>
      <c r="AM61" s="374"/>
      <c r="AN61" s="374"/>
    </row>
    <row r="62" spans="1:40">
      <c r="A62" s="301" t="s">
        <v>17</v>
      </c>
      <c r="B62" s="309">
        <f>StartYear_Cal!I17</f>
        <v>0</v>
      </c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09"/>
      <c r="AA62" s="309"/>
      <c r="AB62" s="309"/>
      <c r="AC62" s="309"/>
      <c r="AD62" s="309"/>
      <c r="AE62" s="309"/>
      <c r="AF62" s="309"/>
      <c r="AG62" s="309"/>
      <c r="AI62" s="338"/>
      <c r="AJ62" s="338"/>
      <c r="AK62" s="374"/>
      <c r="AL62" s="374"/>
      <c r="AM62" s="374"/>
      <c r="AN62" s="374"/>
    </row>
    <row r="63" spans="1:40">
      <c r="A63" s="301" t="s">
        <v>18</v>
      </c>
      <c r="B63" s="309">
        <f>StartYear_Cal!I18</f>
        <v>0</v>
      </c>
      <c r="C63" s="309"/>
      <c r="D63" s="309"/>
      <c r="E63" s="309"/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  <c r="S63" s="309"/>
      <c r="T63" s="309"/>
      <c r="U63" s="309"/>
      <c r="V63" s="309"/>
      <c r="W63" s="309"/>
      <c r="X63" s="309"/>
      <c r="Y63" s="309"/>
      <c r="Z63" s="309"/>
      <c r="AA63" s="309"/>
      <c r="AB63" s="309"/>
      <c r="AC63" s="309"/>
      <c r="AD63" s="309"/>
      <c r="AE63" s="309"/>
      <c r="AF63" s="309"/>
      <c r="AG63" s="309"/>
      <c r="AI63" s="338"/>
      <c r="AJ63" s="338"/>
      <c r="AK63" s="374"/>
      <c r="AL63" s="374"/>
      <c r="AM63" s="374"/>
      <c r="AN63" s="374"/>
    </row>
    <row r="64" spans="1:40">
      <c r="A64" s="301" t="s">
        <v>19</v>
      </c>
      <c r="B64" s="309">
        <f>StartYear_Cal!I19</f>
        <v>0</v>
      </c>
      <c r="C64" s="309"/>
      <c r="D64" s="309"/>
      <c r="E64" s="309"/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  <c r="S64" s="309"/>
      <c r="T64" s="309"/>
      <c r="U64" s="309"/>
      <c r="V64" s="309"/>
      <c r="W64" s="309"/>
      <c r="X64" s="309"/>
      <c r="Y64" s="309"/>
      <c r="Z64" s="309"/>
      <c r="AA64" s="309"/>
      <c r="AB64" s="309"/>
      <c r="AC64" s="309"/>
      <c r="AD64" s="309"/>
      <c r="AE64" s="309"/>
      <c r="AF64" s="309"/>
      <c r="AG64" s="309"/>
      <c r="AI64" s="338"/>
      <c r="AJ64" s="338"/>
      <c r="AK64" s="374"/>
      <c r="AL64" s="374"/>
      <c r="AM64" s="374"/>
      <c r="AN64" s="374"/>
    </row>
    <row r="65" spans="1:40">
      <c r="B65" s="309"/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9"/>
      <c r="W65" s="309"/>
      <c r="X65" s="309"/>
      <c r="Y65" s="309"/>
      <c r="Z65" s="309"/>
      <c r="AA65" s="309"/>
      <c r="AB65" s="309"/>
      <c r="AC65" s="309"/>
      <c r="AD65" s="309"/>
      <c r="AE65" s="309"/>
      <c r="AF65" s="309"/>
      <c r="AG65" s="309"/>
      <c r="AI65" s="338"/>
      <c r="AJ65" s="338"/>
      <c r="AK65" s="338"/>
      <c r="AL65" s="338"/>
      <c r="AM65" s="338"/>
      <c r="AN65" s="338"/>
    </row>
    <row r="66" spans="1:40">
      <c r="AI66" s="338"/>
      <c r="AJ66" s="338"/>
      <c r="AK66" s="338"/>
      <c r="AL66" s="338"/>
      <c r="AM66" s="338"/>
      <c r="AN66" s="338"/>
    </row>
    <row r="67" spans="1:40">
      <c r="AI67" s="338"/>
      <c r="AJ67" s="338"/>
      <c r="AK67" s="338"/>
      <c r="AL67" s="338"/>
      <c r="AM67" s="338"/>
      <c r="AN67" s="338"/>
    </row>
    <row r="68" spans="1:40">
      <c r="A68" s="306" t="s">
        <v>203</v>
      </c>
      <c r="B68" s="302"/>
      <c r="AI68" s="338"/>
      <c r="AJ68" s="338"/>
      <c r="AK68" s="338"/>
      <c r="AL68" s="338"/>
      <c r="AM68" s="338"/>
      <c r="AN68" s="338"/>
    </row>
    <row r="69" spans="1:40">
      <c r="A69" s="313" t="s">
        <v>188</v>
      </c>
      <c r="AI69" s="373"/>
      <c r="AJ69" s="338"/>
      <c r="AK69" s="338"/>
      <c r="AL69" s="338"/>
      <c r="AM69" s="338"/>
      <c r="AN69" s="338"/>
    </row>
    <row r="70" spans="1:40">
      <c r="A70" s="308" t="s">
        <v>174</v>
      </c>
      <c r="B70" s="360">
        <v>2019</v>
      </c>
      <c r="C70" s="360">
        <v>2020</v>
      </c>
      <c r="D70" s="360">
        <v>2021</v>
      </c>
      <c r="E70" s="360">
        <v>2022</v>
      </c>
      <c r="F70" s="360">
        <v>2023</v>
      </c>
      <c r="G70" s="360">
        <v>2024</v>
      </c>
      <c r="H70" s="360">
        <v>2025</v>
      </c>
      <c r="I70" s="360">
        <v>2026</v>
      </c>
      <c r="J70" s="360">
        <v>2027</v>
      </c>
      <c r="K70" s="360">
        <v>2028</v>
      </c>
      <c r="L70" s="360">
        <v>2029</v>
      </c>
      <c r="M70" s="360">
        <v>2030</v>
      </c>
      <c r="N70" s="360">
        <v>2031</v>
      </c>
      <c r="O70" s="360">
        <v>2032</v>
      </c>
      <c r="P70" s="360">
        <v>2033</v>
      </c>
      <c r="Q70" s="360">
        <v>2034</v>
      </c>
      <c r="R70" s="360">
        <v>2035</v>
      </c>
      <c r="S70" s="360">
        <v>2036</v>
      </c>
      <c r="T70" s="360">
        <v>2037</v>
      </c>
      <c r="U70" s="360">
        <v>2038</v>
      </c>
      <c r="V70" s="360">
        <v>2039</v>
      </c>
      <c r="W70" s="360">
        <v>2040</v>
      </c>
      <c r="X70" s="360">
        <v>2041</v>
      </c>
      <c r="Y70" s="360">
        <v>2042</v>
      </c>
      <c r="Z70" s="360">
        <v>2043</v>
      </c>
      <c r="AA70" s="360">
        <v>2044</v>
      </c>
      <c r="AB70" s="360">
        <v>2045</v>
      </c>
      <c r="AC70" s="360">
        <v>2046</v>
      </c>
      <c r="AD70" s="360">
        <v>2047</v>
      </c>
      <c r="AE70" s="360">
        <v>2048</v>
      </c>
      <c r="AF70" s="360">
        <v>2049</v>
      </c>
      <c r="AG70" s="360">
        <v>2050</v>
      </c>
      <c r="AI70" s="338"/>
      <c r="AJ70" s="338"/>
      <c r="AK70" s="338"/>
      <c r="AL70" s="338"/>
      <c r="AM70" s="338"/>
      <c r="AN70" s="338"/>
    </row>
    <row r="71" spans="1:40">
      <c r="A71" s="301" t="s">
        <v>14</v>
      </c>
      <c r="B71" s="309">
        <f>StartYear_Cal!J4</f>
        <v>0</v>
      </c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09"/>
      <c r="P71" s="309"/>
      <c r="Q71" s="309"/>
      <c r="R71" s="309"/>
      <c r="S71" s="309"/>
      <c r="T71" s="309"/>
      <c r="U71" s="309"/>
      <c r="V71" s="309"/>
      <c r="W71" s="309"/>
      <c r="X71" s="309"/>
      <c r="Y71" s="309"/>
      <c r="Z71" s="309"/>
      <c r="AA71" s="309"/>
      <c r="AB71" s="309"/>
      <c r="AC71" s="309"/>
      <c r="AD71" s="309"/>
      <c r="AE71" s="309"/>
      <c r="AF71" s="309"/>
      <c r="AG71" s="309"/>
      <c r="AI71" s="338"/>
      <c r="AJ71" s="338"/>
      <c r="AK71" s="374"/>
      <c r="AL71" s="374"/>
      <c r="AM71" s="374"/>
      <c r="AN71" s="374"/>
    </row>
    <row r="72" spans="1:40">
      <c r="A72" s="301" t="s">
        <v>0</v>
      </c>
      <c r="B72" s="309">
        <f>StartYear_Cal!J5</f>
        <v>0</v>
      </c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  <c r="R72" s="309"/>
      <c r="S72" s="309"/>
      <c r="T72" s="309"/>
      <c r="U72" s="309"/>
      <c r="V72" s="309"/>
      <c r="W72" s="309"/>
      <c r="X72" s="309"/>
      <c r="Y72" s="309"/>
      <c r="Z72" s="309"/>
      <c r="AA72" s="309"/>
      <c r="AB72" s="309"/>
      <c r="AC72" s="309"/>
      <c r="AD72" s="309"/>
      <c r="AE72" s="309"/>
      <c r="AF72" s="309"/>
      <c r="AG72" s="309"/>
      <c r="AI72" s="338"/>
      <c r="AJ72" s="338"/>
      <c r="AK72" s="374"/>
      <c r="AL72" s="374"/>
      <c r="AM72" s="374"/>
      <c r="AN72" s="374"/>
    </row>
    <row r="73" spans="1:40">
      <c r="A73" s="301" t="s">
        <v>1</v>
      </c>
      <c r="B73" s="309">
        <f>StartYear_Cal!J6</f>
        <v>0</v>
      </c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  <c r="AD73" s="309"/>
      <c r="AE73" s="309"/>
      <c r="AF73" s="309"/>
      <c r="AG73" s="309"/>
      <c r="AI73" s="338"/>
      <c r="AJ73" s="338"/>
      <c r="AK73" s="374"/>
      <c r="AL73" s="374"/>
      <c r="AM73" s="374"/>
      <c r="AN73" s="374"/>
    </row>
    <row r="74" spans="1:40">
      <c r="A74" s="301" t="s">
        <v>2</v>
      </c>
      <c r="B74" s="309">
        <f>StartYear_Cal!J7</f>
        <v>0.09</v>
      </c>
      <c r="C74" s="310">
        <f>B74</f>
        <v>0.09</v>
      </c>
      <c r="D74" s="310">
        <f t="shared" ref="D74:AG74" si="3">C74</f>
        <v>0.09</v>
      </c>
      <c r="E74" s="310">
        <f t="shared" si="3"/>
        <v>0.09</v>
      </c>
      <c r="F74" s="310">
        <f t="shared" si="3"/>
        <v>0.09</v>
      </c>
      <c r="G74" s="310">
        <f t="shared" si="3"/>
        <v>0.09</v>
      </c>
      <c r="H74" s="310">
        <f t="shared" si="3"/>
        <v>0.09</v>
      </c>
      <c r="I74" s="310">
        <f t="shared" si="3"/>
        <v>0.09</v>
      </c>
      <c r="J74" s="310">
        <f t="shared" si="3"/>
        <v>0.09</v>
      </c>
      <c r="K74" s="310">
        <f t="shared" si="3"/>
        <v>0.09</v>
      </c>
      <c r="L74" s="310">
        <f t="shared" si="3"/>
        <v>0.09</v>
      </c>
      <c r="M74" s="310">
        <f t="shared" si="3"/>
        <v>0.09</v>
      </c>
      <c r="N74" s="310">
        <f t="shared" si="3"/>
        <v>0.09</v>
      </c>
      <c r="O74" s="310">
        <f t="shared" si="3"/>
        <v>0.09</v>
      </c>
      <c r="P74" s="310">
        <f t="shared" si="3"/>
        <v>0.09</v>
      </c>
      <c r="Q74" s="310">
        <f t="shared" si="3"/>
        <v>0.09</v>
      </c>
      <c r="R74" s="310">
        <f t="shared" si="3"/>
        <v>0.09</v>
      </c>
      <c r="S74" s="310">
        <f t="shared" si="3"/>
        <v>0.09</v>
      </c>
      <c r="T74" s="310">
        <f t="shared" si="3"/>
        <v>0.09</v>
      </c>
      <c r="U74" s="310">
        <f t="shared" si="3"/>
        <v>0.09</v>
      </c>
      <c r="V74" s="310">
        <f t="shared" si="3"/>
        <v>0.09</v>
      </c>
      <c r="W74" s="310">
        <f t="shared" si="3"/>
        <v>0.09</v>
      </c>
      <c r="X74" s="310">
        <f t="shared" si="3"/>
        <v>0.09</v>
      </c>
      <c r="Y74" s="310">
        <f t="shared" si="3"/>
        <v>0.09</v>
      </c>
      <c r="Z74" s="310">
        <f t="shared" si="3"/>
        <v>0.09</v>
      </c>
      <c r="AA74" s="310">
        <f t="shared" si="3"/>
        <v>0.09</v>
      </c>
      <c r="AB74" s="310">
        <f t="shared" si="3"/>
        <v>0.09</v>
      </c>
      <c r="AC74" s="310">
        <f t="shared" si="3"/>
        <v>0.09</v>
      </c>
      <c r="AD74" s="310">
        <f t="shared" si="3"/>
        <v>0.09</v>
      </c>
      <c r="AE74" s="310">
        <f t="shared" si="3"/>
        <v>0.09</v>
      </c>
      <c r="AF74" s="310">
        <f t="shared" si="3"/>
        <v>0.09</v>
      </c>
      <c r="AG74" s="310">
        <f t="shared" si="3"/>
        <v>0.09</v>
      </c>
      <c r="AI74" s="338"/>
      <c r="AJ74" s="338"/>
      <c r="AK74" s="374"/>
      <c r="AL74" s="374"/>
      <c r="AM74" s="374"/>
      <c r="AN74" s="374"/>
    </row>
    <row r="75" spans="1:40">
      <c r="A75" s="301" t="s">
        <v>15</v>
      </c>
      <c r="B75" s="309">
        <f>StartYear_Cal!J8</f>
        <v>8.4721000000000011</v>
      </c>
      <c r="C75" s="310">
        <f>B75*(1+MOTIE!B$28)</f>
        <v>9.2792209671450756</v>
      </c>
      <c r="D75" s="310">
        <f>C75*(1+MOTIE!C$28)</f>
        <v>10.524087648334087</v>
      </c>
      <c r="E75" s="310">
        <f>D75*(1+MOTIE!D$28)</f>
        <v>11.891149831971097</v>
      </c>
      <c r="F75" s="310">
        <f>E75*(1+MOTIE!E$28)</f>
        <v>13.464416925989109</v>
      </c>
      <c r="G75" s="310">
        <f>F75*(1+MOTIE!F$28)</f>
        <v>15.427182184060124</v>
      </c>
      <c r="H75" s="310">
        <f>G75*(1+MOTIE!G$28)</f>
        <v>17.382310223228142</v>
      </c>
      <c r="I75" s="310">
        <f>H75*(1+MOTIE!H$28)</f>
        <v>18.199492645849148</v>
      </c>
      <c r="J75" s="310">
        <f>I75*(1+MOTIE!I$28)</f>
        <v>18.627176904417151</v>
      </c>
      <c r="K75" s="310">
        <f>J75*(1+MOTIE!J$28)</f>
        <v>19.062498381888155</v>
      </c>
      <c r="L75" s="310">
        <f>K75*(1+MOTIE!K$28)</f>
        <v>19.872043585606161</v>
      </c>
      <c r="M75" s="310">
        <f>L75*(1+MOTIE!L$28)</f>
        <v>20.780872635063169</v>
      </c>
      <c r="N75" s="310">
        <f>M75*(1+MOTIE!M$28)</f>
        <v>23.094949962672189</v>
      </c>
      <c r="O75" s="310">
        <f>N75*(1+MOTIE!N$28)</f>
        <v>26.188023618387213</v>
      </c>
      <c r="P75" s="310">
        <f>O75*(1+MOTIE!O$28)</f>
        <v>30.693982771157252</v>
      </c>
      <c r="Q75" s="310">
        <f>P75*(1+MOTIE!P$28)</f>
        <v>33.764144770163277</v>
      </c>
      <c r="R75" s="310">
        <f>Q75*(1+MOTIE!$C$30)</f>
        <v>37.058605237843466</v>
      </c>
      <c r="S75" s="310">
        <f>R75*(1+MOTIE!$C$30)</f>
        <v>40.674515274200381</v>
      </c>
      <c r="T75" s="310">
        <f>S75*(1+MOTIE!$C$30)</f>
        <v>44.643239597741392</v>
      </c>
      <c r="U75" s="310">
        <f>T75*(1+MOTIE!$C$30)</f>
        <v>48.999203268821887</v>
      </c>
      <c r="V75" s="310">
        <f>U75*(1+MOTIE!$C$30)</f>
        <v>53.780190295616315</v>
      </c>
      <c r="W75" s="310">
        <f>V75*(1+MOTIE!$C$30)</f>
        <v>59.027671375895096</v>
      </c>
      <c r="X75" s="310">
        <f>W75*(1+MOTIE!$C$30)</f>
        <v>64.78716361746811</v>
      </c>
      <c r="Y75" s="310">
        <f>X75*(1+MOTIE!$C$30)</f>
        <v>71.108625357541214</v>
      </c>
      <c r="Z75" s="310">
        <f>Y75*(1+MOTIE!$C$30)</f>
        <v>78.046889505683225</v>
      </c>
      <c r="AA75" s="310">
        <f>Z75*(1+MOTIE!$C$30)</f>
        <v>85.662139169258026</v>
      </c>
      <c r="AB75" s="310">
        <f>AA75*(1+MOTIE!$C$30)</f>
        <v>94.020429686938272</v>
      </c>
      <c r="AC75" s="310">
        <f>AB75*(1+MOTIE!$C$30)</f>
        <v>103.19426159846472</v>
      </c>
      <c r="AD75" s="310">
        <f>AC75*(1+MOTIE!$C$30)</f>
        <v>113.26320952064084</v>
      </c>
      <c r="AE75" s="310">
        <f>AD75*(1+MOTIE!$C$30)</f>
        <v>124.3146123844879</v>
      </c>
      <c r="AF75" s="310">
        <f>AE75*(1+MOTIE!$C$30)</f>
        <v>136.44433102073756</v>
      </c>
      <c r="AG75" s="310">
        <f>AF75*(1+MOTIE!$C$30)</f>
        <v>149.75757966502465</v>
      </c>
      <c r="AI75" s="338"/>
      <c r="AJ75" s="338"/>
      <c r="AK75" s="374"/>
      <c r="AL75" s="374"/>
      <c r="AM75" s="374"/>
      <c r="AN75" s="374"/>
    </row>
    <row r="76" spans="1:40">
      <c r="A76" s="301" t="s">
        <v>3</v>
      </c>
      <c r="B76" s="309">
        <f>StartYear_Cal!J9</f>
        <v>85.264443480200612</v>
      </c>
      <c r="C76" s="310">
        <f>B76*(1+MOTIE!B$28)</f>
        <v>93.387425985698187</v>
      </c>
      <c r="D76" s="310">
        <f>C76*(1+MOTIE!C$28)</f>
        <v>105.91594486279186</v>
      </c>
      <c r="E76" s="310">
        <f>D76*(1+MOTIE!D$28)</f>
        <v>119.67425700389471</v>
      </c>
      <c r="F76" s="310">
        <f>E76*(1+MOTIE!E$28)</f>
        <v>135.50784527801309</v>
      </c>
      <c r="G76" s="310">
        <f>F76*(1+MOTIE!F$28)</f>
        <v>155.26139958116076</v>
      </c>
      <c r="H76" s="310">
        <f>G76*(1+MOTIE!G$28)</f>
        <v>174.93809180530789</v>
      </c>
      <c r="I76" s="310">
        <f>H76*(1+MOTIE!H$28)</f>
        <v>183.16233425836938</v>
      </c>
      <c r="J76" s="310">
        <f>I76*(1+MOTIE!I$28)</f>
        <v>187.46661068240155</v>
      </c>
      <c r="K76" s="310">
        <f>J76*(1+MOTIE!J$28)</f>
        <v>191.84774918543428</v>
      </c>
      <c r="L76" s="310">
        <f>K76*(1+MOTIE!K$28)</f>
        <v>199.99512955949518</v>
      </c>
      <c r="M76" s="310">
        <f>L76*(1+MOTIE!L$28)</f>
        <v>209.14171696056357</v>
      </c>
      <c r="N76" s="310">
        <f>M76*(1+MOTIE!M$28)</f>
        <v>232.43092689773769</v>
      </c>
      <c r="O76" s="310">
        <f>N76*(1+MOTIE!N$28)</f>
        <v>263.56006889297043</v>
      </c>
      <c r="P76" s="310">
        <f>O76*(1+MOTIE!O$28)</f>
        <v>308.9086955033095</v>
      </c>
      <c r="Q76" s="310">
        <f>P76*(1+MOTIE!P$28)</f>
        <v>339.8072512615405</v>
      </c>
      <c r="R76" s="310">
        <f>Q76*(1+MOTIE!$C$30)</f>
        <v>372.96317934835162</v>
      </c>
      <c r="S76" s="310">
        <f>R76*(1+MOTIE!$C$30)</f>
        <v>409.35422252825316</v>
      </c>
      <c r="T76" s="310">
        <f>S76*(1+MOTIE!$C$30)</f>
        <v>449.29603987850396</v>
      </c>
      <c r="U76" s="310">
        <f>T76*(1+MOTIE!$C$30)</f>
        <v>493.13509020069677</v>
      </c>
      <c r="V76" s="310">
        <f>U76*(1+MOTIE!$C$30)</f>
        <v>541.25163723457092</v>
      </c>
      <c r="W76" s="310">
        <f>V76*(1+MOTIE!$C$30)</f>
        <v>594.06304809880191</v>
      </c>
      <c r="X76" s="310">
        <f>W76*(1+MOTIE!$C$30)</f>
        <v>652.02741356973081</v>
      </c>
      <c r="Y76" s="310">
        <f>X76*(1+MOTIE!$C$30)</f>
        <v>715.64752160064563</v>
      </c>
      <c r="Z76" s="310">
        <f>Y76*(1+MOTIE!$C$30)</f>
        <v>785.47521854826857</v>
      </c>
      <c r="AA76" s="310">
        <f>Z76*(1+MOTIE!$C$30)</f>
        <v>862.11619593610521</v>
      </c>
      <c r="AB76" s="310">
        <f>AA76*(1+MOTIE!$C$30)</f>
        <v>946.23524427545954</v>
      </c>
      <c r="AC76" s="310">
        <f>AB76*(1+MOTIE!$C$30)</f>
        <v>1038.5620195162153</v>
      </c>
      <c r="AD76" s="310">
        <f>AC76*(1+MOTIE!$C$30)</f>
        <v>1139.8973721460791</v>
      </c>
      <c r="AE76" s="310">
        <f>AD76*(1+MOTIE!$C$30)</f>
        <v>1251.1202938374443</v>
      </c>
      <c r="AF76" s="310">
        <f>AE76*(1+MOTIE!$C$30)</f>
        <v>1373.1955418976943</v>
      </c>
      <c r="AG76" s="310">
        <f>AF76*(1+MOTIE!$C$30)</f>
        <v>1507.182007658093</v>
      </c>
      <c r="AI76" s="338"/>
      <c r="AJ76" s="338"/>
      <c r="AK76" s="374"/>
      <c r="AL76" s="374"/>
      <c r="AM76" s="374"/>
      <c r="AN76" s="374"/>
    </row>
    <row r="77" spans="1:40">
      <c r="A77" s="301" t="s">
        <v>4</v>
      </c>
      <c r="B77" s="309">
        <f>StartYear_Cal!J10</f>
        <v>0</v>
      </c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I77" s="338"/>
      <c r="AJ77" s="338"/>
      <c r="AK77" s="374"/>
      <c r="AL77" s="374"/>
      <c r="AM77" s="374"/>
      <c r="AN77" s="374"/>
    </row>
    <row r="78" spans="1:40">
      <c r="A78" s="301" t="s">
        <v>5</v>
      </c>
      <c r="B78" s="309">
        <f>StartYear_Cal!J11</f>
        <v>0</v>
      </c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  <c r="R78" s="309"/>
      <c r="S78" s="309"/>
      <c r="T78" s="309"/>
      <c r="U78" s="309"/>
      <c r="V78" s="309"/>
      <c r="W78" s="309"/>
      <c r="X78" s="309"/>
      <c r="Y78" s="309"/>
      <c r="Z78" s="309"/>
      <c r="AA78" s="309"/>
      <c r="AB78" s="309"/>
      <c r="AC78" s="309"/>
      <c r="AD78" s="309"/>
      <c r="AE78" s="309"/>
      <c r="AF78" s="309"/>
      <c r="AG78" s="309"/>
      <c r="AI78" s="338"/>
      <c r="AJ78" s="338"/>
      <c r="AK78" s="374"/>
      <c r="AL78" s="374"/>
      <c r="AM78" s="374"/>
      <c r="AN78" s="374"/>
    </row>
    <row r="79" spans="1:40">
      <c r="A79" s="301" t="s">
        <v>6</v>
      </c>
      <c r="B79" s="309">
        <f>StartYear_Cal!J12</f>
        <v>0</v>
      </c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/>
      <c r="W79" s="309"/>
      <c r="X79" s="309"/>
      <c r="Y79" s="309"/>
      <c r="Z79" s="309"/>
      <c r="AA79" s="309"/>
      <c r="AB79" s="309"/>
      <c r="AC79" s="309"/>
      <c r="AD79" s="309"/>
      <c r="AE79" s="309"/>
      <c r="AF79" s="309"/>
      <c r="AG79" s="309"/>
      <c r="AI79" s="338"/>
      <c r="AJ79" s="338"/>
      <c r="AK79" s="374"/>
      <c r="AL79" s="374"/>
      <c r="AM79" s="374"/>
      <c r="AN79" s="374"/>
    </row>
    <row r="80" spans="1:40">
      <c r="A80" s="301" t="s">
        <v>7</v>
      </c>
      <c r="B80" s="309">
        <f>StartYear_Cal!J13</f>
        <v>0</v>
      </c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I80" s="338"/>
      <c r="AJ80" s="338"/>
      <c r="AK80" s="374"/>
      <c r="AL80" s="374"/>
      <c r="AM80" s="374"/>
      <c r="AN80" s="374"/>
    </row>
    <row r="81" spans="1:40">
      <c r="A81" s="301" t="s">
        <v>8</v>
      </c>
      <c r="B81" s="309">
        <f>StartYear_Cal!J14</f>
        <v>0</v>
      </c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309"/>
      <c r="Z81" s="309"/>
      <c r="AA81" s="309"/>
      <c r="AB81" s="309"/>
      <c r="AC81" s="309"/>
      <c r="AD81" s="309"/>
      <c r="AE81" s="309"/>
      <c r="AF81" s="309"/>
      <c r="AG81" s="309"/>
      <c r="AI81" s="338"/>
      <c r="AJ81" s="338"/>
      <c r="AK81" s="374"/>
      <c r="AL81" s="374"/>
      <c r="AM81" s="374"/>
      <c r="AN81" s="374"/>
    </row>
    <row r="82" spans="1:40">
      <c r="A82" s="301" t="s">
        <v>13</v>
      </c>
      <c r="B82" s="309">
        <f>StartYear_Cal!J15</f>
        <v>0</v>
      </c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09"/>
      <c r="W82" s="309"/>
      <c r="X82" s="309"/>
      <c r="Y82" s="309"/>
      <c r="Z82" s="309"/>
      <c r="AA82" s="309"/>
      <c r="AB82" s="309"/>
      <c r="AC82" s="309"/>
      <c r="AD82" s="309"/>
      <c r="AE82" s="309"/>
      <c r="AF82" s="309"/>
      <c r="AG82" s="309"/>
      <c r="AI82" s="338"/>
      <c r="AJ82" s="338"/>
      <c r="AK82" s="374"/>
      <c r="AL82" s="374"/>
      <c r="AM82" s="374"/>
      <c r="AN82" s="374"/>
    </row>
    <row r="83" spans="1:40">
      <c r="A83" s="301" t="s">
        <v>16</v>
      </c>
      <c r="B83" s="309">
        <f>StartYear_Cal!J16</f>
        <v>0</v>
      </c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  <c r="AD83" s="309"/>
      <c r="AE83" s="309"/>
      <c r="AF83" s="309"/>
      <c r="AG83" s="309"/>
      <c r="AI83" s="338"/>
      <c r="AJ83" s="338"/>
      <c r="AK83" s="374"/>
      <c r="AL83" s="374"/>
      <c r="AM83" s="374"/>
      <c r="AN83" s="374"/>
    </row>
    <row r="84" spans="1:40">
      <c r="A84" s="301" t="s">
        <v>17</v>
      </c>
      <c r="B84" s="309">
        <f>StartYear_Cal!J17</f>
        <v>0</v>
      </c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  <c r="X84" s="309"/>
      <c r="Y84" s="309"/>
      <c r="Z84" s="309"/>
      <c r="AA84" s="309"/>
      <c r="AB84" s="309"/>
      <c r="AC84" s="309"/>
      <c r="AD84" s="309"/>
      <c r="AE84" s="309"/>
      <c r="AF84" s="309"/>
      <c r="AG84" s="309"/>
      <c r="AI84" s="338"/>
      <c r="AJ84" s="338"/>
      <c r="AK84" s="374"/>
      <c r="AL84" s="374"/>
      <c r="AM84" s="374"/>
      <c r="AN84" s="374"/>
    </row>
    <row r="85" spans="1:40">
      <c r="A85" s="301" t="s">
        <v>18</v>
      </c>
      <c r="B85" s="309">
        <f>StartYear_Cal!J18</f>
        <v>0</v>
      </c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  <c r="X85" s="309"/>
      <c r="Y85" s="309"/>
      <c r="Z85" s="309"/>
      <c r="AA85" s="309"/>
      <c r="AB85" s="309"/>
      <c r="AC85" s="309"/>
      <c r="AD85" s="309"/>
      <c r="AE85" s="309"/>
      <c r="AF85" s="309"/>
      <c r="AG85" s="309"/>
      <c r="AI85" s="338"/>
      <c r="AJ85" s="338"/>
      <c r="AK85" s="374"/>
      <c r="AL85" s="374"/>
      <c r="AM85" s="374"/>
      <c r="AN85" s="374"/>
    </row>
    <row r="86" spans="1:40">
      <c r="A86" s="301" t="s">
        <v>19</v>
      </c>
      <c r="B86" s="309">
        <f>StartYear_Cal!J19</f>
        <v>0</v>
      </c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  <c r="X86" s="309"/>
      <c r="Y86" s="309"/>
      <c r="Z86" s="309"/>
      <c r="AA86" s="309"/>
      <c r="AB86" s="309"/>
      <c r="AC86" s="309"/>
      <c r="AD86" s="309"/>
      <c r="AE86" s="309"/>
      <c r="AF86" s="309"/>
      <c r="AG86" s="309"/>
      <c r="AI86" s="338"/>
      <c r="AJ86" s="338"/>
      <c r="AK86" s="374"/>
      <c r="AL86" s="374"/>
      <c r="AM86" s="374"/>
      <c r="AN86" s="374"/>
    </row>
    <row r="87" spans="1:40"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  <c r="AA87" s="309"/>
      <c r="AB87" s="309"/>
      <c r="AC87" s="309"/>
      <c r="AD87" s="309"/>
      <c r="AE87" s="309"/>
      <c r="AF87" s="309"/>
      <c r="AG87" s="309"/>
    </row>
  </sheetData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DBE4-ECE0-4EB8-A62D-8E6D60709186}">
  <dimension ref="A2:AN87"/>
  <sheetViews>
    <sheetView topLeftCell="O1" zoomScale="85" zoomScaleNormal="85" workbookViewId="0">
      <selection activeCell="AF11" sqref="AF11"/>
    </sheetView>
  </sheetViews>
  <sheetFormatPr defaultColWidth="13.58203125" defaultRowHeight="17"/>
  <cols>
    <col min="1" max="1" width="23.25" style="301" customWidth="1"/>
    <col min="2" max="16384" width="13.58203125" style="301"/>
  </cols>
  <sheetData>
    <row r="2" spans="1:40">
      <c r="A2" s="306" t="s">
        <v>202</v>
      </c>
      <c r="B2" s="302"/>
    </row>
    <row r="3" spans="1:40">
      <c r="A3" s="307" t="s">
        <v>216</v>
      </c>
      <c r="AI3" s="306" t="s">
        <v>220</v>
      </c>
    </row>
    <row r="4" spans="1:40">
      <c r="A4" s="308" t="s">
        <v>174</v>
      </c>
      <c r="B4" s="360">
        <v>2019</v>
      </c>
      <c r="C4" s="360">
        <v>2020</v>
      </c>
      <c r="D4" s="360">
        <v>2021</v>
      </c>
      <c r="E4" s="360">
        <v>2022</v>
      </c>
      <c r="F4" s="360">
        <v>2023</v>
      </c>
      <c r="G4" s="360">
        <v>2024</v>
      </c>
      <c r="H4" s="360">
        <v>2025</v>
      </c>
      <c r="I4" s="360">
        <v>2026</v>
      </c>
      <c r="J4" s="360">
        <v>2027</v>
      </c>
      <c r="K4" s="360">
        <v>2028</v>
      </c>
      <c r="L4" s="360">
        <v>2029</v>
      </c>
      <c r="M4" s="360">
        <v>2030</v>
      </c>
      <c r="N4" s="360">
        <v>2031</v>
      </c>
      <c r="O4" s="360">
        <v>2032</v>
      </c>
      <c r="P4" s="360">
        <v>2033</v>
      </c>
      <c r="Q4" s="360">
        <v>2034</v>
      </c>
      <c r="R4" s="360">
        <v>2035</v>
      </c>
      <c r="S4" s="360">
        <v>2036</v>
      </c>
      <c r="T4" s="360">
        <v>2037</v>
      </c>
      <c r="U4" s="360">
        <v>2038</v>
      </c>
      <c r="V4" s="360">
        <v>2039</v>
      </c>
      <c r="W4" s="360">
        <v>2040</v>
      </c>
      <c r="X4" s="360">
        <v>2041</v>
      </c>
      <c r="Y4" s="360">
        <v>2042</v>
      </c>
      <c r="Z4" s="360">
        <v>2043</v>
      </c>
      <c r="AA4" s="360">
        <v>2044</v>
      </c>
      <c r="AB4" s="360">
        <v>2045</v>
      </c>
      <c r="AC4" s="360">
        <v>2046</v>
      </c>
      <c r="AD4" s="360">
        <v>2047</v>
      </c>
      <c r="AE4" s="360">
        <v>2048</v>
      </c>
      <c r="AF4" s="360">
        <v>2049</v>
      </c>
      <c r="AG4" s="360">
        <v>2050</v>
      </c>
      <c r="AJ4" s="301">
        <v>2019</v>
      </c>
      <c r="AK4" s="301">
        <v>2020</v>
      </c>
      <c r="AL4" s="301">
        <v>2022</v>
      </c>
      <c r="AM4" s="301">
        <v>2030</v>
      </c>
      <c r="AN4" s="301">
        <v>2034</v>
      </c>
    </row>
    <row r="5" spans="1:40">
      <c r="A5" s="301" t="s">
        <v>14</v>
      </c>
      <c r="B5" s="309">
        <f>StartYear_Cal!H4</f>
        <v>0</v>
      </c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I5" s="301" t="s">
        <v>14</v>
      </c>
      <c r="AJ5" s="301">
        <f>B5</f>
        <v>0</v>
      </c>
      <c r="AK5" s="309">
        <f>C5</f>
        <v>0</v>
      </c>
      <c r="AL5" s="309">
        <f>E5</f>
        <v>0</v>
      </c>
      <c r="AM5" s="309">
        <f>M5</f>
        <v>0</v>
      </c>
      <c r="AN5" s="309">
        <f>Q5</f>
        <v>0</v>
      </c>
    </row>
    <row r="6" spans="1:40">
      <c r="A6" s="301" t="s">
        <v>0</v>
      </c>
      <c r="B6" s="309">
        <f>StartYear_Cal!H5</f>
        <v>0</v>
      </c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  <c r="AD6" s="309"/>
      <c r="AE6" s="309"/>
      <c r="AF6" s="309"/>
      <c r="AG6" s="309"/>
      <c r="AI6" s="301" t="s">
        <v>0</v>
      </c>
      <c r="AJ6" s="301">
        <f t="shared" ref="AJ6:AK20" si="0">B6</f>
        <v>0</v>
      </c>
      <c r="AK6" s="309">
        <f t="shared" si="0"/>
        <v>0</v>
      </c>
      <c r="AL6" s="309">
        <f t="shared" ref="AL6:AL20" si="1">E6</f>
        <v>0</v>
      </c>
      <c r="AM6" s="309">
        <f t="shared" ref="AM6:AM20" si="2">M6</f>
        <v>0</v>
      </c>
      <c r="AN6" s="309">
        <f t="shared" ref="AN6:AN20" si="3">Q6</f>
        <v>0</v>
      </c>
    </row>
    <row r="7" spans="1:40">
      <c r="A7" s="301" t="s">
        <v>1</v>
      </c>
      <c r="B7" s="309">
        <f>StartYear_Cal!H6</f>
        <v>0</v>
      </c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309"/>
      <c r="AC7" s="309"/>
      <c r="AD7" s="309"/>
      <c r="AE7" s="309"/>
      <c r="AF7" s="309"/>
      <c r="AG7" s="309"/>
      <c r="AI7" s="301" t="s">
        <v>1</v>
      </c>
      <c r="AJ7" s="301">
        <f t="shared" si="0"/>
        <v>0</v>
      </c>
      <c r="AK7" s="309">
        <f t="shared" si="0"/>
        <v>0</v>
      </c>
      <c r="AL7" s="309">
        <f t="shared" si="1"/>
        <v>0</v>
      </c>
      <c r="AM7" s="309">
        <f t="shared" si="2"/>
        <v>0</v>
      </c>
      <c r="AN7" s="309">
        <f t="shared" si="3"/>
        <v>0</v>
      </c>
    </row>
    <row r="8" spans="1:40">
      <c r="A8" s="301" t="s">
        <v>2</v>
      </c>
      <c r="B8" s="309">
        <f>StartYear_Cal!H7</f>
        <v>2081.1745278281601</v>
      </c>
      <c r="C8" s="310">
        <f>B8</f>
        <v>2081.1745278281601</v>
      </c>
      <c r="D8" s="310">
        <f t="shared" ref="D8:AG8" si="4">C8</f>
        <v>2081.1745278281601</v>
      </c>
      <c r="E8" s="310">
        <f t="shared" si="4"/>
        <v>2081.1745278281601</v>
      </c>
      <c r="F8" s="310">
        <f t="shared" si="4"/>
        <v>2081.1745278281601</v>
      </c>
      <c r="G8" s="310">
        <f t="shared" si="4"/>
        <v>2081.1745278281601</v>
      </c>
      <c r="H8" s="310">
        <f t="shared" si="4"/>
        <v>2081.1745278281601</v>
      </c>
      <c r="I8" s="310">
        <f t="shared" si="4"/>
        <v>2081.1745278281601</v>
      </c>
      <c r="J8" s="310">
        <f t="shared" si="4"/>
        <v>2081.1745278281601</v>
      </c>
      <c r="K8" s="310">
        <f t="shared" si="4"/>
        <v>2081.1745278281601</v>
      </c>
      <c r="L8" s="310">
        <f t="shared" si="4"/>
        <v>2081.1745278281601</v>
      </c>
      <c r="M8" s="310">
        <f t="shared" si="4"/>
        <v>2081.1745278281601</v>
      </c>
      <c r="N8" s="310">
        <f t="shared" si="4"/>
        <v>2081.1745278281601</v>
      </c>
      <c r="O8" s="310">
        <f t="shared" si="4"/>
        <v>2081.1745278281601</v>
      </c>
      <c r="P8" s="310">
        <f t="shared" si="4"/>
        <v>2081.1745278281601</v>
      </c>
      <c r="Q8" s="310">
        <f t="shared" si="4"/>
        <v>2081.1745278281601</v>
      </c>
      <c r="R8" s="310">
        <f t="shared" si="4"/>
        <v>2081.1745278281601</v>
      </c>
      <c r="S8" s="310">
        <f t="shared" si="4"/>
        <v>2081.1745278281601</v>
      </c>
      <c r="T8" s="310">
        <f t="shared" si="4"/>
        <v>2081.1745278281601</v>
      </c>
      <c r="U8" s="310">
        <f t="shared" si="4"/>
        <v>2081.1745278281601</v>
      </c>
      <c r="V8" s="310">
        <f t="shared" si="4"/>
        <v>2081.1745278281601</v>
      </c>
      <c r="W8" s="310">
        <f t="shared" si="4"/>
        <v>2081.1745278281601</v>
      </c>
      <c r="X8" s="310">
        <f t="shared" si="4"/>
        <v>2081.1745278281601</v>
      </c>
      <c r="Y8" s="310">
        <f t="shared" si="4"/>
        <v>2081.1745278281601</v>
      </c>
      <c r="Z8" s="310">
        <f t="shared" si="4"/>
        <v>2081.1745278281601</v>
      </c>
      <c r="AA8" s="310">
        <f t="shared" si="4"/>
        <v>2081.1745278281601</v>
      </c>
      <c r="AB8" s="310">
        <f t="shared" si="4"/>
        <v>2081.1745278281601</v>
      </c>
      <c r="AC8" s="310">
        <f t="shared" si="4"/>
        <v>2081.1745278281601</v>
      </c>
      <c r="AD8" s="310">
        <f t="shared" si="4"/>
        <v>2081.1745278281601</v>
      </c>
      <c r="AE8" s="310">
        <f t="shared" si="4"/>
        <v>2081.1745278281601</v>
      </c>
      <c r="AF8" s="310">
        <f t="shared" si="4"/>
        <v>2081.1745278281601</v>
      </c>
      <c r="AG8" s="310">
        <f t="shared" si="4"/>
        <v>2081.1745278281601</v>
      </c>
      <c r="AI8" s="301" t="s">
        <v>2</v>
      </c>
      <c r="AJ8" s="301">
        <f t="shared" si="0"/>
        <v>2081.1745278281601</v>
      </c>
      <c r="AK8" s="309">
        <f t="shared" si="0"/>
        <v>2081.1745278281601</v>
      </c>
      <c r="AL8" s="309">
        <f t="shared" si="1"/>
        <v>2081.1745278281601</v>
      </c>
      <c r="AM8" s="309">
        <f t="shared" si="2"/>
        <v>2081.1745278281601</v>
      </c>
      <c r="AN8" s="309">
        <f t="shared" si="3"/>
        <v>2081.1745278281601</v>
      </c>
    </row>
    <row r="9" spans="1:40">
      <c r="A9" s="301" t="s">
        <v>15</v>
      </c>
      <c r="B9" s="309">
        <f>StartYear_Cal!H8</f>
        <v>8595.002674017278</v>
      </c>
      <c r="C9" s="310">
        <f>B9*(1+MOTIE!B$35)</f>
        <v>12632.801681620531</v>
      </c>
      <c r="D9" s="310">
        <f>C9*(1+MOTIE!C$35)</f>
        <v>14324.135460482123</v>
      </c>
      <c r="E9" s="310">
        <f>D9*(1+MOTIE!D$35)</f>
        <v>16286.917870519032</v>
      </c>
      <c r="F9" s="310">
        <f>E9*(1+MOTIE!E$35)</f>
        <v>18374.984264175317</v>
      </c>
      <c r="G9" s="310">
        <f>F9*(1+MOTIE!F$35)</f>
        <v>20657.936854572858</v>
      </c>
      <c r="H9" s="310">
        <f>G9*(1+MOTIE!G$35)</f>
        <v>23177.536969584777</v>
      </c>
      <c r="I9" s="310">
        <f>H9*(1+MOTIE!H$35)</f>
        <v>24994.154732065748</v>
      </c>
      <c r="J9" s="310">
        <f>I9*(1+MOTIE!I$35)</f>
        <v>25871.14261740139</v>
      </c>
      <c r="K9" s="310">
        <f>J9*(1+MOTIE!J$35)</f>
        <v>26511.482978122651</v>
      </c>
      <c r="L9" s="310">
        <f>K9*(1+MOTIE!K$35)</f>
        <v>27388.470863458293</v>
      </c>
      <c r="M9" s="310">
        <f>L9*(1+MOTIE!L$35)</f>
        <v>28550.827822593626</v>
      </c>
      <c r="N9" s="310">
        <f>M9*(1+MOTIE!M$35)</f>
        <v>30618.013552313347</v>
      </c>
      <c r="O9" s="310">
        <f>N9*(1+MOTIE!N$35)</f>
        <v>34014.601552660904</v>
      </c>
      <c r="P9" s="310">
        <f>O9*(1+MOTIE!O$35)</f>
        <v>38747.552044948483</v>
      </c>
      <c r="Q9" s="310">
        <f>P9*(1+MOTIE!P$35)</f>
        <v>43445.70143067513</v>
      </c>
      <c r="R9" s="310">
        <f>Q9*(1+MOTIE!$C$37)</f>
        <v>48579.765636540622</v>
      </c>
      <c r="S9" s="310">
        <f>R9*(1+MOTIE!$C$37)</f>
        <v>54320.532333146395</v>
      </c>
      <c r="T9" s="310">
        <f>S9*(1+MOTIE!$C$37)</f>
        <v>60739.696750141105</v>
      </c>
      <c r="U9" s="310">
        <f>T9*(1+MOTIE!$C$37)</f>
        <v>67917.426483832227</v>
      </c>
      <c r="V9" s="310">
        <f>U9*(1+MOTIE!$C$37)</f>
        <v>75943.362693460251</v>
      </c>
      <c r="W9" s="310">
        <f>V9*(1+MOTIE!$C$37)</f>
        <v>84917.739610810808</v>
      </c>
      <c r="X9" s="310">
        <f>W9*(1+MOTIE!$C$37)</f>
        <v>94952.636344485087</v>
      </c>
      <c r="Y9" s="310">
        <f>X9*(1+MOTIE!$C$37)</f>
        <v>106173.37661234933</v>
      </c>
      <c r="Z9" s="310">
        <f>Y9*(1+MOTIE!$C$37)</f>
        <v>118720.09388312785</v>
      </c>
      <c r="AA9" s="310">
        <f>Z9*(1+MOTIE!$C$37)</f>
        <v>132749.48147386435</v>
      </c>
      <c r="AB9" s="310">
        <f>AA9*(1+MOTIE!$C$37)</f>
        <v>148436.74945985115</v>
      </c>
      <c r="AC9" s="310">
        <f>AB9*(1+MOTIE!$C$37)</f>
        <v>165977.81283646339</v>
      </c>
      <c r="AD9" s="310">
        <f>AC9*(1+MOTIE!$C$37)</f>
        <v>185591.73826039195</v>
      </c>
      <c r="AE9" s="310">
        <f>AD9*(1+MOTIE!$C$37)</f>
        <v>207523.47992711244</v>
      </c>
      <c r="AF9" s="310">
        <f>AE9*(1+MOTIE!$C$37)</f>
        <v>232046.93875238928</v>
      </c>
      <c r="AG9" s="310">
        <f>AF9*(1+MOTIE!$C$37)</f>
        <v>259468.38306329059</v>
      </c>
      <c r="AI9" s="301" t="s">
        <v>15</v>
      </c>
      <c r="AJ9" s="301">
        <f t="shared" si="0"/>
        <v>8595.002674017278</v>
      </c>
      <c r="AK9" s="309">
        <f t="shared" si="0"/>
        <v>12632.801681620531</v>
      </c>
      <c r="AL9" s="309">
        <f t="shared" si="1"/>
        <v>16286.917870519032</v>
      </c>
      <c r="AM9" s="309">
        <f t="shared" si="2"/>
        <v>28550.827822593626</v>
      </c>
      <c r="AN9" s="309">
        <f t="shared" si="3"/>
        <v>43445.70143067513</v>
      </c>
    </row>
    <row r="10" spans="1:40">
      <c r="A10" s="301" t="s">
        <v>3</v>
      </c>
      <c r="B10" s="309">
        <f>StartYear_Cal!H9</f>
        <v>533887.84685760876</v>
      </c>
      <c r="C10" s="310">
        <f>B10*(1+MOTIE!B$35)</f>
        <v>784700.08042792219</v>
      </c>
      <c r="D10" s="310">
        <f>C10*(1+MOTIE!C$35)</f>
        <v>889759.09946042078</v>
      </c>
      <c r="E10" s="310">
        <f>D10*(1+MOTIE!D$35)</f>
        <v>1011679.4425351723</v>
      </c>
      <c r="F10" s="310">
        <f>E10*(1+MOTIE!E$35)</f>
        <v>1141381.9351678868</v>
      </c>
      <c r="G10" s="310">
        <f>F10*(1+MOTIE!F$35)</f>
        <v>1283189.9937796546</v>
      </c>
      <c r="H10" s="310">
        <f>G10*(1+MOTIE!G$35)</f>
        <v>1439697.6682231301</v>
      </c>
      <c r="I10" s="310">
        <f>H10*(1+MOTIE!H$35)</f>
        <v>1552538.8368135917</v>
      </c>
      <c r="J10" s="310">
        <f>I10*(1+MOTIE!I$35)</f>
        <v>1607013.8837193318</v>
      </c>
      <c r="K10" s="310">
        <f>J10*(1+MOTIE!J$35)</f>
        <v>1646789.3147933644</v>
      </c>
      <c r="L10" s="310">
        <f>K10*(1+MOTIE!K$35)</f>
        <v>1701264.3616991045</v>
      </c>
      <c r="M10" s="310">
        <f>L10*(1+MOTIE!L$35)</f>
        <v>1773465.4159313156</v>
      </c>
      <c r="N10" s="310">
        <f>M10*(1+MOTIE!M$35)</f>
        <v>1901870.8836377028</v>
      </c>
      <c r="O10" s="310">
        <f>N10*(1+MOTIE!N$35)</f>
        <v>2112853.6049869182</v>
      </c>
      <c r="P10" s="310">
        <f>O10*(1+MOTIE!O$35)</f>
        <v>2406845.9216210707</v>
      </c>
      <c r="Q10" s="310">
        <f>P10*(1+MOTIE!P$35)</f>
        <v>2698676.5300446786</v>
      </c>
      <c r="R10" s="310">
        <f>Q10*(1+MOTIE!$C$37)</f>
        <v>3017584.456947871</v>
      </c>
      <c r="S10" s="310">
        <f>R10*(1+MOTIE!$C$37)</f>
        <v>3374178.3624073775</v>
      </c>
      <c r="T10" s="310">
        <f>S10*(1+MOTIE!$C$37)</f>
        <v>3772911.6728197709</v>
      </c>
      <c r="U10" s="310">
        <f>T10*(1+MOTIE!$C$37)</f>
        <v>4218764.0847603334</v>
      </c>
      <c r="V10" s="310">
        <f>U10*(1+MOTIE!$C$37)</f>
        <v>4717303.755367795</v>
      </c>
      <c r="W10" s="310">
        <f>V10*(1+MOTIE!$C$37)</f>
        <v>5274756.8418894615</v>
      </c>
      <c r="X10" s="310">
        <f>W10*(1+MOTIE!$C$37)</f>
        <v>5898085.2588515151</v>
      </c>
      <c r="Y10" s="310">
        <f>X10*(1+MOTIE!$C$37)</f>
        <v>6595073.6239474518</v>
      </c>
      <c r="Z10" s="310">
        <f>Y10*(1+MOTIE!$C$37)</f>
        <v>7374426.4784935974</v>
      </c>
      <c r="AA10" s="310">
        <f>Z10*(1+MOTIE!$C$37)</f>
        <v>8245876.9966175565</v>
      </c>
      <c r="AB10" s="310">
        <f>AA10*(1+MOTIE!$C$37)</f>
        <v>9220308.5408258177</v>
      </c>
      <c r="AC10" s="310">
        <f>AB10*(1+MOTIE!$C$37)</f>
        <v>10309890.582032468</v>
      </c>
      <c r="AD10" s="310">
        <f>AC10*(1+MOTIE!$C$37)</f>
        <v>11528230.681525715</v>
      </c>
      <c r="AE10" s="310">
        <f>AD10*(1+MOTIE!$C$37)</f>
        <v>12890544.432943072</v>
      </c>
      <c r="AF10" s="310">
        <f>AE10*(1+MOTIE!$C$37)</f>
        <v>14413845.486624857</v>
      </c>
      <c r="AG10" s="310">
        <f>AF10*(1+MOTIE!$C$37)</f>
        <v>16117158.029520232</v>
      </c>
      <c r="AI10" s="301" t="s">
        <v>3</v>
      </c>
      <c r="AJ10" s="301">
        <f t="shared" si="0"/>
        <v>533887.84685760876</v>
      </c>
      <c r="AK10" s="309">
        <f t="shared" si="0"/>
        <v>784700.08042792219</v>
      </c>
      <c r="AL10" s="309">
        <f t="shared" si="1"/>
        <v>1011679.4425351723</v>
      </c>
      <c r="AM10" s="309">
        <f t="shared" si="2"/>
        <v>1773465.4159313156</v>
      </c>
      <c r="AN10" s="309">
        <f t="shared" si="3"/>
        <v>2698676.5300446786</v>
      </c>
    </row>
    <row r="11" spans="1:40">
      <c r="A11" s="301" t="s">
        <v>4</v>
      </c>
      <c r="B11" s="309">
        <f>StartYear_Cal!H10</f>
        <v>0</v>
      </c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C11" s="309"/>
      <c r="AD11" s="309"/>
      <c r="AE11" s="309"/>
      <c r="AF11" s="309"/>
      <c r="AG11" s="309"/>
      <c r="AI11" s="301" t="s">
        <v>4</v>
      </c>
      <c r="AJ11" s="301">
        <f t="shared" si="0"/>
        <v>0</v>
      </c>
      <c r="AK11" s="309">
        <f t="shared" si="0"/>
        <v>0</v>
      </c>
      <c r="AL11" s="309">
        <f t="shared" si="1"/>
        <v>0</v>
      </c>
      <c r="AM11" s="309">
        <f t="shared" si="2"/>
        <v>0</v>
      </c>
      <c r="AN11" s="309">
        <f t="shared" si="3"/>
        <v>0</v>
      </c>
    </row>
    <row r="12" spans="1:40">
      <c r="A12" s="301" t="s">
        <v>5</v>
      </c>
      <c r="B12" s="309">
        <f>StartYear_Cal!H11</f>
        <v>0</v>
      </c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I12" s="301" t="s">
        <v>5</v>
      </c>
      <c r="AJ12" s="301">
        <f t="shared" si="0"/>
        <v>0</v>
      </c>
      <c r="AK12" s="309">
        <f t="shared" si="0"/>
        <v>0</v>
      </c>
      <c r="AL12" s="309">
        <f t="shared" si="1"/>
        <v>0</v>
      </c>
      <c r="AM12" s="309">
        <f t="shared" si="2"/>
        <v>0</v>
      </c>
      <c r="AN12" s="309">
        <f t="shared" si="3"/>
        <v>0</v>
      </c>
    </row>
    <row r="13" spans="1:40">
      <c r="A13" s="301" t="s">
        <v>6</v>
      </c>
      <c r="B13" s="309">
        <f>StartYear_Cal!H12</f>
        <v>0</v>
      </c>
      <c r="C13" s="309"/>
      <c r="D13" s="309"/>
      <c r="E13" s="309"/>
      <c r="F13" s="309"/>
      <c r="G13" s="309"/>
      <c r="H13" s="309"/>
      <c r="I13" s="309"/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I13" s="301" t="s">
        <v>6</v>
      </c>
      <c r="AJ13" s="301">
        <f t="shared" si="0"/>
        <v>0</v>
      </c>
      <c r="AK13" s="309">
        <f t="shared" si="0"/>
        <v>0</v>
      </c>
      <c r="AL13" s="309">
        <f t="shared" si="1"/>
        <v>0</v>
      </c>
      <c r="AM13" s="309">
        <f t="shared" si="2"/>
        <v>0</v>
      </c>
      <c r="AN13" s="309">
        <f t="shared" si="3"/>
        <v>0</v>
      </c>
    </row>
    <row r="14" spans="1:40">
      <c r="A14" s="301" t="s">
        <v>7</v>
      </c>
      <c r="B14" s="309">
        <f>StartYear_Cal!H13</f>
        <v>0</v>
      </c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I14" s="301" t="s">
        <v>7</v>
      </c>
      <c r="AJ14" s="301">
        <f t="shared" si="0"/>
        <v>0</v>
      </c>
      <c r="AK14" s="309">
        <f t="shared" si="0"/>
        <v>0</v>
      </c>
      <c r="AL14" s="309">
        <f t="shared" si="1"/>
        <v>0</v>
      </c>
      <c r="AM14" s="309">
        <f t="shared" si="2"/>
        <v>0</v>
      </c>
      <c r="AN14" s="309">
        <f t="shared" si="3"/>
        <v>0</v>
      </c>
    </row>
    <row r="15" spans="1:40">
      <c r="A15" s="301" t="s">
        <v>8</v>
      </c>
      <c r="B15" s="309">
        <f>StartYear_Cal!H14</f>
        <v>0</v>
      </c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I15" s="301" t="s">
        <v>8</v>
      </c>
      <c r="AJ15" s="301">
        <f t="shared" si="0"/>
        <v>0</v>
      </c>
      <c r="AK15" s="309">
        <f t="shared" si="0"/>
        <v>0</v>
      </c>
      <c r="AL15" s="309">
        <f t="shared" si="1"/>
        <v>0</v>
      </c>
      <c r="AM15" s="309">
        <f t="shared" si="2"/>
        <v>0</v>
      </c>
      <c r="AN15" s="309">
        <f t="shared" si="3"/>
        <v>0</v>
      </c>
    </row>
    <row r="16" spans="1:40">
      <c r="A16" s="301" t="s">
        <v>13</v>
      </c>
      <c r="B16" s="309">
        <f>StartYear_Cal!H15</f>
        <v>0</v>
      </c>
      <c r="C16" s="309"/>
      <c r="D16" s="309"/>
      <c r="E16" s="309"/>
      <c r="F16" s="309"/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I16" s="301" t="s">
        <v>13</v>
      </c>
      <c r="AJ16" s="301">
        <f t="shared" si="0"/>
        <v>0</v>
      </c>
      <c r="AK16" s="309">
        <f t="shared" si="0"/>
        <v>0</v>
      </c>
      <c r="AL16" s="309">
        <f t="shared" si="1"/>
        <v>0</v>
      </c>
      <c r="AM16" s="309">
        <f t="shared" si="2"/>
        <v>0</v>
      </c>
      <c r="AN16" s="309">
        <f t="shared" si="3"/>
        <v>0</v>
      </c>
    </row>
    <row r="17" spans="1:40">
      <c r="A17" s="301" t="s">
        <v>16</v>
      </c>
      <c r="B17" s="309">
        <f>StartYear_Cal!H16</f>
        <v>0</v>
      </c>
      <c r="C17" s="309"/>
      <c r="D17" s="309"/>
      <c r="E17" s="309"/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/>
      <c r="Q17" s="309"/>
      <c r="R17" s="309"/>
      <c r="S17" s="309"/>
      <c r="T17" s="309"/>
      <c r="U17" s="309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09"/>
      <c r="AI17" s="301" t="s">
        <v>16</v>
      </c>
      <c r="AJ17" s="301">
        <f t="shared" si="0"/>
        <v>0</v>
      </c>
      <c r="AK17" s="309">
        <f t="shared" si="0"/>
        <v>0</v>
      </c>
      <c r="AL17" s="309">
        <f t="shared" si="1"/>
        <v>0</v>
      </c>
      <c r="AM17" s="309">
        <f t="shared" si="2"/>
        <v>0</v>
      </c>
      <c r="AN17" s="309">
        <f t="shared" si="3"/>
        <v>0</v>
      </c>
    </row>
    <row r="18" spans="1:40">
      <c r="A18" s="301" t="s">
        <v>17</v>
      </c>
      <c r="B18" s="309">
        <f>StartYear_Cal!H17</f>
        <v>0</v>
      </c>
      <c r="C18" s="309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09"/>
      <c r="AI18" s="301" t="s">
        <v>17</v>
      </c>
      <c r="AJ18" s="301">
        <f t="shared" si="0"/>
        <v>0</v>
      </c>
      <c r="AK18" s="309">
        <f t="shared" si="0"/>
        <v>0</v>
      </c>
      <c r="AL18" s="309">
        <f t="shared" si="1"/>
        <v>0</v>
      </c>
      <c r="AM18" s="309">
        <f t="shared" si="2"/>
        <v>0</v>
      </c>
      <c r="AN18" s="309">
        <f t="shared" si="3"/>
        <v>0</v>
      </c>
    </row>
    <row r="19" spans="1:40">
      <c r="A19" s="301" t="s">
        <v>18</v>
      </c>
      <c r="B19" s="309">
        <f>StartYear_Cal!H18</f>
        <v>0</v>
      </c>
      <c r="C19" s="309"/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09"/>
      <c r="AI19" s="301" t="s">
        <v>18</v>
      </c>
      <c r="AJ19" s="301">
        <f t="shared" si="0"/>
        <v>0</v>
      </c>
      <c r="AK19" s="309">
        <f t="shared" si="0"/>
        <v>0</v>
      </c>
      <c r="AL19" s="309">
        <f t="shared" si="1"/>
        <v>0</v>
      </c>
      <c r="AM19" s="309">
        <f t="shared" si="2"/>
        <v>0</v>
      </c>
      <c r="AN19" s="309">
        <f t="shared" si="3"/>
        <v>0</v>
      </c>
    </row>
    <row r="20" spans="1:40">
      <c r="A20" s="301" t="s">
        <v>19</v>
      </c>
      <c r="B20" s="309">
        <f>StartYear_Cal!H19</f>
        <v>0</v>
      </c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I20" s="301" t="s">
        <v>19</v>
      </c>
      <c r="AJ20" s="301">
        <f t="shared" si="0"/>
        <v>0</v>
      </c>
      <c r="AK20" s="309">
        <f t="shared" si="0"/>
        <v>0</v>
      </c>
      <c r="AL20" s="309">
        <f t="shared" si="1"/>
        <v>0</v>
      </c>
      <c r="AM20" s="309">
        <f t="shared" si="2"/>
        <v>0</v>
      </c>
      <c r="AN20" s="309">
        <f t="shared" si="3"/>
        <v>0</v>
      </c>
    </row>
    <row r="21" spans="1:40"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</row>
    <row r="22" spans="1:40">
      <c r="A22" s="306" t="s">
        <v>203</v>
      </c>
      <c r="B22" s="302"/>
    </row>
    <row r="23" spans="1:40">
      <c r="A23" s="307" t="s">
        <v>216</v>
      </c>
      <c r="AI23" s="306" t="s">
        <v>220</v>
      </c>
    </row>
    <row r="24" spans="1:40">
      <c r="A24" s="308" t="s">
        <v>198</v>
      </c>
      <c r="B24" s="360">
        <v>2019</v>
      </c>
      <c r="C24" s="360">
        <v>2020</v>
      </c>
      <c r="D24" s="360">
        <v>2021</v>
      </c>
      <c r="E24" s="360">
        <v>2022</v>
      </c>
      <c r="F24" s="360">
        <v>2023</v>
      </c>
      <c r="G24" s="360">
        <v>2024</v>
      </c>
      <c r="H24" s="360">
        <v>2025</v>
      </c>
      <c r="I24" s="360">
        <v>2026</v>
      </c>
      <c r="J24" s="360">
        <v>2027</v>
      </c>
      <c r="K24" s="360">
        <v>2028</v>
      </c>
      <c r="L24" s="360">
        <v>2029</v>
      </c>
      <c r="M24" s="360">
        <v>2030</v>
      </c>
      <c r="N24" s="360">
        <v>2031</v>
      </c>
      <c r="O24" s="360">
        <v>2032</v>
      </c>
      <c r="P24" s="360">
        <v>2033</v>
      </c>
      <c r="Q24" s="360">
        <v>2034</v>
      </c>
      <c r="R24" s="360">
        <v>2035</v>
      </c>
      <c r="S24" s="360">
        <v>2036</v>
      </c>
      <c r="T24" s="360">
        <v>2037</v>
      </c>
      <c r="U24" s="360">
        <v>2038</v>
      </c>
      <c r="V24" s="360">
        <v>2039</v>
      </c>
      <c r="W24" s="360">
        <v>2040</v>
      </c>
      <c r="X24" s="360">
        <v>2041</v>
      </c>
      <c r="Y24" s="360">
        <v>2042</v>
      </c>
      <c r="Z24" s="360">
        <v>2043</v>
      </c>
      <c r="AA24" s="360">
        <v>2044</v>
      </c>
      <c r="AB24" s="360">
        <v>2045</v>
      </c>
      <c r="AC24" s="360">
        <v>2046</v>
      </c>
      <c r="AD24" s="360">
        <v>2047</v>
      </c>
      <c r="AE24" s="360">
        <v>2048</v>
      </c>
      <c r="AF24" s="360">
        <v>2049</v>
      </c>
      <c r="AG24" s="360">
        <v>2050</v>
      </c>
      <c r="AJ24" s="301">
        <v>2019</v>
      </c>
      <c r="AK24" s="301">
        <v>2020</v>
      </c>
      <c r="AL24" s="301">
        <v>2022</v>
      </c>
      <c r="AM24" s="301">
        <v>2030</v>
      </c>
      <c r="AN24" s="301">
        <v>2034</v>
      </c>
    </row>
    <row r="25" spans="1:40">
      <c r="A25" s="301" t="s">
        <v>14</v>
      </c>
      <c r="B25" s="309">
        <f>StartYear_Cal!K4</f>
        <v>0</v>
      </c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309"/>
      <c r="AB25" s="309"/>
      <c r="AC25" s="309"/>
      <c r="AD25" s="309"/>
      <c r="AE25" s="309"/>
      <c r="AF25" s="309"/>
      <c r="AG25" s="309"/>
      <c r="AI25" s="301" t="s">
        <v>14</v>
      </c>
      <c r="AJ25" s="301">
        <f>B25</f>
        <v>0</v>
      </c>
      <c r="AK25" s="309">
        <f>C25</f>
        <v>0</v>
      </c>
      <c r="AL25" s="309">
        <f>E25</f>
        <v>0</v>
      </c>
      <c r="AM25" s="309">
        <f>M25</f>
        <v>0</v>
      </c>
      <c r="AN25" s="309">
        <f>Q25</f>
        <v>0</v>
      </c>
    </row>
    <row r="26" spans="1:40">
      <c r="A26" s="301" t="s">
        <v>0</v>
      </c>
      <c r="B26" s="309">
        <f>StartYear_Cal!K5</f>
        <v>0</v>
      </c>
      <c r="C26" s="309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309"/>
      <c r="AB26" s="309"/>
      <c r="AC26" s="309"/>
      <c r="AD26" s="309"/>
      <c r="AE26" s="309"/>
      <c r="AF26" s="309"/>
      <c r="AG26" s="309"/>
      <c r="AI26" s="301" t="s">
        <v>0</v>
      </c>
      <c r="AJ26" s="301">
        <f t="shared" ref="AJ26:AK40" si="5">B26</f>
        <v>0</v>
      </c>
      <c r="AK26" s="309">
        <f t="shared" si="5"/>
        <v>0</v>
      </c>
      <c r="AL26" s="309">
        <f t="shared" ref="AL26:AL40" si="6">E26</f>
        <v>0</v>
      </c>
      <c r="AM26" s="309">
        <f t="shared" ref="AM26:AM40" si="7">M26</f>
        <v>0</v>
      </c>
      <c r="AN26" s="309">
        <f t="shared" ref="AN26:AN40" si="8">Q26</f>
        <v>0</v>
      </c>
    </row>
    <row r="27" spans="1:40">
      <c r="A27" s="301" t="s">
        <v>1</v>
      </c>
      <c r="B27" s="309">
        <f>StartYear_Cal!K6</f>
        <v>0</v>
      </c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09"/>
      <c r="AI27" s="301" t="s">
        <v>1</v>
      </c>
      <c r="AJ27" s="301">
        <f t="shared" si="5"/>
        <v>0</v>
      </c>
      <c r="AK27" s="309">
        <f t="shared" si="5"/>
        <v>0</v>
      </c>
      <c r="AL27" s="309">
        <f t="shared" si="6"/>
        <v>0</v>
      </c>
      <c r="AM27" s="309">
        <f t="shared" si="7"/>
        <v>0</v>
      </c>
      <c r="AN27" s="309">
        <f t="shared" si="8"/>
        <v>0</v>
      </c>
    </row>
    <row r="28" spans="1:40">
      <c r="A28" s="301" t="s">
        <v>2</v>
      </c>
      <c r="B28" s="309">
        <f>StartYear_Cal!K7</f>
        <v>1.3492500000000001</v>
      </c>
      <c r="C28" s="310">
        <f>B28</f>
        <v>1.3492500000000001</v>
      </c>
      <c r="D28" s="310">
        <f t="shared" ref="D28:AG28" si="9">C28</f>
        <v>1.3492500000000001</v>
      </c>
      <c r="E28" s="310">
        <f t="shared" si="9"/>
        <v>1.3492500000000001</v>
      </c>
      <c r="F28" s="310">
        <f t="shared" si="9"/>
        <v>1.3492500000000001</v>
      </c>
      <c r="G28" s="310">
        <f t="shared" si="9"/>
        <v>1.3492500000000001</v>
      </c>
      <c r="H28" s="310">
        <f t="shared" si="9"/>
        <v>1.3492500000000001</v>
      </c>
      <c r="I28" s="310">
        <f t="shared" si="9"/>
        <v>1.3492500000000001</v>
      </c>
      <c r="J28" s="310">
        <f t="shared" si="9"/>
        <v>1.3492500000000001</v>
      </c>
      <c r="K28" s="310">
        <f t="shared" si="9"/>
        <v>1.3492500000000001</v>
      </c>
      <c r="L28" s="310">
        <f t="shared" si="9"/>
        <v>1.3492500000000001</v>
      </c>
      <c r="M28" s="310">
        <f t="shared" si="9"/>
        <v>1.3492500000000001</v>
      </c>
      <c r="N28" s="310">
        <f t="shared" si="9"/>
        <v>1.3492500000000001</v>
      </c>
      <c r="O28" s="310">
        <f t="shared" si="9"/>
        <v>1.3492500000000001</v>
      </c>
      <c r="P28" s="310">
        <f t="shared" si="9"/>
        <v>1.3492500000000001</v>
      </c>
      <c r="Q28" s="310">
        <f t="shared" si="9"/>
        <v>1.3492500000000001</v>
      </c>
      <c r="R28" s="310">
        <f t="shared" si="9"/>
        <v>1.3492500000000001</v>
      </c>
      <c r="S28" s="310">
        <f t="shared" si="9"/>
        <v>1.3492500000000001</v>
      </c>
      <c r="T28" s="310">
        <f t="shared" si="9"/>
        <v>1.3492500000000001</v>
      </c>
      <c r="U28" s="310">
        <f t="shared" si="9"/>
        <v>1.3492500000000001</v>
      </c>
      <c r="V28" s="310">
        <f t="shared" si="9"/>
        <v>1.3492500000000001</v>
      </c>
      <c r="W28" s="310">
        <f t="shared" si="9"/>
        <v>1.3492500000000001</v>
      </c>
      <c r="X28" s="310">
        <f t="shared" si="9"/>
        <v>1.3492500000000001</v>
      </c>
      <c r="Y28" s="310">
        <f t="shared" si="9"/>
        <v>1.3492500000000001</v>
      </c>
      <c r="Z28" s="310">
        <f t="shared" si="9"/>
        <v>1.3492500000000001</v>
      </c>
      <c r="AA28" s="310">
        <f t="shared" si="9"/>
        <v>1.3492500000000001</v>
      </c>
      <c r="AB28" s="310">
        <f t="shared" si="9"/>
        <v>1.3492500000000001</v>
      </c>
      <c r="AC28" s="310">
        <f t="shared" si="9"/>
        <v>1.3492500000000001</v>
      </c>
      <c r="AD28" s="310">
        <f t="shared" si="9"/>
        <v>1.3492500000000001</v>
      </c>
      <c r="AE28" s="310">
        <f t="shared" si="9"/>
        <v>1.3492500000000001</v>
      </c>
      <c r="AF28" s="310">
        <f t="shared" si="9"/>
        <v>1.3492500000000001</v>
      </c>
      <c r="AG28" s="310">
        <f t="shared" si="9"/>
        <v>1.3492500000000001</v>
      </c>
      <c r="AI28" s="301" t="s">
        <v>2</v>
      </c>
      <c r="AJ28" s="301">
        <f t="shared" si="5"/>
        <v>1.3492500000000001</v>
      </c>
      <c r="AK28" s="309">
        <f t="shared" si="5"/>
        <v>1.3492500000000001</v>
      </c>
      <c r="AL28" s="309">
        <f t="shared" si="6"/>
        <v>1.3492500000000001</v>
      </c>
      <c r="AM28" s="309">
        <f t="shared" si="7"/>
        <v>1.3492500000000001</v>
      </c>
      <c r="AN28" s="309">
        <f t="shared" si="8"/>
        <v>1.3492500000000001</v>
      </c>
    </row>
    <row r="29" spans="1:40">
      <c r="A29" s="301" t="s">
        <v>15</v>
      </c>
      <c r="B29" s="309">
        <f>StartYear_Cal!K8</f>
        <v>4.792320000000001</v>
      </c>
      <c r="C29" s="310">
        <f>B29*(1+MOTIE!B$28)</f>
        <v>5.2488752759373343</v>
      </c>
      <c r="D29" s="310">
        <f>C29*(1+MOTIE!C$28)</f>
        <v>5.9530453746844829</v>
      </c>
      <c r="E29" s="310">
        <f>D29*(1+MOTIE!D$28)</f>
        <v>6.7263364647196946</v>
      </c>
      <c r="F29" s="310">
        <f>E29*(1+MOTIE!E$28)</f>
        <v>7.6162692275535147</v>
      </c>
      <c r="G29" s="310">
        <f>F29*(1+MOTIE!F$28)</f>
        <v>8.7265251501180359</v>
      </c>
      <c r="H29" s="310">
        <f>G29*(1+MOTIE!G$28)</f>
        <v>9.8324610107270551</v>
      </c>
      <c r="I29" s="310">
        <f>H29*(1+MOTIE!H$28)</f>
        <v>10.294707639965981</v>
      </c>
      <c r="J29" s="310">
        <f>I29*(1+MOTIE!I$28)</f>
        <v>10.536631109474204</v>
      </c>
      <c r="K29" s="310">
        <f>J29*(1+MOTIE!J$28)</f>
        <v>10.78287464093793</v>
      </c>
      <c r="L29" s="310">
        <f>K29*(1+MOTIE!K$28)</f>
        <v>11.240801208221351</v>
      </c>
      <c r="M29" s="310">
        <f>L29*(1+MOTIE!L$28)</f>
        <v>11.754888580926323</v>
      </c>
      <c r="N29" s="310">
        <f>M29*(1+MOTIE!M$28)</f>
        <v>13.063867353444028</v>
      </c>
      <c r="O29" s="310">
        <f>N29*(1+MOTIE!N$28)</f>
        <v>14.813492445423138</v>
      </c>
      <c r="P29" s="310">
        <f>O29*(1+MOTIE!O$28)</f>
        <v>17.362328999170487</v>
      </c>
      <c r="Q29" s="310">
        <f>P29*(1+MOTIE!P$28)</f>
        <v>19.098993905283084</v>
      </c>
      <c r="R29" s="310">
        <f>Q29*(1+MOTIE!$C$30)</f>
        <v>20.96253526910942</v>
      </c>
      <c r="S29" s="310">
        <f>R29*(1+MOTIE!$C$30)</f>
        <v>23.007907489153322</v>
      </c>
      <c r="T29" s="310">
        <f>S29*(1+MOTIE!$C$30)</f>
        <v>25.252852302150341</v>
      </c>
      <c r="U29" s="310">
        <f>T29*(1+MOTIE!$C$30)</f>
        <v>27.716842554884902</v>
      </c>
      <c r="V29" s="310">
        <f>U29*(1+MOTIE!$C$30)</f>
        <v>30.421251113358888</v>
      </c>
      <c r="W29" s="310">
        <f>V29*(1+MOTIE!$C$30)</f>
        <v>33.38953625289237</v>
      </c>
      <c r="X29" s="310">
        <f>W29*(1+MOTIE!$C$30)</f>
        <v>36.647445137246329</v>
      </c>
      <c r="Y29" s="310">
        <f>X29*(1+MOTIE!$C$30)</f>
        <v>40.223237151763051</v>
      </c>
      <c r="Z29" s="310">
        <f>Y29*(1+MOTIE!$C$30)</f>
        <v>44.147929027735231</v>
      </c>
      <c r="AA29" s="310">
        <f>Z29*(1+MOTIE!$C$30)</f>
        <v>48.455563884233946</v>
      </c>
      <c r="AB29" s="310">
        <f>AA29*(1+MOTIE!$C$30)</f>
        <v>53.183506521087786</v>
      </c>
      <c r="AC29" s="310">
        <f>AB29*(1+MOTIE!$C$30)</f>
        <v>58.37276752441003</v>
      </c>
      <c r="AD29" s="310">
        <f>AC29*(1+MOTIE!$C$30)</f>
        <v>64.068358995993592</v>
      </c>
      <c r="AE29" s="310">
        <f>AD29*(1+MOTIE!$C$30)</f>
        <v>70.319684992201331</v>
      </c>
      <c r="AF29" s="310">
        <f>AE29*(1+MOTIE!$C$30)</f>
        <v>77.180970059052754</v>
      </c>
      <c r="AG29" s="310">
        <f>AF29*(1+MOTIE!$C$30)</f>
        <v>84.711729580657774</v>
      </c>
      <c r="AI29" s="301" t="s">
        <v>15</v>
      </c>
      <c r="AJ29" s="301">
        <f t="shared" si="5"/>
        <v>4.792320000000001</v>
      </c>
      <c r="AK29" s="309">
        <f t="shared" si="5"/>
        <v>5.2488752759373343</v>
      </c>
      <c r="AL29" s="309">
        <f t="shared" si="6"/>
        <v>6.7263364647196946</v>
      </c>
      <c r="AM29" s="309">
        <f t="shared" si="7"/>
        <v>11.754888580926323</v>
      </c>
      <c r="AN29" s="309">
        <f t="shared" si="8"/>
        <v>19.098993905283084</v>
      </c>
    </row>
    <row r="30" spans="1:40">
      <c r="A30" s="301" t="s">
        <v>3</v>
      </c>
      <c r="B30" s="309">
        <f>StartYear_Cal!K9</f>
        <v>483.42938500000025</v>
      </c>
      <c r="C30" s="310">
        <f>B30*(1+MOTIE!B$28)</f>
        <v>529.48478953577637</v>
      </c>
      <c r="D30" s="310">
        <f>C30*(1+MOTIE!C$28)</f>
        <v>600.51855142411512</v>
      </c>
      <c r="E30" s="310">
        <f>D30*(1+MOTIE!D$28)</f>
        <v>678.52495251621713</v>
      </c>
      <c r="F30" s="310">
        <f>E30*(1+MOTIE!E$28)</f>
        <v>768.29768226466979</v>
      </c>
      <c r="G30" s="310">
        <f>F30*(1+MOTIE!F$28)</f>
        <v>880.29569947511789</v>
      </c>
      <c r="H30" s="310">
        <f>G30*(1+MOTIE!G$28)</f>
        <v>991.85792673533092</v>
      </c>
      <c r="I30" s="310">
        <f>H30*(1+MOTIE!H$28)</f>
        <v>1038.4874514104981</v>
      </c>
      <c r="J30" s="310">
        <f>I30*(1+MOTIE!I$28)</f>
        <v>1062.8916886236698</v>
      </c>
      <c r="K30" s="310">
        <f>J30*(1+MOTIE!J$28)</f>
        <v>1087.7317157870764</v>
      </c>
      <c r="L30" s="310">
        <f>K30*(1+MOTIE!K$28)</f>
        <v>1133.9254505120082</v>
      </c>
      <c r="M30" s="310">
        <f>L30*(1+MOTIE!L$28)</f>
        <v>1185.7844545899977</v>
      </c>
      <c r="N30" s="310">
        <f>M30*(1+MOTIE!M$28)</f>
        <v>1317.8288095112653</v>
      </c>
      <c r="O30" s="310">
        <f>N30*(1+MOTIE!N$28)</f>
        <v>1494.3237393565239</v>
      </c>
      <c r="P30" s="310">
        <f>O30*(1+MOTIE!O$28)</f>
        <v>1751.4398099952959</v>
      </c>
      <c r="Q30" s="310">
        <f>P30*(1+MOTIE!P$28)</f>
        <v>1926.6273699898488</v>
      </c>
      <c r="R30" s="310">
        <f>Q30*(1+MOTIE!$C$30)</f>
        <v>2114.6137013359667</v>
      </c>
      <c r="S30" s="310">
        <f>R30*(1+MOTIE!$C$30)</f>
        <v>2320.9423760554992</v>
      </c>
      <c r="T30" s="310">
        <f>S30*(1+MOTIE!$C$30)</f>
        <v>2547.4031070388414</v>
      </c>
      <c r="U30" s="310">
        <f>T30*(1+MOTIE!$C$30)</f>
        <v>2795.9602343854008</v>
      </c>
      <c r="V30" s="310">
        <f>U30*(1+MOTIE!$C$30)</f>
        <v>3068.7697642606627</v>
      </c>
      <c r="W30" s="310">
        <f>V30*(1+MOTIE!$C$30)</f>
        <v>3368.1980702814021</v>
      </c>
      <c r="X30" s="310">
        <f>W30*(1+MOTIE!$C$30)</f>
        <v>3696.8424196464848</v>
      </c>
      <c r="Y30" s="310">
        <f>X30*(1+MOTIE!$C$30)</f>
        <v>4057.5535020587054</v>
      </c>
      <c r="Z30" s="310">
        <f>Y30*(1+MOTIE!$C$30)</f>
        <v>4453.4601568554899</v>
      </c>
      <c r="AA30" s="310">
        <f>Z30*(1+MOTIE!$C$30)</f>
        <v>4887.9965128337508</v>
      </c>
      <c r="AB30" s="310">
        <f>AA30*(1+MOTIE!$C$30)</f>
        <v>5364.9317761820939</v>
      </c>
      <c r="AC30" s="310">
        <f>AB30*(1+MOTIE!$C$30)</f>
        <v>5888.4029249034975</v>
      </c>
      <c r="AD30" s="310">
        <f>AC30*(1+MOTIE!$C$30)</f>
        <v>6462.9505933227365</v>
      </c>
      <c r="AE30" s="310">
        <f>AD30*(1+MOTIE!$C$30)</f>
        <v>7093.5584579438846</v>
      </c>
      <c r="AF30" s="310">
        <f>AE30*(1+MOTIE!$C$30)</f>
        <v>7785.6964662942601</v>
      </c>
      <c r="AG30" s="310">
        <f>AF30*(1+MOTIE!$C$30)</f>
        <v>8545.3682837255692</v>
      </c>
      <c r="AI30" s="301" t="s">
        <v>3</v>
      </c>
      <c r="AJ30" s="301">
        <f t="shared" si="5"/>
        <v>483.42938500000025</v>
      </c>
      <c r="AK30" s="309">
        <f t="shared" si="5"/>
        <v>529.48478953577637</v>
      </c>
      <c r="AL30" s="309">
        <f t="shared" si="6"/>
        <v>678.52495251621713</v>
      </c>
      <c r="AM30" s="309">
        <f t="shared" si="7"/>
        <v>1185.7844545899977</v>
      </c>
      <c r="AN30" s="309">
        <f t="shared" si="8"/>
        <v>1926.6273699898488</v>
      </c>
    </row>
    <row r="31" spans="1:40">
      <c r="A31" s="301" t="s">
        <v>4</v>
      </c>
      <c r="B31" s="309">
        <f>StartYear_Cal!K10</f>
        <v>0</v>
      </c>
      <c r="C31" s="309"/>
      <c r="D31" s="309"/>
      <c r="E31" s="309"/>
      <c r="F31" s="309"/>
      <c r="G31" s="309"/>
      <c r="H31" s="309"/>
      <c r="I31" s="309"/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I31" s="301" t="s">
        <v>4</v>
      </c>
      <c r="AJ31" s="301">
        <f t="shared" si="5"/>
        <v>0</v>
      </c>
      <c r="AK31" s="309">
        <f t="shared" si="5"/>
        <v>0</v>
      </c>
      <c r="AL31" s="309">
        <f t="shared" si="6"/>
        <v>0</v>
      </c>
      <c r="AM31" s="309">
        <f t="shared" si="7"/>
        <v>0</v>
      </c>
      <c r="AN31" s="309">
        <f t="shared" si="8"/>
        <v>0</v>
      </c>
    </row>
    <row r="32" spans="1:40">
      <c r="A32" s="301" t="s">
        <v>5</v>
      </c>
      <c r="B32" s="309">
        <f>StartYear_Cal!K11</f>
        <v>0</v>
      </c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309"/>
      <c r="AE32" s="309"/>
      <c r="AF32" s="309"/>
      <c r="AG32" s="309"/>
      <c r="AI32" s="301" t="s">
        <v>5</v>
      </c>
      <c r="AJ32" s="301">
        <f t="shared" si="5"/>
        <v>0</v>
      </c>
      <c r="AK32" s="309">
        <f t="shared" si="5"/>
        <v>0</v>
      </c>
      <c r="AL32" s="309">
        <f t="shared" si="6"/>
        <v>0</v>
      </c>
      <c r="AM32" s="309">
        <f t="shared" si="7"/>
        <v>0</v>
      </c>
      <c r="AN32" s="309">
        <f t="shared" si="8"/>
        <v>0</v>
      </c>
    </row>
    <row r="33" spans="1:40">
      <c r="A33" s="301" t="s">
        <v>6</v>
      </c>
      <c r="B33" s="309">
        <f>StartYear_Cal!K12</f>
        <v>0</v>
      </c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309"/>
      <c r="AE33" s="309"/>
      <c r="AF33" s="309"/>
      <c r="AG33" s="309"/>
      <c r="AI33" s="301" t="s">
        <v>6</v>
      </c>
      <c r="AJ33" s="301">
        <f t="shared" si="5"/>
        <v>0</v>
      </c>
      <c r="AK33" s="309">
        <f t="shared" si="5"/>
        <v>0</v>
      </c>
      <c r="AL33" s="309">
        <f t="shared" si="6"/>
        <v>0</v>
      </c>
      <c r="AM33" s="309">
        <f t="shared" si="7"/>
        <v>0</v>
      </c>
      <c r="AN33" s="309">
        <f t="shared" si="8"/>
        <v>0</v>
      </c>
    </row>
    <row r="34" spans="1:40">
      <c r="A34" s="301" t="s">
        <v>7</v>
      </c>
      <c r="B34" s="309">
        <f>StartYear_Cal!K13</f>
        <v>0</v>
      </c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  <c r="AA34" s="309"/>
      <c r="AB34" s="309"/>
      <c r="AC34" s="309"/>
      <c r="AD34" s="309"/>
      <c r="AE34" s="309"/>
      <c r="AF34" s="309"/>
      <c r="AG34" s="309"/>
      <c r="AI34" s="301" t="s">
        <v>7</v>
      </c>
      <c r="AJ34" s="301">
        <f t="shared" si="5"/>
        <v>0</v>
      </c>
      <c r="AK34" s="309">
        <f t="shared" si="5"/>
        <v>0</v>
      </c>
      <c r="AL34" s="309">
        <f t="shared" si="6"/>
        <v>0</v>
      </c>
      <c r="AM34" s="309">
        <f t="shared" si="7"/>
        <v>0</v>
      </c>
      <c r="AN34" s="309">
        <f t="shared" si="8"/>
        <v>0</v>
      </c>
    </row>
    <row r="35" spans="1:40">
      <c r="A35" s="301" t="s">
        <v>8</v>
      </c>
      <c r="B35" s="309">
        <f>StartYear_Cal!K14</f>
        <v>0</v>
      </c>
      <c r="C35" s="309"/>
      <c r="D35" s="309"/>
      <c r="E35" s="309"/>
      <c r="F35" s="309"/>
      <c r="G35" s="309"/>
      <c r="H35" s="309"/>
      <c r="I35" s="309"/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  <c r="AA35" s="309"/>
      <c r="AB35" s="309"/>
      <c r="AC35" s="309"/>
      <c r="AD35" s="309"/>
      <c r="AE35" s="309"/>
      <c r="AF35" s="309"/>
      <c r="AG35" s="309"/>
      <c r="AI35" s="301" t="s">
        <v>8</v>
      </c>
      <c r="AJ35" s="301">
        <f t="shared" si="5"/>
        <v>0</v>
      </c>
      <c r="AK35" s="309">
        <f t="shared" si="5"/>
        <v>0</v>
      </c>
      <c r="AL35" s="309">
        <f t="shared" si="6"/>
        <v>0</v>
      </c>
      <c r="AM35" s="309">
        <f t="shared" si="7"/>
        <v>0</v>
      </c>
      <c r="AN35" s="309">
        <f t="shared" si="8"/>
        <v>0</v>
      </c>
    </row>
    <row r="36" spans="1:40">
      <c r="A36" s="301" t="s">
        <v>13</v>
      </c>
      <c r="B36" s="309">
        <f>StartYear_Cal!K15</f>
        <v>0</v>
      </c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309"/>
      <c r="AE36" s="309"/>
      <c r="AF36" s="309"/>
      <c r="AG36" s="309"/>
      <c r="AI36" s="301" t="s">
        <v>13</v>
      </c>
      <c r="AJ36" s="301">
        <f t="shared" si="5"/>
        <v>0</v>
      </c>
      <c r="AK36" s="309">
        <f t="shared" si="5"/>
        <v>0</v>
      </c>
      <c r="AL36" s="309">
        <f t="shared" si="6"/>
        <v>0</v>
      </c>
      <c r="AM36" s="309">
        <f t="shared" si="7"/>
        <v>0</v>
      </c>
      <c r="AN36" s="309">
        <f t="shared" si="8"/>
        <v>0</v>
      </c>
    </row>
    <row r="37" spans="1:40">
      <c r="A37" s="301" t="s">
        <v>16</v>
      </c>
      <c r="B37" s="309">
        <f>StartYear_Cal!K16</f>
        <v>0</v>
      </c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09"/>
      <c r="AB37" s="309"/>
      <c r="AC37" s="309"/>
      <c r="AD37" s="309"/>
      <c r="AE37" s="309"/>
      <c r="AF37" s="309"/>
      <c r="AG37" s="309"/>
      <c r="AI37" s="301" t="s">
        <v>16</v>
      </c>
      <c r="AJ37" s="301">
        <f t="shared" si="5"/>
        <v>0</v>
      </c>
      <c r="AK37" s="309">
        <f t="shared" si="5"/>
        <v>0</v>
      </c>
      <c r="AL37" s="309">
        <f t="shared" si="6"/>
        <v>0</v>
      </c>
      <c r="AM37" s="309">
        <f t="shared" si="7"/>
        <v>0</v>
      </c>
      <c r="AN37" s="309">
        <f t="shared" si="8"/>
        <v>0</v>
      </c>
    </row>
    <row r="38" spans="1:40">
      <c r="A38" s="301" t="s">
        <v>17</v>
      </c>
      <c r="B38" s="309">
        <f>StartYear_Cal!K17</f>
        <v>0</v>
      </c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309"/>
      <c r="Z38" s="309"/>
      <c r="AA38" s="309"/>
      <c r="AB38" s="309"/>
      <c r="AC38" s="309"/>
      <c r="AD38" s="309"/>
      <c r="AE38" s="309"/>
      <c r="AF38" s="309"/>
      <c r="AG38" s="309"/>
      <c r="AI38" s="301" t="s">
        <v>17</v>
      </c>
      <c r="AJ38" s="301">
        <f t="shared" si="5"/>
        <v>0</v>
      </c>
      <c r="AK38" s="309">
        <f t="shared" si="5"/>
        <v>0</v>
      </c>
      <c r="AL38" s="309">
        <f t="shared" si="6"/>
        <v>0</v>
      </c>
      <c r="AM38" s="309">
        <f t="shared" si="7"/>
        <v>0</v>
      </c>
      <c r="AN38" s="309">
        <f t="shared" si="8"/>
        <v>0</v>
      </c>
    </row>
    <row r="39" spans="1:40">
      <c r="A39" s="301" t="s">
        <v>18</v>
      </c>
      <c r="B39" s="309">
        <f>StartYear_Cal!K18</f>
        <v>0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09"/>
      <c r="AI39" s="301" t="s">
        <v>18</v>
      </c>
      <c r="AJ39" s="301">
        <f t="shared" si="5"/>
        <v>0</v>
      </c>
      <c r="AK39" s="309">
        <f t="shared" si="5"/>
        <v>0</v>
      </c>
      <c r="AL39" s="309">
        <f t="shared" si="6"/>
        <v>0</v>
      </c>
      <c r="AM39" s="309">
        <f t="shared" si="7"/>
        <v>0</v>
      </c>
      <c r="AN39" s="309">
        <f t="shared" si="8"/>
        <v>0</v>
      </c>
    </row>
    <row r="40" spans="1:40">
      <c r="A40" s="301" t="s">
        <v>19</v>
      </c>
      <c r="B40" s="309">
        <f>StartYear_Cal!K19</f>
        <v>0</v>
      </c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I40" s="301" t="s">
        <v>19</v>
      </c>
      <c r="AJ40" s="301">
        <f t="shared" si="5"/>
        <v>0</v>
      </c>
      <c r="AK40" s="309">
        <f t="shared" si="5"/>
        <v>0</v>
      </c>
      <c r="AL40" s="309">
        <f t="shared" si="6"/>
        <v>0</v>
      </c>
      <c r="AM40" s="309">
        <f t="shared" si="7"/>
        <v>0</v>
      </c>
      <c r="AN40" s="309">
        <f t="shared" si="8"/>
        <v>0</v>
      </c>
    </row>
    <row r="41" spans="1:40" s="302" customFormat="1">
      <c r="B41" s="310"/>
      <c r="C41" s="310"/>
      <c r="D41" s="310"/>
      <c r="E41" s="310"/>
      <c r="F41" s="310"/>
      <c r="G41" s="310"/>
      <c r="H41" s="310"/>
      <c r="I41" s="310"/>
      <c r="J41" s="310"/>
      <c r="K41" s="310"/>
      <c r="L41" s="310"/>
      <c r="M41" s="310"/>
      <c r="N41" s="310"/>
      <c r="O41" s="310"/>
      <c r="P41" s="310"/>
      <c r="Q41" s="310"/>
      <c r="R41" s="310"/>
      <c r="S41" s="310"/>
      <c r="T41" s="310"/>
      <c r="U41" s="310"/>
      <c r="V41" s="310"/>
      <c r="W41" s="310"/>
      <c r="X41" s="310"/>
      <c r="Y41" s="310"/>
      <c r="Z41" s="310"/>
      <c r="AA41" s="310"/>
      <c r="AB41" s="310"/>
      <c r="AC41" s="310"/>
      <c r="AD41" s="310"/>
      <c r="AE41" s="310"/>
      <c r="AF41" s="310"/>
      <c r="AG41" s="310"/>
    </row>
    <row r="42" spans="1:40" s="302" customFormat="1">
      <c r="B42" s="310"/>
      <c r="C42" s="310"/>
      <c r="D42" s="310"/>
      <c r="E42" s="310"/>
      <c r="F42" s="310"/>
      <c r="G42" s="310"/>
      <c r="H42" s="310"/>
      <c r="I42" s="310"/>
      <c r="J42" s="310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10"/>
      <c r="AA42" s="310"/>
      <c r="AB42" s="310"/>
      <c r="AC42" s="310"/>
      <c r="AD42" s="310"/>
      <c r="AE42" s="310"/>
      <c r="AF42" s="310"/>
      <c r="AG42" s="310"/>
    </row>
    <row r="43" spans="1:40" s="302" customFormat="1">
      <c r="B43" s="310"/>
      <c r="C43" s="310"/>
      <c r="D43" s="310"/>
      <c r="E43" s="310"/>
      <c r="F43" s="310"/>
      <c r="G43" s="310"/>
      <c r="H43" s="310"/>
      <c r="I43" s="310"/>
      <c r="J43" s="310"/>
      <c r="K43" s="310"/>
      <c r="L43" s="310"/>
      <c r="M43" s="310"/>
      <c r="N43" s="310"/>
      <c r="O43" s="310"/>
      <c r="P43" s="310"/>
      <c r="Q43" s="310"/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0"/>
      <c r="AC43" s="310"/>
      <c r="AD43" s="310"/>
      <c r="AE43" s="310"/>
      <c r="AF43" s="310"/>
      <c r="AG43" s="310"/>
    </row>
    <row r="65" spans="1:33">
      <c r="B65" s="309"/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9"/>
      <c r="W65" s="309"/>
      <c r="X65" s="309"/>
      <c r="Y65" s="309"/>
      <c r="Z65" s="309"/>
      <c r="AA65" s="309"/>
      <c r="AB65" s="309"/>
      <c r="AC65" s="309"/>
      <c r="AD65" s="309"/>
      <c r="AE65" s="309"/>
      <c r="AF65" s="309"/>
      <c r="AG65" s="309"/>
    </row>
    <row r="68" spans="1:33" s="302" customFormat="1">
      <c r="A68" s="311"/>
    </row>
    <row r="69" spans="1:33" s="302" customFormat="1">
      <c r="A69" s="304"/>
    </row>
    <row r="70" spans="1:33" s="302" customFormat="1">
      <c r="A70" s="311"/>
      <c r="B70" s="310"/>
      <c r="C70" s="310"/>
      <c r="D70" s="310"/>
      <c r="E70" s="310"/>
      <c r="F70" s="310"/>
      <c r="G70" s="310"/>
      <c r="H70" s="310"/>
      <c r="I70" s="310"/>
      <c r="J70" s="310"/>
      <c r="K70" s="310"/>
      <c r="L70" s="310"/>
      <c r="M70" s="310"/>
      <c r="N70" s="310"/>
      <c r="O70" s="310"/>
      <c r="P70" s="310"/>
      <c r="Q70" s="310"/>
      <c r="R70" s="310"/>
      <c r="S70" s="310"/>
      <c r="T70" s="310"/>
      <c r="U70" s="310"/>
      <c r="V70" s="310"/>
      <c r="W70" s="310"/>
      <c r="X70" s="310"/>
      <c r="Y70" s="310"/>
      <c r="Z70" s="310"/>
      <c r="AA70" s="310"/>
      <c r="AB70" s="310"/>
      <c r="AC70" s="310"/>
      <c r="AD70" s="310"/>
      <c r="AE70" s="310"/>
      <c r="AF70" s="310"/>
      <c r="AG70" s="310"/>
    </row>
    <row r="71" spans="1:33" s="302" customFormat="1">
      <c r="B71" s="310"/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0"/>
      <c r="AF71" s="310"/>
      <c r="AG71" s="310"/>
    </row>
    <row r="72" spans="1:33" s="302" customFormat="1">
      <c r="B72" s="310"/>
      <c r="C72" s="310"/>
      <c r="D72" s="310"/>
      <c r="E72" s="310"/>
      <c r="F72" s="310"/>
      <c r="G72" s="310"/>
      <c r="H72" s="310"/>
      <c r="I72" s="310"/>
      <c r="J72" s="310"/>
      <c r="K72" s="310"/>
      <c r="L72" s="310"/>
      <c r="M72" s="310"/>
      <c r="N72" s="310"/>
      <c r="O72" s="310"/>
      <c r="P72" s="310"/>
      <c r="Q72" s="310"/>
      <c r="R72" s="310"/>
      <c r="S72" s="310"/>
      <c r="T72" s="310"/>
      <c r="U72" s="310"/>
      <c r="V72" s="310"/>
      <c r="W72" s="310"/>
      <c r="X72" s="310"/>
      <c r="Y72" s="310"/>
      <c r="Z72" s="310"/>
      <c r="AA72" s="310"/>
      <c r="AB72" s="310"/>
      <c r="AC72" s="310"/>
      <c r="AD72" s="310"/>
      <c r="AE72" s="310"/>
      <c r="AF72" s="310"/>
      <c r="AG72" s="310"/>
    </row>
    <row r="73" spans="1:33" s="302" customFormat="1">
      <c r="B73" s="310"/>
      <c r="C73" s="310"/>
      <c r="D73" s="310"/>
      <c r="E73" s="310"/>
      <c r="F73" s="310"/>
      <c r="G73" s="310"/>
      <c r="H73" s="310"/>
      <c r="I73" s="31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</row>
    <row r="74" spans="1:33" s="302" customFormat="1"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</row>
    <row r="75" spans="1:33" s="302" customFormat="1"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10"/>
      <c r="S75" s="310"/>
      <c r="T75" s="310"/>
      <c r="U75" s="310"/>
      <c r="V75" s="310"/>
      <c r="W75" s="310"/>
      <c r="X75" s="310"/>
      <c r="Y75" s="310"/>
      <c r="Z75" s="310"/>
      <c r="AA75" s="310"/>
      <c r="AB75" s="310"/>
      <c r="AC75" s="310"/>
      <c r="AD75" s="310"/>
      <c r="AE75" s="310"/>
      <c r="AF75" s="310"/>
      <c r="AG75" s="310"/>
    </row>
    <row r="76" spans="1:33" s="302" customFormat="1">
      <c r="B76" s="310"/>
      <c r="C76" s="310"/>
      <c r="D76" s="310"/>
      <c r="E76" s="310"/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</row>
    <row r="77" spans="1:33" s="302" customFormat="1">
      <c r="B77" s="310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  <c r="R77" s="310"/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</row>
    <row r="78" spans="1:33" s="302" customFormat="1">
      <c r="B78" s="310"/>
      <c r="C78" s="310"/>
      <c r="D78" s="310"/>
      <c r="E78" s="310"/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/>
      <c r="R78" s="310"/>
      <c r="S78" s="310"/>
      <c r="T78" s="310"/>
      <c r="U78" s="310"/>
      <c r="V78" s="310"/>
      <c r="W78" s="310"/>
      <c r="X78" s="310"/>
      <c r="Y78" s="310"/>
      <c r="Z78" s="310"/>
      <c r="AA78" s="310"/>
      <c r="AB78" s="310"/>
      <c r="AC78" s="310"/>
      <c r="AD78" s="310"/>
      <c r="AE78" s="310"/>
      <c r="AF78" s="310"/>
      <c r="AG78" s="310"/>
    </row>
    <row r="79" spans="1:33" s="302" customFormat="1"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  <c r="R79" s="310"/>
      <c r="S79" s="310"/>
      <c r="T79" s="310"/>
      <c r="U79" s="310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</row>
    <row r="80" spans="1:33" s="302" customFormat="1"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</row>
    <row r="81" spans="2:33" s="302" customFormat="1"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0"/>
      <c r="X81" s="310"/>
      <c r="Y81" s="310"/>
      <c r="Z81" s="310"/>
      <c r="AA81" s="310"/>
      <c r="AB81" s="310"/>
      <c r="AC81" s="310"/>
      <c r="AD81" s="310"/>
      <c r="AE81" s="310"/>
      <c r="AF81" s="310"/>
      <c r="AG81" s="310"/>
    </row>
    <row r="82" spans="2:33" s="302" customFormat="1"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  <c r="S82" s="310"/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</row>
    <row r="83" spans="2:33" s="302" customFormat="1"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</row>
    <row r="84" spans="2:33" s="302" customFormat="1"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  <c r="R84" s="310"/>
      <c r="S84" s="310"/>
      <c r="T84" s="310"/>
      <c r="U84" s="310"/>
      <c r="V84" s="310"/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</row>
    <row r="85" spans="2:33" s="302" customFormat="1"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  <c r="R85" s="310"/>
      <c r="S85" s="310"/>
      <c r="T85" s="310"/>
      <c r="U85" s="310"/>
      <c r="V85" s="310"/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</row>
    <row r="86" spans="2:33" s="302" customFormat="1"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310"/>
      <c r="S86" s="310"/>
      <c r="T86" s="310"/>
      <c r="U86" s="310"/>
      <c r="V86" s="310"/>
      <c r="W86" s="310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</row>
    <row r="87" spans="2:33"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  <c r="AA87" s="309"/>
      <c r="AB87" s="309"/>
      <c r="AC87" s="309"/>
      <c r="AD87" s="309"/>
      <c r="AE87" s="309"/>
      <c r="AF87" s="309"/>
      <c r="AG87" s="309"/>
    </row>
  </sheetData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D794-4E00-476E-A090-259BE0881DEB}">
  <dimension ref="A1:AG120"/>
  <sheetViews>
    <sheetView zoomScale="85" zoomScaleNormal="85" workbookViewId="0">
      <selection activeCell="D3" sqref="D3"/>
    </sheetView>
  </sheetViews>
  <sheetFormatPr defaultRowHeight="17"/>
  <cols>
    <col min="1" max="1" width="23.58203125" customWidth="1"/>
    <col min="2" max="33" width="12.08203125" style="267" customWidth="1"/>
  </cols>
  <sheetData>
    <row r="1" spans="1:33">
      <c r="D1" s="285" t="s">
        <v>185</v>
      </c>
    </row>
    <row r="2" spans="1:33">
      <c r="D2" s="285" t="s">
        <v>182</v>
      </c>
    </row>
    <row r="3" spans="1:33" ht="21">
      <c r="A3" s="6" t="s">
        <v>25</v>
      </c>
      <c r="D3" s="352" t="s">
        <v>232</v>
      </c>
    </row>
    <row r="4" spans="1:33">
      <c r="A4" s="270" t="s">
        <v>202</v>
      </c>
      <c r="B4" s="271"/>
      <c r="D4" s="2"/>
    </row>
    <row r="5" spans="1:33">
      <c r="A5" s="268" t="s">
        <v>184</v>
      </c>
      <c r="B5" s="269"/>
    </row>
    <row r="6" spans="1:33">
      <c r="A6" s="1" t="s">
        <v>174</v>
      </c>
      <c r="B6" s="267">
        <v>2019</v>
      </c>
      <c r="C6" s="267">
        <v>2020</v>
      </c>
      <c r="D6" s="267">
        <v>2021</v>
      </c>
      <c r="E6" s="267">
        <v>2022</v>
      </c>
      <c r="F6" s="267">
        <v>2023</v>
      </c>
      <c r="G6" s="267">
        <v>2024</v>
      </c>
      <c r="H6" s="267">
        <v>2025</v>
      </c>
      <c r="I6" s="267">
        <v>2026</v>
      </c>
      <c r="J6" s="267">
        <v>2027</v>
      </c>
      <c r="K6" s="267">
        <v>2028</v>
      </c>
      <c r="L6" s="267">
        <v>2029</v>
      </c>
      <c r="M6" s="267">
        <v>2030</v>
      </c>
      <c r="N6" s="267">
        <v>2031</v>
      </c>
      <c r="O6" s="267">
        <v>2032</v>
      </c>
      <c r="P6" s="267">
        <v>2033</v>
      </c>
      <c r="Q6" s="267">
        <v>2034</v>
      </c>
      <c r="R6" s="267">
        <v>2035</v>
      </c>
      <c r="S6" s="267">
        <v>2036</v>
      </c>
      <c r="T6" s="267">
        <v>2037</v>
      </c>
      <c r="U6" s="267">
        <v>2038</v>
      </c>
      <c r="V6" s="267">
        <v>2039</v>
      </c>
      <c r="W6" s="267">
        <v>2040</v>
      </c>
      <c r="X6" s="267">
        <v>2041</v>
      </c>
      <c r="Y6" s="267">
        <v>2042</v>
      </c>
      <c r="Z6" s="267">
        <v>2043</v>
      </c>
      <c r="AA6" s="267">
        <v>2044</v>
      </c>
      <c r="AB6" s="267">
        <v>2045</v>
      </c>
      <c r="AC6" s="267">
        <v>2046</v>
      </c>
      <c r="AD6" s="267">
        <v>2047</v>
      </c>
      <c r="AE6" s="267">
        <v>2048</v>
      </c>
      <c r="AF6" s="267">
        <v>2049</v>
      </c>
      <c r="AG6" s="267">
        <v>2050</v>
      </c>
    </row>
    <row r="7" spans="1:33">
      <c r="A7" t="s">
        <v>14</v>
      </c>
      <c r="B7" s="325">
        <f>Calculations_residential!B5</f>
        <v>0</v>
      </c>
      <c r="C7" s="325">
        <f>Calculations_residential!C5</f>
        <v>0</v>
      </c>
      <c r="D7" s="325">
        <f>Calculations_residential!D5</f>
        <v>0</v>
      </c>
      <c r="E7" s="325">
        <f>Calculations_residential!E5</f>
        <v>0</v>
      </c>
      <c r="F7" s="325">
        <f>Calculations_residential!F5</f>
        <v>0</v>
      </c>
      <c r="G7" s="325">
        <f>Calculations_residential!G5</f>
        <v>0</v>
      </c>
      <c r="H7" s="325">
        <f>Calculations_residential!H5</f>
        <v>0</v>
      </c>
      <c r="I7" s="325">
        <f>Calculations_residential!I5</f>
        <v>0</v>
      </c>
      <c r="J7" s="325">
        <f>Calculations_residential!J5</f>
        <v>0</v>
      </c>
      <c r="K7" s="325">
        <f>Calculations_residential!K5</f>
        <v>0</v>
      </c>
      <c r="L7" s="325">
        <f>Calculations_residential!L5</f>
        <v>0</v>
      </c>
      <c r="M7" s="325">
        <f>Calculations_residential!M5</f>
        <v>0</v>
      </c>
      <c r="N7" s="325">
        <f>Calculations_residential!N5</f>
        <v>0</v>
      </c>
      <c r="O7" s="325">
        <f>Calculations_residential!O5</f>
        <v>0</v>
      </c>
      <c r="P7" s="325">
        <f>Calculations_residential!P5</f>
        <v>0</v>
      </c>
      <c r="Q7" s="325">
        <f>Calculations_residential!Q5</f>
        <v>0</v>
      </c>
      <c r="R7" s="325">
        <f>Calculations_residential!R5</f>
        <v>0</v>
      </c>
      <c r="S7" s="325">
        <f>Calculations_residential!S5</f>
        <v>0</v>
      </c>
      <c r="T7" s="325">
        <f>Calculations_residential!T5</f>
        <v>0</v>
      </c>
      <c r="U7" s="325">
        <f>Calculations_residential!U5</f>
        <v>0</v>
      </c>
      <c r="V7" s="325">
        <f>Calculations_residential!V5</f>
        <v>0</v>
      </c>
      <c r="W7" s="325">
        <f>Calculations_residential!W5</f>
        <v>0</v>
      </c>
      <c r="X7" s="325">
        <f>Calculations_residential!X5</f>
        <v>0</v>
      </c>
      <c r="Y7" s="325">
        <f>Calculations_residential!Y5</f>
        <v>0</v>
      </c>
      <c r="Z7" s="325">
        <f>Calculations_residential!Z5</f>
        <v>0</v>
      </c>
      <c r="AA7" s="325">
        <f>Calculations_residential!AA5</f>
        <v>0</v>
      </c>
      <c r="AB7" s="325">
        <f>Calculations_residential!AB5</f>
        <v>0</v>
      </c>
      <c r="AC7" s="325">
        <f>Calculations_residential!AC5</f>
        <v>0</v>
      </c>
      <c r="AD7" s="325">
        <f>Calculations_residential!AD5</f>
        <v>0</v>
      </c>
      <c r="AE7" s="325">
        <f>Calculations_residential!AE5</f>
        <v>0</v>
      </c>
      <c r="AF7" s="325">
        <f>Calculations_residential!AF5</f>
        <v>0</v>
      </c>
      <c r="AG7" s="325">
        <f>Calculations_residential!AG5</f>
        <v>0</v>
      </c>
    </row>
    <row r="8" spans="1:33">
      <c r="A8" t="s">
        <v>0</v>
      </c>
      <c r="B8" s="325">
        <f>Calculations_residential!B6</f>
        <v>0</v>
      </c>
      <c r="C8" s="325">
        <f>Calculations_residential!C6</f>
        <v>0</v>
      </c>
      <c r="D8" s="325">
        <f>Calculations_residential!D6</f>
        <v>0</v>
      </c>
      <c r="E8" s="325">
        <f>Calculations_residential!E6</f>
        <v>0</v>
      </c>
      <c r="F8" s="325">
        <f>Calculations_residential!F6</f>
        <v>0</v>
      </c>
      <c r="G8" s="325">
        <f>Calculations_residential!G6</f>
        <v>0</v>
      </c>
      <c r="H8" s="325">
        <f>Calculations_residential!H6</f>
        <v>0</v>
      </c>
      <c r="I8" s="325">
        <f>Calculations_residential!I6</f>
        <v>0</v>
      </c>
      <c r="J8" s="325">
        <f>Calculations_residential!J6</f>
        <v>0</v>
      </c>
      <c r="K8" s="325">
        <f>Calculations_residential!K6</f>
        <v>0</v>
      </c>
      <c r="L8" s="325">
        <f>Calculations_residential!L6</f>
        <v>0</v>
      </c>
      <c r="M8" s="325">
        <f>Calculations_residential!M6</f>
        <v>0</v>
      </c>
      <c r="N8" s="325">
        <f>Calculations_residential!N6</f>
        <v>0</v>
      </c>
      <c r="O8" s="325">
        <f>Calculations_residential!O6</f>
        <v>0</v>
      </c>
      <c r="P8" s="325">
        <f>Calculations_residential!P6</f>
        <v>0</v>
      </c>
      <c r="Q8" s="325">
        <f>Calculations_residential!Q6</f>
        <v>0</v>
      </c>
      <c r="R8" s="325">
        <f>Calculations_residential!R6</f>
        <v>0</v>
      </c>
      <c r="S8" s="325">
        <f>Calculations_residential!S6</f>
        <v>0</v>
      </c>
      <c r="T8" s="325">
        <f>Calculations_residential!T6</f>
        <v>0</v>
      </c>
      <c r="U8" s="325">
        <f>Calculations_residential!U6</f>
        <v>0</v>
      </c>
      <c r="V8" s="325">
        <f>Calculations_residential!V6</f>
        <v>0</v>
      </c>
      <c r="W8" s="325">
        <f>Calculations_residential!W6</f>
        <v>0</v>
      </c>
      <c r="X8" s="325">
        <f>Calculations_residential!X6</f>
        <v>0</v>
      </c>
      <c r="Y8" s="325">
        <f>Calculations_residential!Y6</f>
        <v>0</v>
      </c>
      <c r="Z8" s="325">
        <f>Calculations_residential!Z6</f>
        <v>0</v>
      </c>
      <c r="AA8" s="325">
        <f>Calculations_residential!AA6</f>
        <v>0</v>
      </c>
      <c r="AB8" s="325">
        <f>Calculations_residential!AB6</f>
        <v>0</v>
      </c>
      <c r="AC8" s="325">
        <f>Calculations_residential!AC6</f>
        <v>0</v>
      </c>
      <c r="AD8" s="325">
        <f>Calculations_residential!AD6</f>
        <v>0</v>
      </c>
      <c r="AE8" s="325">
        <f>Calculations_residential!AE6</f>
        <v>0</v>
      </c>
      <c r="AF8" s="325">
        <f>Calculations_residential!AF6</f>
        <v>0</v>
      </c>
      <c r="AG8" s="325">
        <f>Calculations_residential!AG6</f>
        <v>0</v>
      </c>
    </row>
    <row r="9" spans="1:33">
      <c r="A9" t="s">
        <v>1</v>
      </c>
      <c r="B9" s="325">
        <f>Calculations_residential!B7</f>
        <v>0</v>
      </c>
      <c r="C9" s="325">
        <f>Calculations_residential!C7</f>
        <v>0</v>
      </c>
      <c r="D9" s="325">
        <f>Calculations_residential!D7</f>
        <v>0</v>
      </c>
      <c r="E9" s="325">
        <f>Calculations_residential!E7</f>
        <v>0</v>
      </c>
      <c r="F9" s="325">
        <f>Calculations_residential!F7</f>
        <v>0</v>
      </c>
      <c r="G9" s="325">
        <f>Calculations_residential!G7</f>
        <v>0</v>
      </c>
      <c r="H9" s="325">
        <f>Calculations_residential!H7</f>
        <v>0</v>
      </c>
      <c r="I9" s="325">
        <f>Calculations_residential!I7</f>
        <v>0</v>
      </c>
      <c r="J9" s="325">
        <f>Calculations_residential!J7</f>
        <v>0</v>
      </c>
      <c r="K9" s="325">
        <f>Calculations_residential!K7</f>
        <v>0</v>
      </c>
      <c r="L9" s="325">
        <f>Calculations_residential!L7</f>
        <v>0</v>
      </c>
      <c r="M9" s="325">
        <f>Calculations_residential!M7</f>
        <v>0</v>
      </c>
      <c r="N9" s="325">
        <f>Calculations_residential!N7</f>
        <v>0</v>
      </c>
      <c r="O9" s="325">
        <f>Calculations_residential!O7</f>
        <v>0</v>
      </c>
      <c r="P9" s="325">
        <f>Calculations_residential!P7</f>
        <v>0</v>
      </c>
      <c r="Q9" s="325">
        <f>Calculations_residential!Q7</f>
        <v>0</v>
      </c>
      <c r="R9" s="325">
        <f>Calculations_residential!R7</f>
        <v>0</v>
      </c>
      <c r="S9" s="325">
        <f>Calculations_residential!S7</f>
        <v>0</v>
      </c>
      <c r="T9" s="325">
        <f>Calculations_residential!T7</f>
        <v>0</v>
      </c>
      <c r="U9" s="325">
        <f>Calculations_residential!U7</f>
        <v>0</v>
      </c>
      <c r="V9" s="325">
        <f>Calculations_residential!V7</f>
        <v>0</v>
      </c>
      <c r="W9" s="325">
        <f>Calculations_residential!W7</f>
        <v>0</v>
      </c>
      <c r="X9" s="325">
        <f>Calculations_residential!X7</f>
        <v>0</v>
      </c>
      <c r="Y9" s="325">
        <f>Calculations_residential!Y7</f>
        <v>0</v>
      </c>
      <c r="Z9" s="325">
        <f>Calculations_residential!Z7</f>
        <v>0</v>
      </c>
      <c r="AA9" s="325">
        <f>Calculations_residential!AA7</f>
        <v>0</v>
      </c>
      <c r="AB9" s="325">
        <f>Calculations_residential!AB7</f>
        <v>0</v>
      </c>
      <c r="AC9" s="325">
        <f>Calculations_residential!AC7</f>
        <v>0</v>
      </c>
      <c r="AD9" s="325">
        <f>Calculations_residential!AD7</f>
        <v>0</v>
      </c>
      <c r="AE9" s="325">
        <f>Calculations_residential!AE7</f>
        <v>0</v>
      </c>
      <c r="AF9" s="325">
        <f>Calculations_residential!AF7</f>
        <v>0</v>
      </c>
      <c r="AG9" s="325">
        <f>Calculations_residential!AG7</f>
        <v>0</v>
      </c>
    </row>
    <row r="10" spans="1:33">
      <c r="A10" t="s">
        <v>2</v>
      </c>
      <c r="B10" s="325">
        <f>Calculations_residential!B8</f>
        <v>0</v>
      </c>
      <c r="C10" s="325">
        <f>Calculations_residential!C8</f>
        <v>0</v>
      </c>
      <c r="D10" s="325">
        <f>Calculations_residential!D8</f>
        <v>0</v>
      </c>
      <c r="E10" s="325">
        <f>Calculations_residential!E8</f>
        <v>0</v>
      </c>
      <c r="F10" s="325">
        <f>Calculations_residential!F8</f>
        <v>0</v>
      </c>
      <c r="G10" s="325">
        <f>Calculations_residential!G8</f>
        <v>0</v>
      </c>
      <c r="H10" s="325">
        <f>Calculations_residential!H8</f>
        <v>0</v>
      </c>
      <c r="I10" s="325">
        <f>Calculations_residential!I8</f>
        <v>0</v>
      </c>
      <c r="J10" s="325">
        <f>Calculations_residential!J8</f>
        <v>0</v>
      </c>
      <c r="K10" s="325">
        <f>Calculations_residential!K8</f>
        <v>0</v>
      </c>
      <c r="L10" s="325">
        <f>Calculations_residential!L8</f>
        <v>0</v>
      </c>
      <c r="M10" s="325">
        <f>Calculations_residential!M8</f>
        <v>0</v>
      </c>
      <c r="N10" s="325">
        <f>Calculations_residential!N8</f>
        <v>0</v>
      </c>
      <c r="O10" s="325">
        <f>Calculations_residential!O8</f>
        <v>0</v>
      </c>
      <c r="P10" s="325">
        <f>Calculations_residential!P8</f>
        <v>0</v>
      </c>
      <c r="Q10" s="325">
        <f>Calculations_residential!Q8</f>
        <v>0</v>
      </c>
      <c r="R10" s="325">
        <f>Calculations_residential!R8</f>
        <v>0</v>
      </c>
      <c r="S10" s="325">
        <f>Calculations_residential!S8</f>
        <v>0</v>
      </c>
      <c r="T10" s="325">
        <f>Calculations_residential!T8</f>
        <v>0</v>
      </c>
      <c r="U10" s="325">
        <f>Calculations_residential!U8</f>
        <v>0</v>
      </c>
      <c r="V10" s="325">
        <f>Calculations_residential!V8</f>
        <v>0</v>
      </c>
      <c r="W10" s="325">
        <f>Calculations_residential!W8</f>
        <v>0</v>
      </c>
      <c r="X10" s="325">
        <f>Calculations_residential!X8</f>
        <v>0</v>
      </c>
      <c r="Y10" s="325">
        <f>Calculations_residential!Y8</f>
        <v>0</v>
      </c>
      <c r="Z10" s="325">
        <f>Calculations_residential!Z8</f>
        <v>0</v>
      </c>
      <c r="AA10" s="325">
        <f>Calculations_residential!AA8</f>
        <v>0</v>
      </c>
      <c r="AB10" s="325">
        <f>Calculations_residential!AB8</f>
        <v>0</v>
      </c>
      <c r="AC10" s="325">
        <f>Calculations_residential!AC8</f>
        <v>0</v>
      </c>
      <c r="AD10" s="325">
        <f>Calculations_residential!AD8</f>
        <v>0</v>
      </c>
      <c r="AE10" s="325">
        <f>Calculations_residential!AE8</f>
        <v>0</v>
      </c>
      <c r="AF10" s="325">
        <f>Calculations_residential!AF8</f>
        <v>0</v>
      </c>
      <c r="AG10" s="325">
        <f>Calculations_residential!AG8</f>
        <v>0</v>
      </c>
    </row>
    <row r="11" spans="1:33">
      <c r="A11" t="s">
        <v>15</v>
      </c>
      <c r="B11" s="325">
        <f>Calculations_residential!B9</f>
        <v>0</v>
      </c>
      <c r="C11" s="325">
        <f>Calculations_residential!C9</f>
        <v>0</v>
      </c>
      <c r="D11" s="325">
        <f>Calculations_residential!D9</f>
        <v>0</v>
      </c>
      <c r="E11" s="325">
        <f>Calculations_residential!E9</f>
        <v>0</v>
      </c>
      <c r="F11" s="325">
        <f>Calculations_residential!F9</f>
        <v>0</v>
      </c>
      <c r="G11" s="325">
        <f>Calculations_residential!G9</f>
        <v>0</v>
      </c>
      <c r="H11" s="325">
        <f>Calculations_residential!H9</f>
        <v>0</v>
      </c>
      <c r="I11" s="325">
        <f>Calculations_residential!I9</f>
        <v>0</v>
      </c>
      <c r="J11" s="325">
        <f>Calculations_residential!J9</f>
        <v>0</v>
      </c>
      <c r="K11" s="325">
        <f>Calculations_residential!K9</f>
        <v>0</v>
      </c>
      <c r="L11" s="325">
        <f>Calculations_residential!L9</f>
        <v>0</v>
      </c>
      <c r="M11" s="325">
        <f>Calculations_residential!M9</f>
        <v>0</v>
      </c>
      <c r="N11" s="325">
        <f>Calculations_residential!N9</f>
        <v>0</v>
      </c>
      <c r="O11" s="325">
        <f>Calculations_residential!O9</f>
        <v>0</v>
      </c>
      <c r="P11" s="325">
        <f>Calculations_residential!P9</f>
        <v>0</v>
      </c>
      <c r="Q11" s="325">
        <f>Calculations_residential!Q9</f>
        <v>0</v>
      </c>
      <c r="R11" s="325">
        <f>Calculations_residential!R9</f>
        <v>0</v>
      </c>
      <c r="S11" s="325">
        <f>Calculations_residential!S9</f>
        <v>0</v>
      </c>
      <c r="T11" s="325">
        <f>Calculations_residential!T9</f>
        <v>0</v>
      </c>
      <c r="U11" s="325">
        <f>Calculations_residential!U9</f>
        <v>0</v>
      </c>
      <c r="V11" s="325">
        <f>Calculations_residential!V9</f>
        <v>0</v>
      </c>
      <c r="W11" s="325">
        <f>Calculations_residential!W9</f>
        <v>0</v>
      </c>
      <c r="X11" s="325">
        <f>Calculations_residential!X9</f>
        <v>0</v>
      </c>
      <c r="Y11" s="325">
        <f>Calculations_residential!Y9</f>
        <v>0</v>
      </c>
      <c r="Z11" s="325">
        <f>Calculations_residential!Z9</f>
        <v>0</v>
      </c>
      <c r="AA11" s="325">
        <f>Calculations_residential!AA9</f>
        <v>0</v>
      </c>
      <c r="AB11" s="325">
        <f>Calculations_residential!AB9</f>
        <v>0</v>
      </c>
      <c r="AC11" s="325">
        <f>Calculations_residential!AC9</f>
        <v>0</v>
      </c>
      <c r="AD11" s="325">
        <f>Calculations_residential!AD9</f>
        <v>0</v>
      </c>
      <c r="AE11" s="325">
        <f>Calculations_residential!AE9</f>
        <v>0</v>
      </c>
      <c r="AF11" s="325">
        <f>Calculations_residential!AF9</f>
        <v>0</v>
      </c>
      <c r="AG11" s="325">
        <f>Calculations_residential!AG9</f>
        <v>0</v>
      </c>
    </row>
    <row r="12" spans="1:33">
      <c r="A12" t="s">
        <v>3</v>
      </c>
      <c r="B12" s="325">
        <f>Calculations_residential!B10</f>
        <v>580813.38323128643</v>
      </c>
      <c r="C12" s="325">
        <f>Calculations_residential!C10</f>
        <v>853670.50630159653</v>
      </c>
      <c r="D12" s="325">
        <f>Calculations_residential!D10</f>
        <v>967963.58235189284</v>
      </c>
      <c r="E12" s="325">
        <f>Calculations_residential!E10</f>
        <v>1100599.9915954466</v>
      </c>
      <c r="F12" s="325">
        <f>Calculations_residential!F10</f>
        <v>1241702.5546205039</v>
      </c>
      <c r="G12" s="325">
        <f>Calculations_residential!G10</f>
        <v>1395974.6901945665</v>
      </c>
      <c r="H12" s="325">
        <f>Calculations_residential!H10</f>
        <v>1566238.4495781357</v>
      </c>
      <c r="I12" s="325">
        <f>Calculations_residential!I10</f>
        <v>1688997.6794099356</v>
      </c>
      <c r="J12" s="325">
        <f>Calculations_residential!J10</f>
        <v>1748260.7558804599</v>
      </c>
      <c r="K12" s="325">
        <f>Calculations_residential!K10</f>
        <v>1791532.2085414776</v>
      </c>
      <c r="L12" s="325">
        <f>Calculations_residential!L10</f>
        <v>1850795.2850120016</v>
      </c>
      <c r="M12" s="325">
        <f>Calculations_residential!M10</f>
        <v>1929342.3784292836</v>
      </c>
      <c r="N12" s="325">
        <f>Calculations_residential!N10</f>
        <v>2069033.9158240901</v>
      </c>
      <c r="O12" s="325">
        <f>Calculations_residential!O10</f>
        <v>2298560.7516781832</v>
      </c>
      <c r="P12" s="325">
        <f>Calculations_residential!P10</f>
        <v>2618393.227868313</v>
      </c>
      <c r="Q12" s="325">
        <f>Calculations_residential!Q10</f>
        <v>2935873.9946746919</v>
      </c>
      <c r="R12" s="325">
        <f>Calculations_residential!R10</f>
        <v>3282812.0136877373</v>
      </c>
      <c r="S12" s="325">
        <f>Calculations_residential!S10</f>
        <v>3670748.3825124656</v>
      </c>
      <c r="T12" s="325">
        <f>Calculations_residential!T10</f>
        <v>4104527.9569881498</v>
      </c>
      <c r="U12" s="325">
        <f>Calculations_residential!U10</f>
        <v>4589568.1191218514</v>
      </c>
      <c r="V12" s="325">
        <f>Calculations_residential!V10</f>
        <v>5131926.4336345959</v>
      </c>
      <c r="W12" s="325">
        <f>Calculations_residential!W10</f>
        <v>5738376.2996150171</v>
      </c>
      <c r="X12" s="325">
        <f>Calculations_residential!X10</f>
        <v>6416491.5420780852</v>
      </c>
      <c r="Y12" s="325">
        <f>Calculations_residential!Y10</f>
        <v>7174740.9998751311</v>
      </c>
      <c r="Z12" s="325">
        <f>Calculations_residential!Z10</f>
        <v>8022594.2912437096</v>
      </c>
      <c r="AA12" s="325">
        <f>Calculations_residential!AA10</f>
        <v>8970640.0778810438</v>
      </c>
      <c r="AB12" s="325">
        <f>Calculations_residential!AB10</f>
        <v>10030718.30451622</v>
      </c>
      <c r="AC12" s="325">
        <f>Calculations_residential!AC10</f>
        <v>11216068.065493396</v>
      </c>
      <c r="AD12" s="325">
        <f>Calculations_residential!AD10</f>
        <v>12541492.945040697</v>
      </c>
      <c r="AE12" s="325">
        <f>Calculations_residential!AE10</f>
        <v>14023545.896124734</v>
      </c>
      <c r="AF12" s="325">
        <f>Calculations_residential!AF10</f>
        <v>15680735.966803886</v>
      </c>
      <c r="AG12" s="325">
        <f>Calculations_residential!AG10</f>
        <v>17533759.455842406</v>
      </c>
    </row>
    <row r="13" spans="1:33">
      <c r="A13" t="s">
        <v>4</v>
      </c>
      <c r="B13" s="325">
        <f>Calculations_residential!B11</f>
        <v>0</v>
      </c>
      <c r="C13" s="325">
        <f>Calculations_residential!C11</f>
        <v>0</v>
      </c>
      <c r="D13" s="325">
        <f>Calculations_residential!D11</f>
        <v>0</v>
      </c>
      <c r="E13" s="325">
        <f>Calculations_residential!E11</f>
        <v>0</v>
      </c>
      <c r="F13" s="325">
        <f>Calculations_residential!F11</f>
        <v>0</v>
      </c>
      <c r="G13" s="325">
        <f>Calculations_residential!G11</f>
        <v>0</v>
      </c>
      <c r="H13" s="325">
        <f>Calculations_residential!H11</f>
        <v>0</v>
      </c>
      <c r="I13" s="325">
        <f>Calculations_residential!I11</f>
        <v>0</v>
      </c>
      <c r="J13" s="325">
        <f>Calculations_residential!J11</f>
        <v>0</v>
      </c>
      <c r="K13" s="325">
        <f>Calculations_residential!K11</f>
        <v>0</v>
      </c>
      <c r="L13" s="325">
        <f>Calculations_residential!L11</f>
        <v>0</v>
      </c>
      <c r="M13" s="325">
        <f>Calculations_residential!M11</f>
        <v>0</v>
      </c>
      <c r="N13" s="325">
        <f>Calculations_residential!N11</f>
        <v>0</v>
      </c>
      <c r="O13" s="325">
        <f>Calculations_residential!O11</f>
        <v>0</v>
      </c>
      <c r="P13" s="325">
        <f>Calculations_residential!P11</f>
        <v>0</v>
      </c>
      <c r="Q13" s="325">
        <f>Calculations_residential!Q11</f>
        <v>0</v>
      </c>
      <c r="R13" s="325">
        <f>Calculations_residential!R11</f>
        <v>0</v>
      </c>
      <c r="S13" s="325">
        <f>Calculations_residential!S11</f>
        <v>0</v>
      </c>
      <c r="T13" s="325">
        <f>Calculations_residential!T11</f>
        <v>0</v>
      </c>
      <c r="U13" s="325">
        <f>Calculations_residential!U11</f>
        <v>0</v>
      </c>
      <c r="V13" s="325">
        <f>Calculations_residential!V11</f>
        <v>0</v>
      </c>
      <c r="W13" s="325">
        <f>Calculations_residential!W11</f>
        <v>0</v>
      </c>
      <c r="X13" s="325">
        <f>Calculations_residential!X11</f>
        <v>0</v>
      </c>
      <c r="Y13" s="325">
        <f>Calculations_residential!Y11</f>
        <v>0</v>
      </c>
      <c r="Z13" s="325">
        <f>Calculations_residential!Z11</f>
        <v>0</v>
      </c>
      <c r="AA13" s="325">
        <f>Calculations_residential!AA11</f>
        <v>0</v>
      </c>
      <c r="AB13" s="325">
        <f>Calculations_residential!AB11</f>
        <v>0</v>
      </c>
      <c r="AC13" s="325">
        <f>Calculations_residential!AC11</f>
        <v>0</v>
      </c>
      <c r="AD13" s="325">
        <f>Calculations_residential!AD11</f>
        <v>0</v>
      </c>
      <c r="AE13" s="325">
        <f>Calculations_residential!AE11</f>
        <v>0</v>
      </c>
      <c r="AF13" s="325">
        <f>Calculations_residential!AF11</f>
        <v>0</v>
      </c>
      <c r="AG13" s="325">
        <f>Calculations_residential!AG11</f>
        <v>0</v>
      </c>
    </row>
    <row r="14" spans="1:33">
      <c r="A14" t="s">
        <v>5</v>
      </c>
      <c r="B14" s="325">
        <f>Calculations_residential!B12</f>
        <v>0</v>
      </c>
      <c r="C14" s="325">
        <f>Calculations_residential!C12</f>
        <v>0</v>
      </c>
      <c r="D14" s="325">
        <f>Calculations_residential!D12</f>
        <v>0</v>
      </c>
      <c r="E14" s="325">
        <f>Calculations_residential!E12</f>
        <v>0</v>
      </c>
      <c r="F14" s="325">
        <f>Calculations_residential!F12</f>
        <v>0</v>
      </c>
      <c r="G14" s="325">
        <f>Calculations_residential!G12</f>
        <v>0</v>
      </c>
      <c r="H14" s="325">
        <f>Calculations_residential!H12</f>
        <v>0</v>
      </c>
      <c r="I14" s="325">
        <f>Calculations_residential!I12</f>
        <v>0</v>
      </c>
      <c r="J14" s="325">
        <f>Calculations_residential!J12</f>
        <v>0</v>
      </c>
      <c r="K14" s="325">
        <f>Calculations_residential!K12</f>
        <v>0</v>
      </c>
      <c r="L14" s="325">
        <f>Calculations_residential!L12</f>
        <v>0</v>
      </c>
      <c r="M14" s="325">
        <f>Calculations_residential!M12</f>
        <v>0</v>
      </c>
      <c r="N14" s="325">
        <f>Calculations_residential!N12</f>
        <v>0</v>
      </c>
      <c r="O14" s="325">
        <f>Calculations_residential!O12</f>
        <v>0</v>
      </c>
      <c r="P14" s="325">
        <f>Calculations_residential!P12</f>
        <v>0</v>
      </c>
      <c r="Q14" s="325">
        <f>Calculations_residential!Q12</f>
        <v>0</v>
      </c>
      <c r="R14" s="325">
        <f>Calculations_residential!R12</f>
        <v>0</v>
      </c>
      <c r="S14" s="325">
        <f>Calculations_residential!S12</f>
        <v>0</v>
      </c>
      <c r="T14" s="325">
        <f>Calculations_residential!T12</f>
        <v>0</v>
      </c>
      <c r="U14" s="325">
        <f>Calculations_residential!U12</f>
        <v>0</v>
      </c>
      <c r="V14" s="325">
        <f>Calculations_residential!V12</f>
        <v>0</v>
      </c>
      <c r="W14" s="325">
        <f>Calculations_residential!W12</f>
        <v>0</v>
      </c>
      <c r="X14" s="325">
        <f>Calculations_residential!X12</f>
        <v>0</v>
      </c>
      <c r="Y14" s="325">
        <f>Calculations_residential!Y12</f>
        <v>0</v>
      </c>
      <c r="Z14" s="325">
        <f>Calculations_residential!Z12</f>
        <v>0</v>
      </c>
      <c r="AA14" s="325">
        <f>Calculations_residential!AA12</f>
        <v>0</v>
      </c>
      <c r="AB14" s="325">
        <f>Calculations_residential!AB12</f>
        <v>0</v>
      </c>
      <c r="AC14" s="325">
        <f>Calculations_residential!AC12</f>
        <v>0</v>
      </c>
      <c r="AD14" s="325">
        <f>Calculations_residential!AD12</f>
        <v>0</v>
      </c>
      <c r="AE14" s="325">
        <f>Calculations_residential!AE12</f>
        <v>0</v>
      </c>
      <c r="AF14" s="325">
        <f>Calculations_residential!AF12</f>
        <v>0</v>
      </c>
      <c r="AG14" s="325">
        <f>Calculations_residential!AG12</f>
        <v>0</v>
      </c>
    </row>
    <row r="15" spans="1:33">
      <c r="A15" t="s">
        <v>6</v>
      </c>
      <c r="B15" s="325">
        <f>Calculations_residential!B13</f>
        <v>0</v>
      </c>
      <c r="C15" s="325">
        <f>Calculations_residential!C13</f>
        <v>0</v>
      </c>
      <c r="D15" s="325">
        <f>Calculations_residential!D13</f>
        <v>0</v>
      </c>
      <c r="E15" s="325">
        <f>Calculations_residential!E13</f>
        <v>0</v>
      </c>
      <c r="F15" s="325">
        <f>Calculations_residential!F13</f>
        <v>0</v>
      </c>
      <c r="G15" s="325">
        <f>Calculations_residential!G13</f>
        <v>0</v>
      </c>
      <c r="H15" s="325">
        <f>Calculations_residential!H13</f>
        <v>0</v>
      </c>
      <c r="I15" s="325">
        <f>Calculations_residential!I13</f>
        <v>0</v>
      </c>
      <c r="J15" s="325">
        <f>Calculations_residential!J13</f>
        <v>0</v>
      </c>
      <c r="K15" s="325">
        <f>Calculations_residential!K13</f>
        <v>0</v>
      </c>
      <c r="L15" s="325">
        <f>Calculations_residential!L13</f>
        <v>0</v>
      </c>
      <c r="M15" s="325">
        <f>Calculations_residential!M13</f>
        <v>0</v>
      </c>
      <c r="N15" s="325">
        <f>Calculations_residential!N13</f>
        <v>0</v>
      </c>
      <c r="O15" s="325">
        <f>Calculations_residential!O13</f>
        <v>0</v>
      </c>
      <c r="P15" s="325">
        <f>Calculations_residential!P13</f>
        <v>0</v>
      </c>
      <c r="Q15" s="325">
        <f>Calculations_residential!Q13</f>
        <v>0</v>
      </c>
      <c r="R15" s="325">
        <f>Calculations_residential!R13</f>
        <v>0</v>
      </c>
      <c r="S15" s="325">
        <f>Calculations_residential!S13</f>
        <v>0</v>
      </c>
      <c r="T15" s="325">
        <f>Calculations_residential!T13</f>
        <v>0</v>
      </c>
      <c r="U15" s="325">
        <f>Calculations_residential!U13</f>
        <v>0</v>
      </c>
      <c r="V15" s="325">
        <f>Calculations_residential!V13</f>
        <v>0</v>
      </c>
      <c r="W15" s="325">
        <f>Calculations_residential!W13</f>
        <v>0</v>
      </c>
      <c r="X15" s="325">
        <f>Calculations_residential!X13</f>
        <v>0</v>
      </c>
      <c r="Y15" s="325">
        <f>Calculations_residential!Y13</f>
        <v>0</v>
      </c>
      <c r="Z15" s="325">
        <f>Calculations_residential!Z13</f>
        <v>0</v>
      </c>
      <c r="AA15" s="325">
        <f>Calculations_residential!AA13</f>
        <v>0</v>
      </c>
      <c r="AB15" s="325">
        <f>Calculations_residential!AB13</f>
        <v>0</v>
      </c>
      <c r="AC15" s="325">
        <f>Calculations_residential!AC13</f>
        <v>0</v>
      </c>
      <c r="AD15" s="325">
        <f>Calculations_residential!AD13</f>
        <v>0</v>
      </c>
      <c r="AE15" s="325">
        <f>Calculations_residential!AE13</f>
        <v>0</v>
      </c>
      <c r="AF15" s="325">
        <f>Calculations_residential!AF13</f>
        <v>0</v>
      </c>
      <c r="AG15" s="325">
        <f>Calculations_residential!AG13</f>
        <v>0</v>
      </c>
    </row>
    <row r="16" spans="1:33">
      <c r="A16" t="s">
        <v>7</v>
      </c>
      <c r="B16" s="325">
        <f>Calculations_residential!B14</f>
        <v>0</v>
      </c>
      <c r="C16" s="325">
        <f>Calculations_residential!C14</f>
        <v>0</v>
      </c>
      <c r="D16" s="325">
        <f>Calculations_residential!D14</f>
        <v>0</v>
      </c>
      <c r="E16" s="325">
        <f>Calculations_residential!E14</f>
        <v>0</v>
      </c>
      <c r="F16" s="325">
        <f>Calculations_residential!F14</f>
        <v>0</v>
      </c>
      <c r="G16" s="325">
        <f>Calculations_residential!G14</f>
        <v>0</v>
      </c>
      <c r="H16" s="325">
        <f>Calculations_residential!H14</f>
        <v>0</v>
      </c>
      <c r="I16" s="325">
        <f>Calculations_residential!I14</f>
        <v>0</v>
      </c>
      <c r="J16" s="325">
        <f>Calculations_residential!J14</f>
        <v>0</v>
      </c>
      <c r="K16" s="325">
        <f>Calculations_residential!K14</f>
        <v>0</v>
      </c>
      <c r="L16" s="325">
        <f>Calculations_residential!L14</f>
        <v>0</v>
      </c>
      <c r="M16" s="325">
        <f>Calculations_residential!M14</f>
        <v>0</v>
      </c>
      <c r="N16" s="325">
        <f>Calculations_residential!N14</f>
        <v>0</v>
      </c>
      <c r="O16" s="325">
        <f>Calculations_residential!O14</f>
        <v>0</v>
      </c>
      <c r="P16" s="325">
        <f>Calculations_residential!P14</f>
        <v>0</v>
      </c>
      <c r="Q16" s="325">
        <f>Calculations_residential!Q14</f>
        <v>0</v>
      </c>
      <c r="R16" s="325">
        <f>Calculations_residential!R14</f>
        <v>0</v>
      </c>
      <c r="S16" s="325">
        <f>Calculations_residential!S14</f>
        <v>0</v>
      </c>
      <c r="T16" s="325">
        <f>Calculations_residential!T14</f>
        <v>0</v>
      </c>
      <c r="U16" s="325">
        <f>Calculations_residential!U14</f>
        <v>0</v>
      </c>
      <c r="V16" s="325">
        <f>Calculations_residential!V14</f>
        <v>0</v>
      </c>
      <c r="W16" s="325">
        <f>Calculations_residential!W14</f>
        <v>0</v>
      </c>
      <c r="X16" s="325">
        <f>Calculations_residential!X14</f>
        <v>0</v>
      </c>
      <c r="Y16" s="325">
        <f>Calculations_residential!Y14</f>
        <v>0</v>
      </c>
      <c r="Z16" s="325">
        <f>Calculations_residential!Z14</f>
        <v>0</v>
      </c>
      <c r="AA16" s="325">
        <f>Calculations_residential!AA14</f>
        <v>0</v>
      </c>
      <c r="AB16" s="325">
        <f>Calculations_residential!AB14</f>
        <v>0</v>
      </c>
      <c r="AC16" s="325">
        <f>Calculations_residential!AC14</f>
        <v>0</v>
      </c>
      <c r="AD16" s="325">
        <f>Calculations_residential!AD14</f>
        <v>0</v>
      </c>
      <c r="AE16" s="325">
        <f>Calculations_residential!AE14</f>
        <v>0</v>
      </c>
      <c r="AF16" s="325">
        <f>Calculations_residential!AF14</f>
        <v>0</v>
      </c>
      <c r="AG16" s="325">
        <f>Calculations_residential!AG14</f>
        <v>0</v>
      </c>
    </row>
    <row r="17" spans="1:33">
      <c r="A17" t="s">
        <v>8</v>
      </c>
      <c r="B17" s="325">
        <f>Calculations_residential!B15</f>
        <v>0</v>
      </c>
      <c r="C17" s="325">
        <f>Calculations_residential!C15</f>
        <v>0</v>
      </c>
      <c r="D17" s="325">
        <f>Calculations_residential!D15</f>
        <v>0</v>
      </c>
      <c r="E17" s="325">
        <f>Calculations_residential!E15</f>
        <v>0</v>
      </c>
      <c r="F17" s="325">
        <f>Calculations_residential!F15</f>
        <v>0</v>
      </c>
      <c r="G17" s="325">
        <f>Calculations_residential!G15</f>
        <v>0</v>
      </c>
      <c r="H17" s="325">
        <f>Calculations_residential!H15</f>
        <v>0</v>
      </c>
      <c r="I17" s="325">
        <f>Calculations_residential!I15</f>
        <v>0</v>
      </c>
      <c r="J17" s="325">
        <f>Calculations_residential!J15</f>
        <v>0</v>
      </c>
      <c r="K17" s="325">
        <f>Calculations_residential!K15</f>
        <v>0</v>
      </c>
      <c r="L17" s="325">
        <f>Calculations_residential!L15</f>
        <v>0</v>
      </c>
      <c r="M17" s="325">
        <f>Calculations_residential!M15</f>
        <v>0</v>
      </c>
      <c r="N17" s="325">
        <f>Calculations_residential!N15</f>
        <v>0</v>
      </c>
      <c r="O17" s="325">
        <f>Calculations_residential!O15</f>
        <v>0</v>
      </c>
      <c r="P17" s="325">
        <f>Calculations_residential!P15</f>
        <v>0</v>
      </c>
      <c r="Q17" s="325">
        <f>Calculations_residential!Q15</f>
        <v>0</v>
      </c>
      <c r="R17" s="325">
        <f>Calculations_residential!R15</f>
        <v>0</v>
      </c>
      <c r="S17" s="325">
        <f>Calculations_residential!S15</f>
        <v>0</v>
      </c>
      <c r="T17" s="325">
        <f>Calculations_residential!T15</f>
        <v>0</v>
      </c>
      <c r="U17" s="325">
        <f>Calculations_residential!U15</f>
        <v>0</v>
      </c>
      <c r="V17" s="325">
        <f>Calculations_residential!V15</f>
        <v>0</v>
      </c>
      <c r="W17" s="325">
        <f>Calculations_residential!W15</f>
        <v>0</v>
      </c>
      <c r="X17" s="325">
        <f>Calculations_residential!X15</f>
        <v>0</v>
      </c>
      <c r="Y17" s="325">
        <f>Calculations_residential!Y15</f>
        <v>0</v>
      </c>
      <c r="Z17" s="325">
        <f>Calculations_residential!Z15</f>
        <v>0</v>
      </c>
      <c r="AA17" s="325">
        <f>Calculations_residential!AA15</f>
        <v>0</v>
      </c>
      <c r="AB17" s="325">
        <f>Calculations_residential!AB15</f>
        <v>0</v>
      </c>
      <c r="AC17" s="325">
        <f>Calculations_residential!AC15</f>
        <v>0</v>
      </c>
      <c r="AD17" s="325">
        <f>Calculations_residential!AD15</f>
        <v>0</v>
      </c>
      <c r="AE17" s="325">
        <f>Calculations_residential!AE15</f>
        <v>0</v>
      </c>
      <c r="AF17" s="325">
        <f>Calculations_residential!AF15</f>
        <v>0</v>
      </c>
      <c r="AG17" s="325">
        <f>Calculations_residential!AG15</f>
        <v>0</v>
      </c>
    </row>
    <row r="18" spans="1:33">
      <c r="A18" t="s">
        <v>13</v>
      </c>
      <c r="B18" s="325">
        <f>Calculations_residential!B16</f>
        <v>0</v>
      </c>
      <c r="C18" s="325">
        <f>Calculations_residential!C16</f>
        <v>0</v>
      </c>
      <c r="D18" s="325">
        <f>Calculations_residential!D16</f>
        <v>0</v>
      </c>
      <c r="E18" s="325">
        <f>Calculations_residential!E16</f>
        <v>0</v>
      </c>
      <c r="F18" s="325">
        <f>Calculations_residential!F16</f>
        <v>0</v>
      </c>
      <c r="G18" s="325">
        <f>Calculations_residential!G16</f>
        <v>0</v>
      </c>
      <c r="H18" s="325">
        <f>Calculations_residential!H16</f>
        <v>0</v>
      </c>
      <c r="I18" s="325">
        <f>Calculations_residential!I16</f>
        <v>0</v>
      </c>
      <c r="J18" s="325">
        <f>Calculations_residential!J16</f>
        <v>0</v>
      </c>
      <c r="K18" s="325">
        <f>Calculations_residential!K16</f>
        <v>0</v>
      </c>
      <c r="L18" s="325">
        <f>Calculations_residential!L16</f>
        <v>0</v>
      </c>
      <c r="M18" s="325">
        <f>Calculations_residential!M16</f>
        <v>0</v>
      </c>
      <c r="N18" s="325">
        <f>Calculations_residential!N16</f>
        <v>0</v>
      </c>
      <c r="O18" s="325">
        <f>Calculations_residential!O16</f>
        <v>0</v>
      </c>
      <c r="P18" s="325">
        <f>Calculations_residential!P16</f>
        <v>0</v>
      </c>
      <c r="Q18" s="325">
        <f>Calculations_residential!Q16</f>
        <v>0</v>
      </c>
      <c r="R18" s="325">
        <f>Calculations_residential!R16</f>
        <v>0</v>
      </c>
      <c r="S18" s="325">
        <f>Calculations_residential!S16</f>
        <v>0</v>
      </c>
      <c r="T18" s="325">
        <f>Calculations_residential!T16</f>
        <v>0</v>
      </c>
      <c r="U18" s="325">
        <f>Calculations_residential!U16</f>
        <v>0</v>
      </c>
      <c r="V18" s="325">
        <f>Calculations_residential!V16</f>
        <v>0</v>
      </c>
      <c r="W18" s="325">
        <f>Calculations_residential!W16</f>
        <v>0</v>
      </c>
      <c r="X18" s="325">
        <f>Calculations_residential!X16</f>
        <v>0</v>
      </c>
      <c r="Y18" s="325">
        <f>Calculations_residential!Y16</f>
        <v>0</v>
      </c>
      <c r="Z18" s="325">
        <f>Calculations_residential!Z16</f>
        <v>0</v>
      </c>
      <c r="AA18" s="325">
        <f>Calculations_residential!AA16</f>
        <v>0</v>
      </c>
      <c r="AB18" s="325">
        <f>Calculations_residential!AB16</f>
        <v>0</v>
      </c>
      <c r="AC18" s="325">
        <f>Calculations_residential!AC16</f>
        <v>0</v>
      </c>
      <c r="AD18" s="325">
        <f>Calculations_residential!AD16</f>
        <v>0</v>
      </c>
      <c r="AE18" s="325">
        <f>Calculations_residential!AE16</f>
        <v>0</v>
      </c>
      <c r="AF18" s="325">
        <f>Calculations_residential!AF16</f>
        <v>0</v>
      </c>
      <c r="AG18" s="325">
        <f>Calculations_residential!AG16</f>
        <v>0</v>
      </c>
    </row>
    <row r="19" spans="1:33">
      <c r="A19" t="s">
        <v>16</v>
      </c>
      <c r="B19" s="325">
        <f>Calculations_residential!B17</f>
        <v>0</v>
      </c>
      <c r="C19" s="325">
        <f>Calculations_residential!C17</f>
        <v>0</v>
      </c>
      <c r="D19" s="325">
        <f>Calculations_residential!D17</f>
        <v>0</v>
      </c>
      <c r="E19" s="325">
        <f>Calculations_residential!E17</f>
        <v>0</v>
      </c>
      <c r="F19" s="325">
        <f>Calculations_residential!F17</f>
        <v>0</v>
      </c>
      <c r="G19" s="325">
        <f>Calculations_residential!G17</f>
        <v>0</v>
      </c>
      <c r="H19" s="325">
        <f>Calculations_residential!H17</f>
        <v>0</v>
      </c>
      <c r="I19" s="325">
        <f>Calculations_residential!I17</f>
        <v>0</v>
      </c>
      <c r="J19" s="325">
        <f>Calculations_residential!J17</f>
        <v>0</v>
      </c>
      <c r="K19" s="325">
        <f>Calculations_residential!K17</f>
        <v>0</v>
      </c>
      <c r="L19" s="325">
        <f>Calculations_residential!L17</f>
        <v>0</v>
      </c>
      <c r="M19" s="325">
        <f>Calculations_residential!M17</f>
        <v>0</v>
      </c>
      <c r="N19" s="325">
        <f>Calculations_residential!N17</f>
        <v>0</v>
      </c>
      <c r="O19" s="325">
        <f>Calculations_residential!O17</f>
        <v>0</v>
      </c>
      <c r="P19" s="325">
        <f>Calculations_residential!P17</f>
        <v>0</v>
      </c>
      <c r="Q19" s="325">
        <f>Calculations_residential!Q17</f>
        <v>0</v>
      </c>
      <c r="R19" s="325">
        <f>Calculations_residential!R17</f>
        <v>0</v>
      </c>
      <c r="S19" s="325">
        <f>Calculations_residential!S17</f>
        <v>0</v>
      </c>
      <c r="T19" s="325">
        <f>Calculations_residential!T17</f>
        <v>0</v>
      </c>
      <c r="U19" s="325">
        <f>Calculations_residential!U17</f>
        <v>0</v>
      </c>
      <c r="V19" s="325">
        <f>Calculations_residential!V17</f>
        <v>0</v>
      </c>
      <c r="W19" s="325">
        <f>Calculations_residential!W17</f>
        <v>0</v>
      </c>
      <c r="X19" s="325">
        <f>Calculations_residential!X17</f>
        <v>0</v>
      </c>
      <c r="Y19" s="325">
        <f>Calculations_residential!Y17</f>
        <v>0</v>
      </c>
      <c r="Z19" s="325">
        <f>Calculations_residential!Z17</f>
        <v>0</v>
      </c>
      <c r="AA19" s="325">
        <f>Calculations_residential!AA17</f>
        <v>0</v>
      </c>
      <c r="AB19" s="325">
        <f>Calculations_residential!AB17</f>
        <v>0</v>
      </c>
      <c r="AC19" s="325">
        <f>Calculations_residential!AC17</f>
        <v>0</v>
      </c>
      <c r="AD19" s="325">
        <f>Calculations_residential!AD17</f>
        <v>0</v>
      </c>
      <c r="AE19" s="325">
        <f>Calculations_residential!AE17</f>
        <v>0</v>
      </c>
      <c r="AF19" s="325">
        <f>Calculations_residential!AF17</f>
        <v>0</v>
      </c>
      <c r="AG19" s="325">
        <f>Calculations_residential!AG17</f>
        <v>0</v>
      </c>
    </row>
    <row r="20" spans="1:33">
      <c r="A20" t="s">
        <v>17</v>
      </c>
      <c r="B20" s="325">
        <f>Calculations_residential!B18</f>
        <v>0</v>
      </c>
      <c r="C20" s="325">
        <f>Calculations_residential!C18</f>
        <v>0</v>
      </c>
      <c r="D20" s="325">
        <f>Calculations_residential!D18</f>
        <v>0</v>
      </c>
      <c r="E20" s="325">
        <f>Calculations_residential!E18</f>
        <v>0</v>
      </c>
      <c r="F20" s="325">
        <f>Calculations_residential!F18</f>
        <v>0</v>
      </c>
      <c r="G20" s="325">
        <f>Calculations_residential!G18</f>
        <v>0</v>
      </c>
      <c r="H20" s="325">
        <f>Calculations_residential!H18</f>
        <v>0</v>
      </c>
      <c r="I20" s="325">
        <f>Calculations_residential!I18</f>
        <v>0</v>
      </c>
      <c r="J20" s="325">
        <f>Calculations_residential!J18</f>
        <v>0</v>
      </c>
      <c r="K20" s="325">
        <f>Calculations_residential!K18</f>
        <v>0</v>
      </c>
      <c r="L20" s="325">
        <f>Calculations_residential!L18</f>
        <v>0</v>
      </c>
      <c r="M20" s="325">
        <f>Calculations_residential!M18</f>
        <v>0</v>
      </c>
      <c r="N20" s="325">
        <f>Calculations_residential!N18</f>
        <v>0</v>
      </c>
      <c r="O20" s="325">
        <f>Calculations_residential!O18</f>
        <v>0</v>
      </c>
      <c r="P20" s="325">
        <f>Calculations_residential!P18</f>
        <v>0</v>
      </c>
      <c r="Q20" s="325">
        <f>Calculations_residential!Q18</f>
        <v>0</v>
      </c>
      <c r="R20" s="325">
        <f>Calculations_residential!R18</f>
        <v>0</v>
      </c>
      <c r="S20" s="325">
        <f>Calculations_residential!S18</f>
        <v>0</v>
      </c>
      <c r="T20" s="325">
        <f>Calculations_residential!T18</f>
        <v>0</v>
      </c>
      <c r="U20" s="325">
        <f>Calculations_residential!U18</f>
        <v>0</v>
      </c>
      <c r="V20" s="325">
        <f>Calculations_residential!V18</f>
        <v>0</v>
      </c>
      <c r="W20" s="325">
        <f>Calculations_residential!W18</f>
        <v>0</v>
      </c>
      <c r="X20" s="325">
        <f>Calculations_residential!X18</f>
        <v>0</v>
      </c>
      <c r="Y20" s="325">
        <f>Calculations_residential!Y18</f>
        <v>0</v>
      </c>
      <c r="Z20" s="325">
        <f>Calculations_residential!Z18</f>
        <v>0</v>
      </c>
      <c r="AA20" s="325">
        <f>Calculations_residential!AA18</f>
        <v>0</v>
      </c>
      <c r="AB20" s="325">
        <f>Calculations_residential!AB18</f>
        <v>0</v>
      </c>
      <c r="AC20" s="325">
        <f>Calculations_residential!AC18</f>
        <v>0</v>
      </c>
      <c r="AD20" s="325">
        <f>Calculations_residential!AD18</f>
        <v>0</v>
      </c>
      <c r="AE20" s="325">
        <f>Calculations_residential!AE18</f>
        <v>0</v>
      </c>
      <c r="AF20" s="325">
        <f>Calculations_residential!AF18</f>
        <v>0</v>
      </c>
      <c r="AG20" s="325">
        <f>Calculations_residential!AG18</f>
        <v>0</v>
      </c>
    </row>
    <row r="21" spans="1:33">
      <c r="A21" t="s">
        <v>18</v>
      </c>
      <c r="B21" s="325">
        <f>Calculations_residential!B19</f>
        <v>0</v>
      </c>
      <c r="C21" s="325">
        <f>Calculations_residential!C19</f>
        <v>0</v>
      </c>
      <c r="D21" s="325">
        <f>Calculations_residential!D19</f>
        <v>0</v>
      </c>
      <c r="E21" s="325">
        <f>Calculations_residential!E19</f>
        <v>0</v>
      </c>
      <c r="F21" s="325">
        <f>Calculations_residential!F19</f>
        <v>0</v>
      </c>
      <c r="G21" s="325">
        <f>Calculations_residential!G19</f>
        <v>0</v>
      </c>
      <c r="H21" s="325">
        <f>Calculations_residential!H19</f>
        <v>0</v>
      </c>
      <c r="I21" s="325">
        <f>Calculations_residential!I19</f>
        <v>0</v>
      </c>
      <c r="J21" s="325">
        <f>Calculations_residential!J19</f>
        <v>0</v>
      </c>
      <c r="K21" s="325">
        <f>Calculations_residential!K19</f>
        <v>0</v>
      </c>
      <c r="L21" s="325">
        <f>Calculations_residential!L19</f>
        <v>0</v>
      </c>
      <c r="M21" s="325">
        <f>Calculations_residential!M19</f>
        <v>0</v>
      </c>
      <c r="N21" s="325">
        <f>Calculations_residential!N19</f>
        <v>0</v>
      </c>
      <c r="O21" s="325">
        <f>Calculations_residential!O19</f>
        <v>0</v>
      </c>
      <c r="P21" s="325">
        <f>Calculations_residential!P19</f>
        <v>0</v>
      </c>
      <c r="Q21" s="325">
        <f>Calculations_residential!Q19</f>
        <v>0</v>
      </c>
      <c r="R21" s="325">
        <f>Calculations_residential!R19</f>
        <v>0</v>
      </c>
      <c r="S21" s="325">
        <f>Calculations_residential!S19</f>
        <v>0</v>
      </c>
      <c r="T21" s="325">
        <f>Calculations_residential!T19</f>
        <v>0</v>
      </c>
      <c r="U21" s="325">
        <f>Calculations_residential!U19</f>
        <v>0</v>
      </c>
      <c r="V21" s="325">
        <f>Calculations_residential!V19</f>
        <v>0</v>
      </c>
      <c r="W21" s="325">
        <f>Calculations_residential!W19</f>
        <v>0</v>
      </c>
      <c r="X21" s="325">
        <f>Calculations_residential!X19</f>
        <v>0</v>
      </c>
      <c r="Y21" s="325">
        <f>Calculations_residential!Y19</f>
        <v>0</v>
      </c>
      <c r="Z21" s="325">
        <f>Calculations_residential!Z19</f>
        <v>0</v>
      </c>
      <c r="AA21" s="325">
        <f>Calculations_residential!AA19</f>
        <v>0</v>
      </c>
      <c r="AB21" s="325">
        <f>Calculations_residential!AB19</f>
        <v>0</v>
      </c>
      <c r="AC21" s="325">
        <f>Calculations_residential!AC19</f>
        <v>0</v>
      </c>
      <c r="AD21" s="325">
        <f>Calculations_residential!AD19</f>
        <v>0</v>
      </c>
      <c r="AE21" s="325">
        <f>Calculations_residential!AE19</f>
        <v>0</v>
      </c>
      <c r="AF21" s="325">
        <f>Calculations_residential!AF19</f>
        <v>0</v>
      </c>
      <c r="AG21" s="325">
        <f>Calculations_residential!AG19</f>
        <v>0</v>
      </c>
    </row>
    <row r="22" spans="1:33">
      <c r="A22" t="s">
        <v>19</v>
      </c>
      <c r="B22" s="325">
        <f>Calculations_residential!B20</f>
        <v>0</v>
      </c>
      <c r="C22" s="325">
        <f>Calculations_residential!C20</f>
        <v>0</v>
      </c>
      <c r="D22" s="325">
        <f>Calculations_residential!D20</f>
        <v>0</v>
      </c>
      <c r="E22" s="325">
        <f>Calculations_residential!E20</f>
        <v>0</v>
      </c>
      <c r="F22" s="325">
        <f>Calculations_residential!F20</f>
        <v>0</v>
      </c>
      <c r="G22" s="325">
        <f>Calculations_residential!G20</f>
        <v>0</v>
      </c>
      <c r="H22" s="325">
        <f>Calculations_residential!H20</f>
        <v>0</v>
      </c>
      <c r="I22" s="325">
        <f>Calculations_residential!I20</f>
        <v>0</v>
      </c>
      <c r="J22" s="325">
        <f>Calculations_residential!J20</f>
        <v>0</v>
      </c>
      <c r="K22" s="325">
        <f>Calculations_residential!K20</f>
        <v>0</v>
      </c>
      <c r="L22" s="325">
        <f>Calculations_residential!L20</f>
        <v>0</v>
      </c>
      <c r="M22" s="325">
        <f>Calculations_residential!M20</f>
        <v>0</v>
      </c>
      <c r="N22" s="325">
        <f>Calculations_residential!N20</f>
        <v>0</v>
      </c>
      <c r="O22" s="325">
        <f>Calculations_residential!O20</f>
        <v>0</v>
      </c>
      <c r="P22" s="325">
        <f>Calculations_residential!P20</f>
        <v>0</v>
      </c>
      <c r="Q22" s="325">
        <f>Calculations_residential!Q20</f>
        <v>0</v>
      </c>
      <c r="R22" s="325">
        <f>Calculations_residential!R20</f>
        <v>0</v>
      </c>
      <c r="S22" s="325">
        <f>Calculations_residential!S20</f>
        <v>0</v>
      </c>
      <c r="T22" s="325">
        <f>Calculations_residential!T20</f>
        <v>0</v>
      </c>
      <c r="U22" s="325">
        <f>Calculations_residential!U20</f>
        <v>0</v>
      </c>
      <c r="V22" s="325">
        <f>Calculations_residential!V20</f>
        <v>0</v>
      </c>
      <c r="W22" s="325">
        <f>Calculations_residential!W20</f>
        <v>0</v>
      </c>
      <c r="X22" s="325">
        <f>Calculations_residential!X20</f>
        <v>0</v>
      </c>
      <c r="Y22" s="325">
        <f>Calculations_residential!Y20</f>
        <v>0</v>
      </c>
      <c r="Z22" s="325">
        <f>Calculations_residential!Z20</f>
        <v>0</v>
      </c>
      <c r="AA22" s="325">
        <f>Calculations_residential!AA20</f>
        <v>0</v>
      </c>
      <c r="AB22" s="325">
        <f>Calculations_residential!AB20</f>
        <v>0</v>
      </c>
      <c r="AC22" s="325">
        <f>Calculations_residential!AC20</f>
        <v>0</v>
      </c>
      <c r="AD22" s="325">
        <f>Calculations_residential!AD20</f>
        <v>0</v>
      </c>
      <c r="AE22" s="325">
        <f>Calculations_residential!AE20</f>
        <v>0</v>
      </c>
      <c r="AF22" s="325">
        <f>Calculations_residential!AF20</f>
        <v>0</v>
      </c>
      <c r="AG22" s="325">
        <f>Calculations_residential!AG20</f>
        <v>0</v>
      </c>
    </row>
    <row r="24" spans="1:33">
      <c r="A24" s="268" t="s">
        <v>22</v>
      </c>
      <c r="B24" s="269"/>
    </row>
    <row r="25" spans="1:33">
      <c r="A25" s="1" t="s">
        <v>174</v>
      </c>
      <c r="B25" s="267">
        <v>2019</v>
      </c>
      <c r="C25" s="267">
        <v>2020</v>
      </c>
      <c r="D25" s="267">
        <v>2021</v>
      </c>
      <c r="E25" s="267">
        <v>2022</v>
      </c>
      <c r="F25" s="267">
        <v>2023</v>
      </c>
      <c r="G25" s="267">
        <v>2024</v>
      </c>
      <c r="H25" s="267">
        <v>2025</v>
      </c>
      <c r="I25" s="267">
        <v>2026</v>
      </c>
      <c r="J25" s="267">
        <v>2027</v>
      </c>
      <c r="K25" s="267">
        <v>2028</v>
      </c>
      <c r="L25" s="267">
        <v>2029</v>
      </c>
      <c r="M25" s="267">
        <v>2030</v>
      </c>
      <c r="N25" s="267">
        <v>2031</v>
      </c>
      <c r="O25" s="267">
        <v>2032</v>
      </c>
      <c r="P25" s="267">
        <v>2033</v>
      </c>
      <c r="Q25" s="267">
        <v>2034</v>
      </c>
      <c r="R25" s="267">
        <v>2035</v>
      </c>
      <c r="S25" s="267">
        <v>2036</v>
      </c>
      <c r="T25" s="267">
        <v>2037</v>
      </c>
      <c r="U25" s="267">
        <v>2038</v>
      </c>
      <c r="V25" s="267">
        <v>2039</v>
      </c>
      <c r="W25" s="267">
        <v>2040</v>
      </c>
      <c r="X25" s="267">
        <v>2041</v>
      </c>
      <c r="Y25" s="267">
        <v>2042</v>
      </c>
      <c r="Z25" s="267">
        <v>2043</v>
      </c>
      <c r="AA25" s="267">
        <v>2044</v>
      </c>
      <c r="AB25" s="267">
        <v>2045</v>
      </c>
      <c r="AC25" s="267">
        <v>2046</v>
      </c>
      <c r="AD25" s="267">
        <v>2047</v>
      </c>
      <c r="AE25" s="267">
        <v>2048</v>
      </c>
      <c r="AF25" s="267">
        <v>2049</v>
      </c>
      <c r="AG25" s="267">
        <v>2050</v>
      </c>
    </row>
    <row r="26" spans="1:33">
      <c r="A26" t="s">
        <v>14</v>
      </c>
      <c r="B26" s="325">
        <f>Calculations_residential!B27</f>
        <v>0</v>
      </c>
      <c r="C26" s="325">
        <f>Calculations_residential!C27</f>
        <v>0</v>
      </c>
      <c r="D26" s="325">
        <f>Calculations_residential!D27</f>
        <v>0</v>
      </c>
      <c r="E26" s="325">
        <f>Calculations_residential!E27</f>
        <v>0</v>
      </c>
      <c r="F26" s="325">
        <f>Calculations_residential!F27</f>
        <v>0</v>
      </c>
      <c r="G26" s="325">
        <f>Calculations_residential!G27</f>
        <v>0</v>
      </c>
      <c r="H26" s="325">
        <f>Calculations_residential!H27</f>
        <v>0</v>
      </c>
      <c r="I26" s="325">
        <f>Calculations_residential!I27</f>
        <v>0</v>
      </c>
      <c r="J26" s="325">
        <f>Calculations_residential!J27</f>
        <v>0</v>
      </c>
      <c r="K26" s="325">
        <f>Calculations_residential!K27</f>
        <v>0</v>
      </c>
      <c r="L26" s="325">
        <f>Calculations_residential!L27</f>
        <v>0</v>
      </c>
      <c r="M26" s="325">
        <f>Calculations_residential!M27</f>
        <v>0</v>
      </c>
      <c r="N26" s="325">
        <f>Calculations_residential!N27</f>
        <v>0</v>
      </c>
      <c r="O26" s="325">
        <f>Calculations_residential!O27</f>
        <v>0</v>
      </c>
      <c r="P26" s="325">
        <f>Calculations_residential!P27</f>
        <v>0</v>
      </c>
      <c r="Q26" s="325">
        <f>Calculations_residential!Q27</f>
        <v>0</v>
      </c>
      <c r="R26" s="325">
        <f>Calculations_residential!R27</f>
        <v>0</v>
      </c>
      <c r="S26" s="325">
        <f>Calculations_residential!S27</f>
        <v>0</v>
      </c>
      <c r="T26" s="325">
        <f>Calculations_residential!T27</f>
        <v>0</v>
      </c>
      <c r="U26" s="325">
        <f>Calculations_residential!U27</f>
        <v>0</v>
      </c>
      <c r="V26" s="325">
        <f>Calculations_residential!V27</f>
        <v>0</v>
      </c>
      <c r="W26" s="325">
        <f>Calculations_residential!W27</f>
        <v>0</v>
      </c>
      <c r="X26" s="325">
        <f>Calculations_residential!X27</f>
        <v>0</v>
      </c>
      <c r="Y26" s="325">
        <f>Calculations_residential!Y27</f>
        <v>0</v>
      </c>
      <c r="Z26" s="325">
        <f>Calculations_residential!Z27</f>
        <v>0</v>
      </c>
      <c r="AA26" s="325">
        <f>Calculations_residential!AA27</f>
        <v>0</v>
      </c>
      <c r="AB26" s="325">
        <f>Calculations_residential!AB27</f>
        <v>0</v>
      </c>
      <c r="AC26" s="325">
        <f>Calculations_residential!AC27</f>
        <v>0</v>
      </c>
      <c r="AD26" s="325">
        <f>Calculations_residential!AD27</f>
        <v>0</v>
      </c>
      <c r="AE26" s="325">
        <f>Calculations_residential!AE27</f>
        <v>0</v>
      </c>
      <c r="AF26" s="325">
        <f>Calculations_residential!AF27</f>
        <v>0</v>
      </c>
      <c r="AG26" s="325">
        <f>Calculations_residential!AG27</f>
        <v>0</v>
      </c>
    </row>
    <row r="27" spans="1:33">
      <c r="A27" t="s">
        <v>0</v>
      </c>
      <c r="B27" s="325">
        <f>Calculations_residential!B28</f>
        <v>0</v>
      </c>
      <c r="C27" s="325">
        <f>Calculations_residential!C28</f>
        <v>0</v>
      </c>
      <c r="D27" s="325">
        <f>Calculations_residential!D28</f>
        <v>0</v>
      </c>
      <c r="E27" s="325">
        <f>Calculations_residential!E28</f>
        <v>0</v>
      </c>
      <c r="F27" s="325">
        <f>Calculations_residential!F28</f>
        <v>0</v>
      </c>
      <c r="G27" s="325">
        <f>Calculations_residential!G28</f>
        <v>0</v>
      </c>
      <c r="H27" s="325">
        <f>Calculations_residential!H28</f>
        <v>0</v>
      </c>
      <c r="I27" s="325">
        <f>Calculations_residential!I28</f>
        <v>0</v>
      </c>
      <c r="J27" s="325">
        <f>Calculations_residential!J28</f>
        <v>0</v>
      </c>
      <c r="K27" s="325">
        <f>Calculations_residential!K28</f>
        <v>0</v>
      </c>
      <c r="L27" s="325">
        <f>Calculations_residential!L28</f>
        <v>0</v>
      </c>
      <c r="M27" s="325">
        <f>Calculations_residential!M28</f>
        <v>0</v>
      </c>
      <c r="N27" s="325">
        <f>Calculations_residential!N28</f>
        <v>0</v>
      </c>
      <c r="O27" s="325">
        <f>Calculations_residential!O28</f>
        <v>0</v>
      </c>
      <c r="P27" s="325">
        <f>Calculations_residential!P28</f>
        <v>0</v>
      </c>
      <c r="Q27" s="325">
        <f>Calculations_residential!Q28</f>
        <v>0</v>
      </c>
      <c r="R27" s="325">
        <f>Calculations_residential!R28</f>
        <v>0</v>
      </c>
      <c r="S27" s="325">
        <f>Calculations_residential!S28</f>
        <v>0</v>
      </c>
      <c r="T27" s="325">
        <f>Calculations_residential!T28</f>
        <v>0</v>
      </c>
      <c r="U27" s="325">
        <f>Calculations_residential!U28</f>
        <v>0</v>
      </c>
      <c r="V27" s="325">
        <f>Calculations_residential!V28</f>
        <v>0</v>
      </c>
      <c r="W27" s="325">
        <f>Calculations_residential!W28</f>
        <v>0</v>
      </c>
      <c r="X27" s="325">
        <f>Calculations_residential!X28</f>
        <v>0</v>
      </c>
      <c r="Y27" s="325">
        <f>Calculations_residential!Y28</f>
        <v>0</v>
      </c>
      <c r="Z27" s="325">
        <f>Calculations_residential!Z28</f>
        <v>0</v>
      </c>
      <c r="AA27" s="325">
        <f>Calculations_residential!AA28</f>
        <v>0</v>
      </c>
      <c r="AB27" s="325">
        <f>Calculations_residential!AB28</f>
        <v>0</v>
      </c>
      <c r="AC27" s="325">
        <f>Calculations_residential!AC28</f>
        <v>0</v>
      </c>
      <c r="AD27" s="325">
        <f>Calculations_residential!AD28</f>
        <v>0</v>
      </c>
      <c r="AE27" s="325">
        <f>Calculations_residential!AE28</f>
        <v>0</v>
      </c>
      <c r="AF27" s="325">
        <f>Calculations_residential!AF28</f>
        <v>0</v>
      </c>
      <c r="AG27" s="325">
        <f>Calculations_residential!AG28</f>
        <v>0</v>
      </c>
    </row>
    <row r="28" spans="1:33">
      <c r="A28" t="s">
        <v>1</v>
      </c>
      <c r="B28" s="325">
        <f>Calculations_residential!B29</f>
        <v>0</v>
      </c>
      <c r="C28" s="325">
        <f>Calculations_residential!C29</f>
        <v>0</v>
      </c>
      <c r="D28" s="325">
        <f>Calculations_residential!D29</f>
        <v>0</v>
      </c>
      <c r="E28" s="325">
        <f>Calculations_residential!E29</f>
        <v>0</v>
      </c>
      <c r="F28" s="325">
        <f>Calculations_residential!F29</f>
        <v>0</v>
      </c>
      <c r="G28" s="325">
        <f>Calculations_residential!G29</f>
        <v>0</v>
      </c>
      <c r="H28" s="325">
        <f>Calculations_residential!H29</f>
        <v>0</v>
      </c>
      <c r="I28" s="325">
        <f>Calculations_residential!I29</f>
        <v>0</v>
      </c>
      <c r="J28" s="325">
        <f>Calculations_residential!J29</f>
        <v>0</v>
      </c>
      <c r="K28" s="325">
        <f>Calculations_residential!K29</f>
        <v>0</v>
      </c>
      <c r="L28" s="325">
        <f>Calculations_residential!L29</f>
        <v>0</v>
      </c>
      <c r="M28" s="325">
        <f>Calculations_residential!M29</f>
        <v>0</v>
      </c>
      <c r="N28" s="325">
        <f>Calculations_residential!N29</f>
        <v>0</v>
      </c>
      <c r="O28" s="325">
        <f>Calculations_residential!O29</f>
        <v>0</v>
      </c>
      <c r="P28" s="325">
        <f>Calculations_residential!P29</f>
        <v>0</v>
      </c>
      <c r="Q28" s="325">
        <f>Calculations_residential!Q29</f>
        <v>0</v>
      </c>
      <c r="R28" s="325">
        <f>Calculations_residential!R29</f>
        <v>0</v>
      </c>
      <c r="S28" s="325">
        <f>Calculations_residential!S29</f>
        <v>0</v>
      </c>
      <c r="T28" s="325">
        <f>Calculations_residential!T29</f>
        <v>0</v>
      </c>
      <c r="U28" s="325">
        <f>Calculations_residential!U29</f>
        <v>0</v>
      </c>
      <c r="V28" s="325">
        <f>Calculations_residential!V29</f>
        <v>0</v>
      </c>
      <c r="W28" s="325">
        <f>Calculations_residential!W29</f>
        <v>0</v>
      </c>
      <c r="X28" s="325">
        <f>Calculations_residential!X29</f>
        <v>0</v>
      </c>
      <c r="Y28" s="325">
        <f>Calculations_residential!Y29</f>
        <v>0</v>
      </c>
      <c r="Z28" s="325">
        <f>Calculations_residential!Z29</f>
        <v>0</v>
      </c>
      <c r="AA28" s="325">
        <f>Calculations_residential!AA29</f>
        <v>0</v>
      </c>
      <c r="AB28" s="325">
        <f>Calculations_residential!AB29</f>
        <v>0</v>
      </c>
      <c r="AC28" s="325">
        <f>Calculations_residential!AC29</f>
        <v>0</v>
      </c>
      <c r="AD28" s="325">
        <f>Calculations_residential!AD29</f>
        <v>0</v>
      </c>
      <c r="AE28" s="325">
        <f>Calculations_residential!AE29</f>
        <v>0</v>
      </c>
      <c r="AF28" s="325">
        <f>Calculations_residential!AF29</f>
        <v>0</v>
      </c>
      <c r="AG28" s="325">
        <f>Calculations_residential!AG29</f>
        <v>0</v>
      </c>
    </row>
    <row r="29" spans="1:33">
      <c r="A29" t="s">
        <v>2</v>
      </c>
      <c r="B29" s="325">
        <f>Calculations_residential!B30</f>
        <v>138.82209190626972</v>
      </c>
      <c r="C29" s="325">
        <f>Calculations_residential!C30</f>
        <v>138.82209190626972</v>
      </c>
      <c r="D29" s="325">
        <f>Calculations_residential!D30</f>
        <v>138.82209190626972</v>
      </c>
      <c r="E29" s="325">
        <f>Calculations_residential!E30</f>
        <v>138.82209190626972</v>
      </c>
      <c r="F29" s="325">
        <f>Calculations_residential!F30</f>
        <v>138.82209190626972</v>
      </c>
      <c r="G29" s="325">
        <f>Calculations_residential!G30</f>
        <v>138.82209190626972</v>
      </c>
      <c r="H29" s="325">
        <f>Calculations_residential!H30</f>
        <v>138.82209190626972</v>
      </c>
      <c r="I29" s="325">
        <f>Calculations_residential!I30</f>
        <v>138.82209190626972</v>
      </c>
      <c r="J29" s="325">
        <f>Calculations_residential!J30</f>
        <v>138.82209190626972</v>
      </c>
      <c r="K29" s="325">
        <f>Calculations_residential!K30</f>
        <v>138.82209190626972</v>
      </c>
      <c r="L29" s="325">
        <f>Calculations_residential!L30</f>
        <v>138.82209190626972</v>
      </c>
      <c r="M29" s="325">
        <f>Calculations_residential!M30</f>
        <v>138.82209190626972</v>
      </c>
      <c r="N29" s="325">
        <f>Calculations_residential!N30</f>
        <v>138.82209190626972</v>
      </c>
      <c r="O29" s="325">
        <f>Calculations_residential!O30</f>
        <v>138.82209190626972</v>
      </c>
      <c r="P29" s="325">
        <f>Calculations_residential!P30</f>
        <v>138.82209190626972</v>
      </c>
      <c r="Q29" s="325">
        <f>Calculations_residential!Q30</f>
        <v>138.82209190626972</v>
      </c>
      <c r="R29" s="325">
        <f>Calculations_residential!R30</f>
        <v>138.82209190626972</v>
      </c>
      <c r="S29" s="325">
        <f>Calculations_residential!S30</f>
        <v>138.82209190626972</v>
      </c>
      <c r="T29" s="325">
        <f>Calculations_residential!T30</f>
        <v>138.82209190626972</v>
      </c>
      <c r="U29" s="325">
        <f>Calculations_residential!U30</f>
        <v>138.82209190626972</v>
      </c>
      <c r="V29" s="325">
        <f>Calculations_residential!V30</f>
        <v>138.82209190626972</v>
      </c>
      <c r="W29" s="325">
        <f>Calculations_residential!W30</f>
        <v>138.82209190626972</v>
      </c>
      <c r="X29" s="325">
        <f>Calculations_residential!X30</f>
        <v>138.82209190626972</v>
      </c>
      <c r="Y29" s="325">
        <f>Calculations_residential!Y30</f>
        <v>138.82209190626972</v>
      </c>
      <c r="Z29" s="325">
        <f>Calculations_residential!Z30</f>
        <v>138.82209190626972</v>
      </c>
      <c r="AA29" s="325">
        <f>Calculations_residential!AA30</f>
        <v>138.82209190626972</v>
      </c>
      <c r="AB29" s="325">
        <f>Calculations_residential!AB30</f>
        <v>138.82209190626972</v>
      </c>
      <c r="AC29" s="325">
        <f>Calculations_residential!AC30</f>
        <v>138.82209190626972</v>
      </c>
      <c r="AD29" s="325">
        <f>Calculations_residential!AD30</f>
        <v>138.82209190626972</v>
      </c>
      <c r="AE29" s="325">
        <f>Calculations_residential!AE30</f>
        <v>138.82209190626972</v>
      </c>
      <c r="AF29" s="325">
        <f>Calculations_residential!AF30</f>
        <v>138.82209190626972</v>
      </c>
      <c r="AG29" s="325">
        <f>Calculations_residential!AG30</f>
        <v>138.82209190626972</v>
      </c>
    </row>
    <row r="30" spans="1:33">
      <c r="A30" t="s">
        <v>15</v>
      </c>
      <c r="B30" s="325">
        <f>Calculations_residential!B31</f>
        <v>15194.67025460357</v>
      </c>
      <c r="C30" s="325">
        <f>Calculations_residential!C31</f>
        <v>22332.89077667128</v>
      </c>
      <c r="D30" s="325">
        <f>Calculations_residential!D31</f>
        <v>25322.914169911564</v>
      </c>
      <c r="E30" s="325">
        <f>Calculations_residential!E31</f>
        <v>28792.817860832391</v>
      </c>
      <c r="F30" s="325">
        <f>Calculations_residential!F31</f>
        <v>32484.204766067312</v>
      </c>
      <c r="G30" s="325">
        <f>Calculations_residential!G31</f>
        <v>36520.121115790826</v>
      </c>
      <c r="H30" s="325">
        <f>Calculations_residential!H31</f>
        <v>40974.394648107635</v>
      </c>
      <c r="I30" s="325">
        <f>Calculations_residential!I31</f>
        <v>44185.901255662022</v>
      </c>
      <c r="J30" s="325">
        <f>Calculations_residential!J31</f>
        <v>45736.283755860692</v>
      </c>
      <c r="K30" s="325">
        <f>Calculations_residential!K31</f>
        <v>46868.309073466073</v>
      </c>
      <c r="L30" s="325">
        <f>Calculations_residential!L31</f>
        <v>48418.691573664742</v>
      </c>
      <c r="M30" s="325">
        <f>Calculations_residential!M31</f>
        <v>50473.563617578853</v>
      </c>
      <c r="N30" s="325">
        <f>Calculations_residential!N31</f>
        <v>54128.036653761425</v>
      </c>
      <c r="O30" s="325">
        <f>Calculations_residential!O31</f>
        <v>60132.692686276903</v>
      </c>
      <c r="P30" s="325">
        <f>Calculations_residential!P31</f>
        <v>68499.836338142733</v>
      </c>
      <c r="Q30" s="325">
        <f>Calculations_residential!Q31</f>
        <v>76805.456874921321</v>
      </c>
      <c r="R30" s="325">
        <f>Calculations_residential!R31</f>
        <v>85881.709161603561</v>
      </c>
      <c r="S30" s="325">
        <f>Calculations_residential!S31</f>
        <v>96030.520077884983</v>
      </c>
      <c r="T30" s="325">
        <f>Calculations_residential!T31</f>
        <v>107378.63599193515</v>
      </c>
      <c r="U30" s="325">
        <f>Calculations_residential!U31</f>
        <v>120067.78114017329</v>
      </c>
      <c r="V30" s="325">
        <f>Calculations_residential!V31</f>
        <v>134256.42759149324</v>
      </c>
      <c r="W30" s="325">
        <f>Calculations_residential!W31</f>
        <v>150121.774371651</v>
      </c>
      <c r="X30" s="325">
        <f>Calculations_residential!X31</f>
        <v>167861.96046468357</v>
      </c>
      <c r="Y30" s="325">
        <f>Calculations_residential!Y31</f>
        <v>187698.53932906923</v>
      </c>
      <c r="Z30" s="325">
        <f>Calculations_residential!Z31</f>
        <v>209879.24583234169</v>
      </c>
      <c r="AA30" s="325">
        <f>Calculations_residential!AA31</f>
        <v>234681.09015982374</v>
      </c>
      <c r="AB30" s="325">
        <f>Calculations_residential!AB31</f>
        <v>262413.81733665644</v>
      </c>
      <c r="AC30" s="325">
        <f>Calculations_residential!AC31</f>
        <v>293423.77556836815</v>
      </c>
      <c r="AD30" s="325">
        <f>Calculations_residential!AD31</f>
        <v>328098.24171087641</v>
      </c>
      <c r="AE30" s="325">
        <f>Calculations_residential!AE31</f>
        <v>366870.25788980909</v>
      </c>
      <c r="AF30" s="325">
        <f>Calculations_residential!AF31</f>
        <v>410224.03967266751</v>
      </c>
      <c r="AG30" s="325">
        <f>Calculations_residential!AG31</f>
        <v>458701.02333535842</v>
      </c>
    </row>
    <row r="31" spans="1:33">
      <c r="A31" t="s">
        <v>3</v>
      </c>
      <c r="B31" s="325">
        <f>Calculations_residential!B32</f>
        <v>94164.011447414523</v>
      </c>
      <c r="C31" s="325">
        <f>Calculations_residential!C32</f>
        <v>138400.80419719504</v>
      </c>
      <c r="D31" s="325">
        <f>Calculations_residential!D32</f>
        <v>156930.49864343106</v>
      </c>
      <c r="E31" s="325">
        <f>Calculations_residential!E32</f>
        <v>178434.09466745803</v>
      </c>
      <c r="F31" s="325">
        <f>Calculations_residential!F32</f>
        <v>201310.26065046547</v>
      </c>
      <c r="G31" s="325">
        <f>Calculations_residential!G32</f>
        <v>226321.53545855361</v>
      </c>
      <c r="H31" s="325">
        <f>Calculations_residential!H32</f>
        <v>253925.4424113826</v>
      </c>
      <c r="I31" s="325">
        <f>Calculations_residential!I32</f>
        <v>273827.70681659906</v>
      </c>
      <c r="J31" s="325">
        <f>Calculations_residential!J32</f>
        <v>283435.69652946224</v>
      </c>
      <c r="K31" s="325">
        <f>Calculations_residential!K32</f>
        <v>290451.05409758451</v>
      </c>
      <c r="L31" s="325">
        <f>Calculations_residential!L32</f>
        <v>300059.04381044768</v>
      </c>
      <c r="M31" s="325">
        <f>Calculations_residential!M32</f>
        <v>312793.44287432183</v>
      </c>
      <c r="N31" s="325">
        <f>Calculations_residential!N32</f>
        <v>335440.84719749918</v>
      </c>
      <c r="O31" s="325">
        <f>Calculations_residential!O32</f>
        <v>372652.74386319128</v>
      </c>
      <c r="P31" s="325">
        <f>Calculations_residential!P32</f>
        <v>424505.38675800816</v>
      </c>
      <c r="Q31" s="325">
        <f>Calculations_residential!Q32</f>
        <v>475976.76021977497</v>
      </c>
      <c r="R31" s="325">
        <f>Calculations_residential!R32</f>
        <v>532223.87252310582</v>
      </c>
      <c r="S31" s="325">
        <f>Calculations_residential!S32</f>
        <v>595117.81699740805</v>
      </c>
      <c r="T31" s="325">
        <f>Calculations_residential!T32</f>
        <v>665444.06290678901</v>
      </c>
      <c r="U31" s="325">
        <f>Calculations_residential!U32</f>
        <v>744080.89996711211</v>
      </c>
      <c r="V31" s="325">
        <f>Calculations_residential!V32</f>
        <v>832010.40712180804</v>
      </c>
      <c r="W31" s="325">
        <f>Calculations_residential!W32</f>
        <v>930330.71751955105</v>
      </c>
      <c r="X31" s="325">
        <f>Calculations_residential!X32</f>
        <v>1040269.7328685331</v>
      </c>
      <c r="Y31" s="325">
        <f>Calculations_residential!Y32</f>
        <v>1163200.458443024</v>
      </c>
      <c r="Z31" s="325">
        <f>Calculations_residential!Z32</f>
        <v>1300658.1502578952</v>
      </c>
      <c r="AA31" s="325">
        <f>Calculations_residential!AA32</f>
        <v>1454359.4885585692</v>
      </c>
      <c r="AB31" s="325">
        <f>Calculations_residential!AB32</f>
        <v>1626224.0170800819</v>
      </c>
      <c r="AC31" s="325">
        <f>Calculations_residential!AC32</f>
        <v>1818398.1158256638</v>
      </c>
      <c r="AD31" s="325">
        <f>Calculations_residential!AD32</f>
        <v>2033281.8067558373</v>
      </c>
      <c r="AE31" s="325">
        <f>Calculations_residential!AE32</f>
        <v>2273558.7271586489</v>
      </c>
      <c r="AF31" s="325">
        <f>Calculations_residential!AF32</f>
        <v>2542229.6450321674</v>
      </c>
      <c r="AG31" s="325">
        <f>Calculations_residential!AG32</f>
        <v>2842649.9350458151</v>
      </c>
    </row>
    <row r="32" spans="1:33">
      <c r="A32" t="s">
        <v>4</v>
      </c>
      <c r="B32" s="325">
        <f>Calculations_residential!B33</f>
        <v>0</v>
      </c>
      <c r="C32" s="325">
        <f>Calculations_residential!C33</f>
        <v>0</v>
      </c>
      <c r="D32" s="325">
        <f>Calculations_residential!D33</f>
        <v>0</v>
      </c>
      <c r="E32" s="325">
        <f>Calculations_residential!E33</f>
        <v>0</v>
      </c>
      <c r="F32" s="325">
        <f>Calculations_residential!F33</f>
        <v>0</v>
      </c>
      <c r="G32" s="325">
        <f>Calculations_residential!G33</f>
        <v>0</v>
      </c>
      <c r="H32" s="325">
        <f>Calculations_residential!H33</f>
        <v>0</v>
      </c>
      <c r="I32" s="325">
        <f>Calculations_residential!I33</f>
        <v>0</v>
      </c>
      <c r="J32" s="325">
        <f>Calculations_residential!J33</f>
        <v>0</v>
      </c>
      <c r="K32" s="325">
        <f>Calculations_residential!K33</f>
        <v>0</v>
      </c>
      <c r="L32" s="325">
        <f>Calculations_residential!L33</f>
        <v>0</v>
      </c>
      <c r="M32" s="325">
        <f>Calculations_residential!M33</f>
        <v>0</v>
      </c>
      <c r="N32" s="325">
        <f>Calculations_residential!N33</f>
        <v>0</v>
      </c>
      <c r="O32" s="325">
        <f>Calculations_residential!O33</f>
        <v>0</v>
      </c>
      <c r="P32" s="325">
        <f>Calculations_residential!P33</f>
        <v>0</v>
      </c>
      <c r="Q32" s="325">
        <f>Calculations_residential!Q33</f>
        <v>0</v>
      </c>
      <c r="R32" s="325">
        <f>Calculations_residential!R33</f>
        <v>0</v>
      </c>
      <c r="S32" s="325">
        <f>Calculations_residential!S33</f>
        <v>0</v>
      </c>
      <c r="T32" s="325">
        <f>Calculations_residential!T33</f>
        <v>0</v>
      </c>
      <c r="U32" s="325">
        <f>Calculations_residential!U33</f>
        <v>0</v>
      </c>
      <c r="V32" s="325">
        <f>Calculations_residential!V33</f>
        <v>0</v>
      </c>
      <c r="W32" s="325">
        <f>Calculations_residential!W33</f>
        <v>0</v>
      </c>
      <c r="X32" s="325">
        <f>Calculations_residential!X33</f>
        <v>0</v>
      </c>
      <c r="Y32" s="325">
        <f>Calculations_residential!Y33</f>
        <v>0</v>
      </c>
      <c r="Z32" s="325">
        <f>Calculations_residential!Z33</f>
        <v>0</v>
      </c>
      <c r="AA32" s="325">
        <f>Calculations_residential!AA33</f>
        <v>0</v>
      </c>
      <c r="AB32" s="325">
        <f>Calculations_residential!AB33</f>
        <v>0</v>
      </c>
      <c r="AC32" s="325">
        <f>Calculations_residential!AC33</f>
        <v>0</v>
      </c>
      <c r="AD32" s="325">
        <f>Calculations_residential!AD33</f>
        <v>0</v>
      </c>
      <c r="AE32" s="325">
        <f>Calculations_residential!AE33</f>
        <v>0</v>
      </c>
      <c r="AF32" s="325">
        <f>Calculations_residential!AF33</f>
        <v>0</v>
      </c>
      <c r="AG32" s="325">
        <f>Calculations_residential!AG33</f>
        <v>0</v>
      </c>
    </row>
    <row r="33" spans="1:33">
      <c r="A33" t="s">
        <v>5</v>
      </c>
      <c r="B33" s="325">
        <f>Calculations_residential!B34</f>
        <v>0</v>
      </c>
      <c r="C33" s="325">
        <f>Calculations_residential!C34</f>
        <v>0</v>
      </c>
      <c r="D33" s="325">
        <f>Calculations_residential!D34</f>
        <v>0</v>
      </c>
      <c r="E33" s="325">
        <f>Calculations_residential!E34</f>
        <v>0</v>
      </c>
      <c r="F33" s="325">
        <f>Calculations_residential!F34</f>
        <v>0</v>
      </c>
      <c r="G33" s="325">
        <f>Calculations_residential!G34</f>
        <v>0</v>
      </c>
      <c r="H33" s="325">
        <f>Calculations_residential!H34</f>
        <v>0</v>
      </c>
      <c r="I33" s="325">
        <f>Calculations_residential!I34</f>
        <v>0</v>
      </c>
      <c r="J33" s="325">
        <f>Calculations_residential!J34</f>
        <v>0</v>
      </c>
      <c r="K33" s="325">
        <f>Calculations_residential!K34</f>
        <v>0</v>
      </c>
      <c r="L33" s="325">
        <f>Calculations_residential!L34</f>
        <v>0</v>
      </c>
      <c r="M33" s="325">
        <f>Calculations_residential!M34</f>
        <v>0</v>
      </c>
      <c r="N33" s="325">
        <f>Calculations_residential!N34</f>
        <v>0</v>
      </c>
      <c r="O33" s="325">
        <f>Calculations_residential!O34</f>
        <v>0</v>
      </c>
      <c r="P33" s="325">
        <f>Calculations_residential!P34</f>
        <v>0</v>
      </c>
      <c r="Q33" s="325">
        <f>Calculations_residential!Q34</f>
        <v>0</v>
      </c>
      <c r="R33" s="325">
        <f>Calculations_residential!R34</f>
        <v>0</v>
      </c>
      <c r="S33" s="325">
        <f>Calculations_residential!S34</f>
        <v>0</v>
      </c>
      <c r="T33" s="325">
        <f>Calculations_residential!T34</f>
        <v>0</v>
      </c>
      <c r="U33" s="325">
        <f>Calculations_residential!U34</f>
        <v>0</v>
      </c>
      <c r="V33" s="325">
        <f>Calculations_residential!V34</f>
        <v>0</v>
      </c>
      <c r="W33" s="325">
        <f>Calculations_residential!W34</f>
        <v>0</v>
      </c>
      <c r="X33" s="325">
        <f>Calculations_residential!X34</f>
        <v>0</v>
      </c>
      <c r="Y33" s="325">
        <f>Calculations_residential!Y34</f>
        <v>0</v>
      </c>
      <c r="Z33" s="325">
        <f>Calculations_residential!Z34</f>
        <v>0</v>
      </c>
      <c r="AA33" s="325">
        <f>Calculations_residential!AA34</f>
        <v>0</v>
      </c>
      <c r="AB33" s="325">
        <f>Calculations_residential!AB34</f>
        <v>0</v>
      </c>
      <c r="AC33" s="325">
        <f>Calculations_residential!AC34</f>
        <v>0</v>
      </c>
      <c r="AD33" s="325">
        <f>Calculations_residential!AD34</f>
        <v>0</v>
      </c>
      <c r="AE33" s="325">
        <f>Calculations_residential!AE34</f>
        <v>0</v>
      </c>
      <c r="AF33" s="325">
        <f>Calculations_residential!AF34</f>
        <v>0</v>
      </c>
      <c r="AG33" s="325">
        <f>Calculations_residential!AG34</f>
        <v>0</v>
      </c>
    </row>
    <row r="34" spans="1:33">
      <c r="A34" t="s">
        <v>6</v>
      </c>
      <c r="B34" s="325">
        <f>Calculations_residential!B35</f>
        <v>0</v>
      </c>
      <c r="C34" s="325">
        <f>Calculations_residential!C35</f>
        <v>0</v>
      </c>
      <c r="D34" s="325">
        <f>Calculations_residential!D35</f>
        <v>0</v>
      </c>
      <c r="E34" s="325">
        <f>Calculations_residential!E35</f>
        <v>0</v>
      </c>
      <c r="F34" s="325">
        <f>Calculations_residential!F35</f>
        <v>0</v>
      </c>
      <c r="G34" s="325">
        <f>Calculations_residential!G35</f>
        <v>0</v>
      </c>
      <c r="H34" s="325">
        <f>Calculations_residential!H35</f>
        <v>0</v>
      </c>
      <c r="I34" s="325">
        <f>Calculations_residential!I35</f>
        <v>0</v>
      </c>
      <c r="J34" s="325">
        <f>Calculations_residential!J35</f>
        <v>0</v>
      </c>
      <c r="K34" s="325">
        <f>Calculations_residential!K35</f>
        <v>0</v>
      </c>
      <c r="L34" s="325">
        <f>Calculations_residential!L35</f>
        <v>0</v>
      </c>
      <c r="M34" s="325">
        <f>Calculations_residential!M35</f>
        <v>0</v>
      </c>
      <c r="N34" s="325">
        <f>Calculations_residential!N35</f>
        <v>0</v>
      </c>
      <c r="O34" s="325">
        <f>Calculations_residential!O35</f>
        <v>0</v>
      </c>
      <c r="P34" s="325">
        <f>Calculations_residential!P35</f>
        <v>0</v>
      </c>
      <c r="Q34" s="325">
        <f>Calculations_residential!Q35</f>
        <v>0</v>
      </c>
      <c r="R34" s="325">
        <f>Calculations_residential!R35</f>
        <v>0</v>
      </c>
      <c r="S34" s="325">
        <f>Calculations_residential!S35</f>
        <v>0</v>
      </c>
      <c r="T34" s="325">
        <f>Calculations_residential!T35</f>
        <v>0</v>
      </c>
      <c r="U34" s="325">
        <f>Calculations_residential!U35</f>
        <v>0</v>
      </c>
      <c r="V34" s="325">
        <f>Calculations_residential!V35</f>
        <v>0</v>
      </c>
      <c r="W34" s="325">
        <f>Calculations_residential!W35</f>
        <v>0</v>
      </c>
      <c r="X34" s="325">
        <f>Calculations_residential!X35</f>
        <v>0</v>
      </c>
      <c r="Y34" s="325">
        <f>Calculations_residential!Y35</f>
        <v>0</v>
      </c>
      <c r="Z34" s="325">
        <f>Calculations_residential!Z35</f>
        <v>0</v>
      </c>
      <c r="AA34" s="325">
        <f>Calculations_residential!AA35</f>
        <v>0</v>
      </c>
      <c r="AB34" s="325">
        <f>Calculations_residential!AB35</f>
        <v>0</v>
      </c>
      <c r="AC34" s="325">
        <f>Calculations_residential!AC35</f>
        <v>0</v>
      </c>
      <c r="AD34" s="325">
        <f>Calculations_residential!AD35</f>
        <v>0</v>
      </c>
      <c r="AE34" s="325">
        <f>Calculations_residential!AE35</f>
        <v>0</v>
      </c>
      <c r="AF34" s="325">
        <f>Calculations_residential!AF35</f>
        <v>0</v>
      </c>
      <c r="AG34" s="325">
        <f>Calculations_residential!AG35</f>
        <v>0</v>
      </c>
    </row>
    <row r="35" spans="1:33">
      <c r="A35" t="s">
        <v>7</v>
      </c>
      <c r="B35" s="325">
        <f>Calculations_residential!B36</f>
        <v>0</v>
      </c>
      <c r="C35" s="325">
        <f>Calculations_residential!C36</f>
        <v>0</v>
      </c>
      <c r="D35" s="325">
        <f>Calculations_residential!D36</f>
        <v>0</v>
      </c>
      <c r="E35" s="325">
        <f>Calculations_residential!E36</f>
        <v>0</v>
      </c>
      <c r="F35" s="325">
        <f>Calculations_residential!F36</f>
        <v>0</v>
      </c>
      <c r="G35" s="325">
        <f>Calculations_residential!G36</f>
        <v>0</v>
      </c>
      <c r="H35" s="325">
        <f>Calculations_residential!H36</f>
        <v>0</v>
      </c>
      <c r="I35" s="325">
        <f>Calculations_residential!I36</f>
        <v>0</v>
      </c>
      <c r="J35" s="325">
        <f>Calculations_residential!J36</f>
        <v>0</v>
      </c>
      <c r="K35" s="325">
        <f>Calculations_residential!K36</f>
        <v>0</v>
      </c>
      <c r="L35" s="325">
        <f>Calculations_residential!L36</f>
        <v>0</v>
      </c>
      <c r="M35" s="325">
        <f>Calculations_residential!M36</f>
        <v>0</v>
      </c>
      <c r="N35" s="325">
        <f>Calculations_residential!N36</f>
        <v>0</v>
      </c>
      <c r="O35" s="325">
        <f>Calculations_residential!O36</f>
        <v>0</v>
      </c>
      <c r="P35" s="325">
        <f>Calculations_residential!P36</f>
        <v>0</v>
      </c>
      <c r="Q35" s="325">
        <f>Calculations_residential!Q36</f>
        <v>0</v>
      </c>
      <c r="R35" s="325">
        <f>Calculations_residential!R36</f>
        <v>0</v>
      </c>
      <c r="S35" s="325">
        <f>Calculations_residential!S36</f>
        <v>0</v>
      </c>
      <c r="T35" s="325">
        <f>Calculations_residential!T36</f>
        <v>0</v>
      </c>
      <c r="U35" s="325">
        <f>Calculations_residential!U36</f>
        <v>0</v>
      </c>
      <c r="V35" s="325">
        <f>Calculations_residential!V36</f>
        <v>0</v>
      </c>
      <c r="W35" s="325">
        <f>Calculations_residential!W36</f>
        <v>0</v>
      </c>
      <c r="X35" s="325">
        <f>Calculations_residential!X36</f>
        <v>0</v>
      </c>
      <c r="Y35" s="325">
        <f>Calculations_residential!Y36</f>
        <v>0</v>
      </c>
      <c r="Z35" s="325">
        <f>Calculations_residential!Z36</f>
        <v>0</v>
      </c>
      <c r="AA35" s="325">
        <f>Calculations_residential!AA36</f>
        <v>0</v>
      </c>
      <c r="AB35" s="325">
        <f>Calculations_residential!AB36</f>
        <v>0</v>
      </c>
      <c r="AC35" s="325">
        <f>Calculations_residential!AC36</f>
        <v>0</v>
      </c>
      <c r="AD35" s="325">
        <f>Calculations_residential!AD36</f>
        <v>0</v>
      </c>
      <c r="AE35" s="325">
        <f>Calculations_residential!AE36</f>
        <v>0</v>
      </c>
      <c r="AF35" s="325">
        <f>Calculations_residential!AF36</f>
        <v>0</v>
      </c>
      <c r="AG35" s="325">
        <f>Calculations_residential!AG36</f>
        <v>0</v>
      </c>
    </row>
    <row r="36" spans="1:33">
      <c r="A36" t="s">
        <v>8</v>
      </c>
      <c r="B36" s="325">
        <f>Calculations_residential!B37</f>
        <v>0</v>
      </c>
      <c r="C36" s="325">
        <f>Calculations_residential!C37</f>
        <v>0</v>
      </c>
      <c r="D36" s="325">
        <f>Calculations_residential!D37</f>
        <v>0</v>
      </c>
      <c r="E36" s="325">
        <f>Calculations_residential!E37</f>
        <v>0</v>
      </c>
      <c r="F36" s="325">
        <f>Calculations_residential!F37</f>
        <v>0</v>
      </c>
      <c r="G36" s="325">
        <f>Calculations_residential!G37</f>
        <v>0</v>
      </c>
      <c r="H36" s="325">
        <f>Calculations_residential!H37</f>
        <v>0</v>
      </c>
      <c r="I36" s="325">
        <f>Calculations_residential!I37</f>
        <v>0</v>
      </c>
      <c r="J36" s="325">
        <f>Calculations_residential!J37</f>
        <v>0</v>
      </c>
      <c r="K36" s="325">
        <f>Calculations_residential!K37</f>
        <v>0</v>
      </c>
      <c r="L36" s="325">
        <f>Calculations_residential!L37</f>
        <v>0</v>
      </c>
      <c r="M36" s="325">
        <f>Calculations_residential!M37</f>
        <v>0</v>
      </c>
      <c r="N36" s="325">
        <f>Calculations_residential!N37</f>
        <v>0</v>
      </c>
      <c r="O36" s="325">
        <f>Calculations_residential!O37</f>
        <v>0</v>
      </c>
      <c r="P36" s="325">
        <f>Calculations_residential!P37</f>
        <v>0</v>
      </c>
      <c r="Q36" s="325">
        <f>Calculations_residential!Q37</f>
        <v>0</v>
      </c>
      <c r="R36" s="325">
        <f>Calculations_residential!R37</f>
        <v>0</v>
      </c>
      <c r="S36" s="325">
        <f>Calculations_residential!S37</f>
        <v>0</v>
      </c>
      <c r="T36" s="325">
        <f>Calculations_residential!T37</f>
        <v>0</v>
      </c>
      <c r="U36" s="325">
        <f>Calculations_residential!U37</f>
        <v>0</v>
      </c>
      <c r="V36" s="325">
        <f>Calculations_residential!V37</f>
        <v>0</v>
      </c>
      <c r="W36" s="325">
        <f>Calculations_residential!W37</f>
        <v>0</v>
      </c>
      <c r="X36" s="325">
        <f>Calculations_residential!X37</f>
        <v>0</v>
      </c>
      <c r="Y36" s="325">
        <f>Calculations_residential!Y37</f>
        <v>0</v>
      </c>
      <c r="Z36" s="325">
        <f>Calculations_residential!Z37</f>
        <v>0</v>
      </c>
      <c r="AA36" s="325">
        <f>Calculations_residential!AA37</f>
        <v>0</v>
      </c>
      <c r="AB36" s="325">
        <f>Calculations_residential!AB37</f>
        <v>0</v>
      </c>
      <c r="AC36" s="325">
        <f>Calculations_residential!AC37</f>
        <v>0</v>
      </c>
      <c r="AD36" s="325">
        <f>Calculations_residential!AD37</f>
        <v>0</v>
      </c>
      <c r="AE36" s="325">
        <f>Calculations_residential!AE37</f>
        <v>0</v>
      </c>
      <c r="AF36" s="325">
        <f>Calculations_residential!AF37</f>
        <v>0</v>
      </c>
      <c r="AG36" s="325">
        <f>Calculations_residential!AG37</f>
        <v>0</v>
      </c>
    </row>
    <row r="37" spans="1:33">
      <c r="A37" t="s">
        <v>13</v>
      </c>
      <c r="B37" s="325">
        <f>Calculations_residential!B38</f>
        <v>0</v>
      </c>
      <c r="C37" s="325">
        <f>Calculations_residential!C38</f>
        <v>0</v>
      </c>
      <c r="D37" s="325">
        <f>Calculations_residential!D38</f>
        <v>0</v>
      </c>
      <c r="E37" s="325">
        <f>Calculations_residential!E38</f>
        <v>0</v>
      </c>
      <c r="F37" s="325">
        <f>Calculations_residential!F38</f>
        <v>0</v>
      </c>
      <c r="G37" s="325">
        <f>Calculations_residential!G38</f>
        <v>0</v>
      </c>
      <c r="H37" s="325">
        <f>Calculations_residential!H38</f>
        <v>0</v>
      </c>
      <c r="I37" s="325">
        <f>Calculations_residential!I38</f>
        <v>0</v>
      </c>
      <c r="J37" s="325">
        <f>Calculations_residential!J38</f>
        <v>0</v>
      </c>
      <c r="K37" s="325">
        <f>Calculations_residential!K38</f>
        <v>0</v>
      </c>
      <c r="L37" s="325">
        <f>Calculations_residential!L38</f>
        <v>0</v>
      </c>
      <c r="M37" s="325">
        <f>Calculations_residential!M38</f>
        <v>0</v>
      </c>
      <c r="N37" s="325">
        <f>Calculations_residential!N38</f>
        <v>0</v>
      </c>
      <c r="O37" s="325">
        <f>Calculations_residential!O38</f>
        <v>0</v>
      </c>
      <c r="P37" s="325">
        <f>Calculations_residential!P38</f>
        <v>0</v>
      </c>
      <c r="Q37" s="325">
        <f>Calculations_residential!Q38</f>
        <v>0</v>
      </c>
      <c r="R37" s="325">
        <f>Calculations_residential!R38</f>
        <v>0</v>
      </c>
      <c r="S37" s="325">
        <f>Calculations_residential!S38</f>
        <v>0</v>
      </c>
      <c r="T37" s="325">
        <f>Calculations_residential!T38</f>
        <v>0</v>
      </c>
      <c r="U37" s="325">
        <f>Calculations_residential!U38</f>
        <v>0</v>
      </c>
      <c r="V37" s="325">
        <f>Calculations_residential!V38</f>
        <v>0</v>
      </c>
      <c r="W37" s="325">
        <f>Calculations_residential!W38</f>
        <v>0</v>
      </c>
      <c r="X37" s="325">
        <f>Calculations_residential!X38</f>
        <v>0</v>
      </c>
      <c r="Y37" s="325">
        <f>Calculations_residential!Y38</f>
        <v>0</v>
      </c>
      <c r="Z37" s="325">
        <f>Calculations_residential!Z38</f>
        <v>0</v>
      </c>
      <c r="AA37" s="325">
        <f>Calculations_residential!AA38</f>
        <v>0</v>
      </c>
      <c r="AB37" s="325">
        <f>Calculations_residential!AB38</f>
        <v>0</v>
      </c>
      <c r="AC37" s="325">
        <f>Calculations_residential!AC38</f>
        <v>0</v>
      </c>
      <c r="AD37" s="325">
        <f>Calculations_residential!AD38</f>
        <v>0</v>
      </c>
      <c r="AE37" s="325">
        <f>Calculations_residential!AE38</f>
        <v>0</v>
      </c>
      <c r="AF37" s="325">
        <f>Calculations_residential!AF38</f>
        <v>0</v>
      </c>
      <c r="AG37" s="325">
        <f>Calculations_residential!AG38</f>
        <v>0</v>
      </c>
    </row>
    <row r="38" spans="1:33">
      <c r="A38" t="s">
        <v>16</v>
      </c>
      <c r="B38" s="325">
        <f>Calculations_residential!B39</f>
        <v>0</v>
      </c>
      <c r="C38" s="325">
        <f>Calculations_residential!C39</f>
        <v>0</v>
      </c>
      <c r="D38" s="325">
        <f>Calculations_residential!D39</f>
        <v>0</v>
      </c>
      <c r="E38" s="325">
        <f>Calculations_residential!E39</f>
        <v>0</v>
      </c>
      <c r="F38" s="325">
        <f>Calculations_residential!F39</f>
        <v>0</v>
      </c>
      <c r="G38" s="325">
        <f>Calculations_residential!G39</f>
        <v>0</v>
      </c>
      <c r="H38" s="325">
        <f>Calculations_residential!H39</f>
        <v>0</v>
      </c>
      <c r="I38" s="325">
        <f>Calculations_residential!I39</f>
        <v>0</v>
      </c>
      <c r="J38" s="325">
        <f>Calculations_residential!J39</f>
        <v>0</v>
      </c>
      <c r="K38" s="325">
        <f>Calculations_residential!K39</f>
        <v>0</v>
      </c>
      <c r="L38" s="325">
        <f>Calculations_residential!L39</f>
        <v>0</v>
      </c>
      <c r="M38" s="325">
        <f>Calculations_residential!M39</f>
        <v>0</v>
      </c>
      <c r="N38" s="325">
        <f>Calculations_residential!N39</f>
        <v>0</v>
      </c>
      <c r="O38" s="325">
        <f>Calculations_residential!O39</f>
        <v>0</v>
      </c>
      <c r="P38" s="325">
        <f>Calculations_residential!P39</f>
        <v>0</v>
      </c>
      <c r="Q38" s="325">
        <f>Calculations_residential!Q39</f>
        <v>0</v>
      </c>
      <c r="R38" s="325">
        <f>Calculations_residential!R39</f>
        <v>0</v>
      </c>
      <c r="S38" s="325">
        <f>Calculations_residential!S39</f>
        <v>0</v>
      </c>
      <c r="T38" s="325">
        <f>Calculations_residential!T39</f>
        <v>0</v>
      </c>
      <c r="U38" s="325">
        <f>Calculations_residential!U39</f>
        <v>0</v>
      </c>
      <c r="V38" s="325">
        <f>Calculations_residential!V39</f>
        <v>0</v>
      </c>
      <c r="W38" s="325">
        <f>Calculations_residential!W39</f>
        <v>0</v>
      </c>
      <c r="X38" s="325">
        <f>Calculations_residential!X39</f>
        <v>0</v>
      </c>
      <c r="Y38" s="325">
        <f>Calculations_residential!Y39</f>
        <v>0</v>
      </c>
      <c r="Z38" s="325">
        <f>Calculations_residential!Z39</f>
        <v>0</v>
      </c>
      <c r="AA38" s="325">
        <f>Calculations_residential!AA39</f>
        <v>0</v>
      </c>
      <c r="AB38" s="325">
        <f>Calculations_residential!AB39</f>
        <v>0</v>
      </c>
      <c r="AC38" s="325">
        <f>Calculations_residential!AC39</f>
        <v>0</v>
      </c>
      <c r="AD38" s="325">
        <f>Calculations_residential!AD39</f>
        <v>0</v>
      </c>
      <c r="AE38" s="325">
        <f>Calculations_residential!AE39</f>
        <v>0</v>
      </c>
      <c r="AF38" s="325">
        <f>Calculations_residential!AF39</f>
        <v>0</v>
      </c>
      <c r="AG38" s="325">
        <f>Calculations_residential!AG39</f>
        <v>0</v>
      </c>
    </row>
    <row r="39" spans="1:33">
      <c r="A39" t="s">
        <v>17</v>
      </c>
      <c r="B39" s="325">
        <f>Calculations_residential!B40</f>
        <v>0</v>
      </c>
      <c r="C39" s="325">
        <f>Calculations_residential!C40</f>
        <v>0</v>
      </c>
      <c r="D39" s="325">
        <f>Calculations_residential!D40</f>
        <v>0</v>
      </c>
      <c r="E39" s="325">
        <f>Calculations_residential!E40</f>
        <v>0</v>
      </c>
      <c r="F39" s="325">
        <f>Calculations_residential!F40</f>
        <v>0</v>
      </c>
      <c r="G39" s="325">
        <f>Calculations_residential!G40</f>
        <v>0</v>
      </c>
      <c r="H39" s="325">
        <f>Calculations_residential!H40</f>
        <v>0</v>
      </c>
      <c r="I39" s="325">
        <f>Calculations_residential!I40</f>
        <v>0</v>
      </c>
      <c r="J39" s="325">
        <f>Calculations_residential!J40</f>
        <v>0</v>
      </c>
      <c r="K39" s="325">
        <f>Calculations_residential!K40</f>
        <v>0</v>
      </c>
      <c r="L39" s="325">
        <f>Calculations_residential!L40</f>
        <v>0</v>
      </c>
      <c r="M39" s="325">
        <f>Calculations_residential!M40</f>
        <v>0</v>
      </c>
      <c r="N39" s="325">
        <f>Calculations_residential!N40</f>
        <v>0</v>
      </c>
      <c r="O39" s="325">
        <f>Calculations_residential!O40</f>
        <v>0</v>
      </c>
      <c r="P39" s="325">
        <f>Calculations_residential!P40</f>
        <v>0</v>
      </c>
      <c r="Q39" s="325">
        <f>Calculations_residential!Q40</f>
        <v>0</v>
      </c>
      <c r="R39" s="325">
        <f>Calculations_residential!R40</f>
        <v>0</v>
      </c>
      <c r="S39" s="325">
        <f>Calculations_residential!S40</f>
        <v>0</v>
      </c>
      <c r="T39" s="325">
        <f>Calculations_residential!T40</f>
        <v>0</v>
      </c>
      <c r="U39" s="325">
        <f>Calculations_residential!U40</f>
        <v>0</v>
      </c>
      <c r="V39" s="325">
        <f>Calculations_residential!V40</f>
        <v>0</v>
      </c>
      <c r="W39" s="325">
        <f>Calculations_residential!W40</f>
        <v>0</v>
      </c>
      <c r="X39" s="325">
        <f>Calculations_residential!X40</f>
        <v>0</v>
      </c>
      <c r="Y39" s="325">
        <f>Calculations_residential!Y40</f>
        <v>0</v>
      </c>
      <c r="Z39" s="325">
        <f>Calculations_residential!Z40</f>
        <v>0</v>
      </c>
      <c r="AA39" s="325">
        <f>Calculations_residential!AA40</f>
        <v>0</v>
      </c>
      <c r="AB39" s="325">
        <f>Calculations_residential!AB40</f>
        <v>0</v>
      </c>
      <c r="AC39" s="325">
        <f>Calculations_residential!AC40</f>
        <v>0</v>
      </c>
      <c r="AD39" s="325">
        <f>Calculations_residential!AD40</f>
        <v>0</v>
      </c>
      <c r="AE39" s="325">
        <f>Calculations_residential!AE40</f>
        <v>0</v>
      </c>
      <c r="AF39" s="325">
        <f>Calculations_residential!AF40</f>
        <v>0</v>
      </c>
      <c r="AG39" s="325">
        <f>Calculations_residential!AG40</f>
        <v>0</v>
      </c>
    </row>
    <row r="40" spans="1:33">
      <c r="A40" t="s">
        <v>18</v>
      </c>
      <c r="B40" s="325">
        <f>Calculations_residential!B41</f>
        <v>0</v>
      </c>
      <c r="C40" s="325">
        <f>Calculations_residential!C41</f>
        <v>0</v>
      </c>
      <c r="D40" s="325">
        <f>Calculations_residential!D41</f>
        <v>0</v>
      </c>
      <c r="E40" s="325">
        <f>Calculations_residential!E41</f>
        <v>0</v>
      </c>
      <c r="F40" s="325">
        <f>Calculations_residential!F41</f>
        <v>0</v>
      </c>
      <c r="G40" s="325">
        <f>Calculations_residential!G41</f>
        <v>0</v>
      </c>
      <c r="H40" s="325">
        <f>Calculations_residential!H41</f>
        <v>0</v>
      </c>
      <c r="I40" s="325">
        <f>Calculations_residential!I41</f>
        <v>0</v>
      </c>
      <c r="J40" s="325">
        <f>Calculations_residential!J41</f>
        <v>0</v>
      </c>
      <c r="K40" s="325">
        <f>Calculations_residential!K41</f>
        <v>0</v>
      </c>
      <c r="L40" s="325">
        <f>Calculations_residential!L41</f>
        <v>0</v>
      </c>
      <c r="M40" s="325">
        <f>Calculations_residential!M41</f>
        <v>0</v>
      </c>
      <c r="N40" s="325">
        <f>Calculations_residential!N41</f>
        <v>0</v>
      </c>
      <c r="O40" s="325">
        <f>Calculations_residential!O41</f>
        <v>0</v>
      </c>
      <c r="P40" s="325">
        <f>Calculations_residential!P41</f>
        <v>0</v>
      </c>
      <c r="Q40" s="325">
        <f>Calculations_residential!Q41</f>
        <v>0</v>
      </c>
      <c r="R40" s="325">
        <f>Calculations_residential!R41</f>
        <v>0</v>
      </c>
      <c r="S40" s="325">
        <f>Calculations_residential!S41</f>
        <v>0</v>
      </c>
      <c r="T40" s="325">
        <f>Calculations_residential!T41</f>
        <v>0</v>
      </c>
      <c r="U40" s="325">
        <f>Calculations_residential!U41</f>
        <v>0</v>
      </c>
      <c r="V40" s="325">
        <f>Calculations_residential!V41</f>
        <v>0</v>
      </c>
      <c r="W40" s="325">
        <f>Calculations_residential!W41</f>
        <v>0</v>
      </c>
      <c r="X40" s="325">
        <f>Calculations_residential!X41</f>
        <v>0</v>
      </c>
      <c r="Y40" s="325">
        <f>Calculations_residential!Y41</f>
        <v>0</v>
      </c>
      <c r="Z40" s="325">
        <f>Calculations_residential!Z41</f>
        <v>0</v>
      </c>
      <c r="AA40" s="325">
        <f>Calculations_residential!AA41</f>
        <v>0</v>
      </c>
      <c r="AB40" s="325">
        <f>Calculations_residential!AB41</f>
        <v>0</v>
      </c>
      <c r="AC40" s="325">
        <f>Calculations_residential!AC41</f>
        <v>0</v>
      </c>
      <c r="AD40" s="325">
        <f>Calculations_residential!AD41</f>
        <v>0</v>
      </c>
      <c r="AE40" s="325">
        <f>Calculations_residential!AE41</f>
        <v>0</v>
      </c>
      <c r="AF40" s="325">
        <f>Calculations_residential!AF41</f>
        <v>0</v>
      </c>
      <c r="AG40" s="325">
        <f>Calculations_residential!AG41</f>
        <v>0</v>
      </c>
    </row>
    <row r="41" spans="1:33">
      <c r="A41" t="s">
        <v>19</v>
      </c>
      <c r="B41" s="325">
        <f>Calculations_residential!B42</f>
        <v>0</v>
      </c>
      <c r="C41" s="325">
        <f>Calculations_residential!C42</f>
        <v>0</v>
      </c>
      <c r="D41" s="325">
        <f>Calculations_residential!D42</f>
        <v>0</v>
      </c>
      <c r="E41" s="325">
        <f>Calculations_residential!E42</f>
        <v>0</v>
      </c>
      <c r="F41" s="325">
        <f>Calculations_residential!F42</f>
        <v>0</v>
      </c>
      <c r="G41" s="325">
        <f>Calculations_residential!G42</f>
        <v>0</v>
      </c>
      <c r="H41" s="325">
        <f>Calculations_residential!H42</f>
        <v>0</v>
      </c>
      <c r="I41" s="325">
        <f>Calculations_residential!I42</f>
        <v>0</v>
      </c>
      <c r="J41" s="325">
        <f>Calculations_residential!J42</f>
        <v>0</v>
      </c>
      <c r="K41" s="325">
        <f>Calculations_residential!K42</f>
        <v>0</v>
      </c>
      <c r="L41" s="325">
        <f>Calculations_residential!L42</f>
        <v>0</v>
      </c>
      <c r="M41" s="325">
        <f>Calculations_residential!M42</f>
        <v>0</v>
      </c>
      <c r="N41" s="325">
        <f>Calculations_residential!N42</f>
        <v>0</v>
      </c>
      <c r="O41" s="325">
        <f>Calculations_residential!O42</f>
        <v>0</v>
      </c>
      <c r="P41" s="325">
        <f>Calculations_residential!P42</f>
        <v>0</v>
      </c>
      <c r="Q41" s="325">
        <f>Calculations_residential!Q42</f>
        <v>0</v>
      </c>
      <c r="R41" s="325">
        <f>Calculations_residential!R42</f>
        <v>0</v>
      </c>
      <c r="S41" s="325">
        <f>Calculations_residential!S42</f>
        <v>0</v>
      </c>
      <c r="T41" s="325">
        <f>Calculations_residential!T42</f>
        <v>0</v>
      </c>
      <c r="U41" s="325">
        <f>Calculations_residential!U42</f>
        <v>0</v>
      </c>
      <c r="V41" s="325">
        <f>Calculations_residential!V42</f>
        <v>0</v>
      </c>
      <c r="W41" s="325">
        <f>Calculations_residential!W42</f>
        <v>0</v>
      </c>
      <c r="X41" s="325">
        <f>Calculations_residential!X42</f>
        <v>0</v>
      </c>
      <c r="Y41" s="325">
        <f>Calculations_residential!Y42</f>
        <v>0</v>
      </c>
      <c r="Z41" s="325">
        <f>Calculations_residential!Z42</f>
        <v>0</v>
      </c>
      <c r="AA41" s="325">
        <f>Calculations_residential!AA42</f>
        <v>0</v>
      </c>
      <c r="AB41" s="325">
        <f>Calculations_residential!AB42</f>
        <v>0</v>
      </c>
      <c r="AC41" s="325">
        <f>Calculations_residential!AC42</f>
        <v>0</v>
      </c>
      <c r="AD41" s="325">
        <f>Calculations_residential!AD42</f>
        <v>0</v>
      </c>
      <c r="AE41" s="325">
        <f>Calculations_residential!AE42</f>
        <v>0</v>
      </c>
      <c r="AF41" s="325">
        <f>Calculations_residential!AF42</f>
        <v>0</v>
      </c>
      <c r="AG41" s="325">
        <f>Calculations_residential!AG42</f>
        <v>0</v>
      </c>
    </row>
    <row r="43" spans="1:33">
      <c r="A43" s="270" t="s">
        <v>203</v>
      </c>
      <c r="B43" s="271"/>
    </row>
    <row r="44" spans="1:33">
      <c r="A44" s="268" t="s">
        <v>23</v>
      </c>
      <c r="B44" s="269"/>
    </row>
    <row r="45" spans="1:33">
      <c r="A45" s="1" t="s">
        <v>20</v>
      </c>
      <c r="B45" s="267">
        <v>2019</v>
      </c>
      <c r="C45" s="267">
        <v>2020</v>
      </c>
      <c r="D45" s="267">
        <v>2021</v>
      </c>
      <c r="E45" s="267">
        <v>2022</v>
      </c>
      <c r="F45" s="267">
        <v>2023</v>
      </c>
      <c r="G45" s="267">
        <v>2024</v>
      </c>
      <c r="H45" s="267">
        <v>2025</v>
      </c>
      <c r="I45" s="267">
        <v>2026</v>
      </c>
      <c r="J45" s="267">
        <v>2027</v>
      </c>
      <c r="K45" s="267">
        <v>2028</v>
      </c>
      <c r="L45" s="267">
        <v>2029</v>
      </c>
      <c r="M45" s="267">
        <v>2030</v>
      </c>
      <c r="N45" s="267">
        <v>2031</v>
      </c>
      <c r="O45" s="267">
        <v>2032</v>
      </c>
      <c r="P45" s="267">
        <v>2033</v>
      </c>
      <c r="Q45" s="267">
        <v>2034</v>
      </c>
      <c r="R45" s="267">
        <v>2035</v>
      </c>
      <c r="S45" s="267">
        <v>2036</v>
      </c>
      <c r="T45" s="267">
        <v>2037</v>
      </c>
      <c r="U45" s="267">
        <v>2038</v>
      </c>
      <c r="V45" s="267">
        <v>2039</v>
      </c>
      <c r="W45" s="267">
        <v>2040</v>
      </c>
      <c r="X45" s="267">
        <v>2041</v>
      </c>
      <c r="Y45" s="267">
        <v>2042</v>
      </c>
      <c r="Z45" s="267">
        <v>2043</v>
      </c>
      <c r="AA45" s="267">
        <v>2044</v>
      </c>
      <c r="AB45" s="267">
        <v>2045</v>
      </c>
      <c r="AC45" s="267">
        <v>2046</v>
      </c>
      <c r="AD45" s="267">
        <v>2047</v>
      </c>
      <c r="AE45" s="267">
        <v>2048</v>
      </c>
      <c r="AF45" s="267">
        <v>2049</v>
      </c>
      <c r="AG45" s="267">
        <v>2050</v>
      </c>
    </row>
    <row r="46" spans="1:33">
      <c r="A46" t="s">
        <v>14</v>
      </c>
      <c r="B46" s="325">
        <f>Calculations_residential!B49</f>
        <v>0</v>
      </c>
      <c r="C46" s="325">
        <f>Calculations_residential!C49</f>
        <v>0</v>
      </c>
      <c r="D46" s="325">
        <f>Calculations_residential!D49</f>
        <v>0</v>
      </c>
      <c r="E46" s="325">
        <f>Calculations_residential!E49</f>
        <v>0</v>
      </c>
      <c r="F46" s="325">
        <f>Calculations_residential!F49</f>
        <v>0</v>
      </c>
      <c r="G46" s="325">
        <f>Calculations_residential!G49</f>
        <v>0</v>
      </c>
      <c r="H46" s="325">
        <f>Calculations_residential!H49</f>
        <v>0</v>
      </c>
      <c r="I46" s="325">
        <f>Calculations_residential!I49</f>
        <v>0</v>
      </c>
      <c r="J46" s="325">
        <f>Calculations_residential!J49</f>
        <v>0</v>
      </c>
      <c r="K46" s="325">
        <f>Calculations_residential!K49</f>
        <v>0</v>
      </c>
      <c r="L46" s="325">
        <f>Calculations_residential!L49</f>
        <v>0</v>
      </c>
      <c r="M46" s="325">
        <f>Calculations_residential!M49</f>
        <v>0</v>
      </c>
      <c r="N46" s="325">
        <f>Calculations_residential!N49</f>
        <v>0</v>
      </c>
      <c r="O46" s="325">
        <f>Calculations_residential!O49</f>
        <v>0</v>
      </c>
      <c r="P46" s="325">
        <f>Calculations_residential!P49</f>
        <v>0</v>
      </c>
      <c r="Q46" s="325">
        <f>Calculations_residential!Q49</f>
        <v>0</v>
      </c>
      <c r="R46" s="325">
        <f>Calculations_residential!R49</f>
        <v>0</v>
      </c>
      <c r="S46" s="325">
        <f>Calculations_residential!S49</f>
        <v>0</v>
      </c>
      <c r="T46" s="325">
        <f>Calculations_residential!T49</f>
        <v>0</v>
      </c>
      <c r="U46" s="325">
        <f>Calculations_residential!U49</f>
        <v>0</v>
      </c>
      <c r="V46" s="325">
        <f>Calculations_residential!V49</f>
        <v>0</v>
      </c>
      <c r="W46" s="325">
        <f>Calculations_residential!W49</f>
        <v>0</v>
      </c>
      <c r="X46" s="325">
        <f>Calculations_residential!X49</f>
        <v>0</v>
      </c>
      <c r="Y46" s="325">
        <f>Calculations_residential!Y49</f>
        <v>0</v>
      </c>
      <c r="Z46" s="325">
        <f>Calculations_residential!Z49</f>
        <v>0</v>
      </c>
      <c r="AA46" s="325">
        <f>Calculations_residential!AA49</f>
        <v>0</v>
      </c>
      <c r="AB46" s="325">
        <f>Calculations_residential!AB49</f>
        <v>0</v>
      </c>
      <c r="AC46" s="325">
        <f>Calculations_residential!AC49</f>
        <v>0</v>
      </c>
      <c r="AD46" s="325">
        <f>Calculations_residential!AD49</f>
        <v>0</v>
      </c>
      <c r="AE46" s="325">
        <f>Calculations_residential!AE49</f>
        <v>0</v>
      </c>
      <c r="AF46" s="325">
        <f>Calculations_residential!AF49</f>
        <v>0</v>
      </c>
      <c r="AG46" s="325">
        <f>Calculations_residential!AG49</f>
        <v>0</v>
      </c>
    </row>
    <row r="47" spans="1:33">
      <c r="A47" t="s">
        <v>0</v>
      </c>
      <c r="B47" s="325">
        <f>Calculations_residential!B50</f>
        <v>0</v>
      </c>
      <c r="C47" s="325">
        <f>Calculations_residential!C50</f>
        <v>0</v>
      </c>
      <c r="D47" s="325">
        <f>Calculations_residential!D50</f>
        <v>0</v>
      </c>
      <c r="E47" s="325">
        <f>Calculations_residential!E50</f>
        <v>0</v>
      </c>
      <c r="F47" s="325">
        <f>Calculations_residential!F50</f>
        <v>0</v>
      </c>
      <c r="G47" s="325">
        <f>Calculations_residential!G50</f>
        <v>0</v>
      </c>
      <c r="H47" s="325">
        <f>Calculations_residential!H50</f>
        <v>0</v>
      </c>
      <c r="I47" s="325">
        <f>Calculations_residential!I50</f>
        <v>0</v>
      </c>
      <c r="J47" s="325">
        <f>Calculations_residential!J50</f>
        <v>0</v>
      </c>
      <c r="K47" s="325">
        <f>Calculations_residential!K50</f>
        <v>0</v>
      </c>
      <c r="L47" s="325">
        <f>Calculations_residential!L50</f>
        <v>0</v>
      </c>
      <c r="M47" s="325">
        <f>Calculations_residential!M50</f>
        <v>0</v>
      </c>
      <c r="N47" s="325">
        <f>Calculations_residential!N50</f>
        <v>0</v>
      </c>
      <c r="O47" s="325">
        <f>Calculations_residential!O50</f>
        <v>0</v>
      </c>
      <c r="P47" s="325">
        <f>Calculations_residential!P50</f>
        <v>0</v>
      </c>
      <c r="Q47" s="325">
        <f>Calculations_residential!Q50</f>
        <v>0</v>
      </c>
      <c r="R47" s="325">
        <f>Calculations_residential!R50</f>
        <v>0</v>
      </c>
      <c r="S47" s="325">
        <f>Calculations_residential!S50</f>
        <v>0</v>
      </c>
      <c r="T47" s="325">
        <f>Calculations_residential!T50</f>
        <v>0</v>
      </c>
      <c r="U47" s="325">
        <f>Calculations_residential!U50</f>
        <v>0</v>
      </c>
      <c r="V47" s="325">
        <f>Calculations_residential!V50</f>
        <v>0</v>
      </c>
      <c r="W47" s="325">
        <f>Calculations_residential!W50</f>
        <v>0</v>
      </c>
      <c r="X47" s="325">
        <f>Calculations_residential!X50</f>
        <v>0</v>
      </c>
      <c r="Y47" s="325">
        <f>Calculations_residential!Y50</f>
        <v>0</v>
      </c>
      <c r="Z47" s="325">
        <f>Calculations_residential!Z50</f>
        <v>0</v>
      </c>
      <c r="AA47" s="325">
        <f>Calculations_residential!AA50</f>
        <v>0</v>
      </c>
      <c r="AB47" s="325">
        <f>Calculations_residential!AB50</f>
        <v>0</v>
      </c>
      <c r="AC47" s="325">
        <f>Calculations_residential!AC50</f>
        <v>0</v>
      </c>
      <c r="AD47" s="325">
        <f>Calculations_residential!AD50</f>
        <v>0</v>
      </c>
      <c r="AE47" s="325">
        <f>Calculations_residential!AE50</f>
        <v>0</v>
      </c>
      <c r="AF47" s="325">
        <f>Calculations_residential!AF50</f>
        <v>0</v>
      </c>
      <c r="AG47" s="325">
        <f>Calculations_residential!AG50</f>
        <v>0</v>
      </c>
    </row>
    <row r="48" spans="1:33">
      <c r="A48" t="s">
        <v>1</v>
      </c>
      <c r="B48" s="325">
        <f>Calculations_residential!B51</f>
        <v>0</v>
      </c>
      <c r="C48" s="325">
        <f>Calculations_residential!C51</f>
        <v>0</v>
      </c>
      <c r="D48" s="325">
        <f>Calculations_residential!D51</f>
        <v>0</v>
      </c>
      <c r="E48" s="325">
        <f>Calculations_residential!E51</f>
        <v>0</v>
      </c>
      <c r="F48" s="325">
        <f>Calculations_residential!F51</f>
        <v>0</v>
      </c>
      <c r="G48" s="325">
        <f>Calculations_residential!G51</f>
        <v>0</v>
      </c>
      <c r="H48" s="325">
        <f>Calculations_residential!H51</f>
        <v>0</v>
      </c>
      <c r="I48" s="325">
        <f>Calculations_residential!I51</f>
        <v>0</v>
      </c>
      <c r="J48" s="325">
        <f>Calculations_residential!J51</f>
        <v>0</v>
      </c>
      <c r="K48" s="325">
        <f>Calculations_residential!K51</f>
        <v>0</v>
      </c>
      <c r="L48" s="325">
        <f>Calculations_residential!L51</f>
        <v>0</v>
      </c>
      <c r="M48" s="325">
        <f>Calculations_residential!M51</f>
        <v>0</v>
      </c>
      <c r="N48" s="325">
        <f>Calculations_residential!N51</f>
        <v>0</v>
      </c>
      <c r="O48" s="325">
        <f>Calculations_residential!O51</f>
        <v>0</v>
      </c>
      <c r="P48" s="325">
        <f>Calculations_residential!P51</f>
        <v>0</v>
      </c>
      <c r="Q48" s="325">
        <f>Calculations_residential!Q51</f>
        <v>0</v>
      </c>
      <c r="R48" s="325">
        <f>Calculations_residential!R51</f>
        <v>0</v>
      </c>
      <c r="S48" s="325">
        <f>Calculations_residential!S51</f>
        <v>0</v>
      </c>
      <c r="T48" s="325">
        <f>Calculations_residential!T51</f>
        <v>0</v>
      </c>
      <c r="U48" s="325">
        <f>Calculations_residential!U51</f>
        <v>0</v>
      </c>
      <c r="V48" s="325">
        <f>Calculations_residential!V51</f>
        <v>0</v>
      </c>
      <c r="W48" s="325">
        <f>Calculations_residential!W51</f>
        <v>0</v>
      </c>
      <c r="X48" s="325">
        <f>Calculations_residential!X51</f>
        <v>0</v>
      </c>
      <c r="Y48" s="325">
        <f>Calculations_residential!Y51</f>
        <v>0</v>
      </c>
      <c r="Z48" s="325">
        <f>Calculations_residential!Z51</f>
        <v>0</v>
      </c>
      <c r="AA48" s="325">
        <f>Calculations_residential!AA51</f>
        <v>0</v>
      </c>
      <c r="AB48" s="325">
        <f>Calculations_residential!AB51</f>
        <v>0</v>
      </c>
      <c r="AC48" s="325">
        <f>Calculations_residential!AC51</f>
        <v>0</v>
      </c>
      <c r="AD48" s="325">
        <f>Calculations_residential!AD51</f>
        <v>0</v>
      </c>
      <c r="AE48" s="325">
        <f>Calculations_residential!AE51</f>
        <v>0</v>
      </c>
      <c r="AF48" s="325">
        <f>Calculations_residential!AF51</f>
        <v>0</v>
      </c>
      <c r="AG48" s="325">
        <f>Calculations_residential!AG51</f>
        <v>0</v>
      </c>
    </row>
    <row r="49" spans="1:33">
      <c r="A49" t="s">
        <v>2</v>
      </c>
      <c r="B49" s="325">
        <f>Calculations_residential!B52</f>
        <v>0</v>
      </c>
      <c r="C49" s="325">
        <f>Calculations_residential!C52</f>
        <v>0</v>
      </c>
      <c r="D49" s="325">
        <f>Calculations_residential!D52</f>
        <v>0</v>
      </c>
      <c r="E49" s="325">
        <f>Calculations_residential!E52</f>
        <v>0</v>
      </c>
      <c r="F49" s="325">
        <f>Calculations_residential!F52</f>
        <v>0</v>
      </c>
      <c r="G49" s="325">
        <f>Calculations_residential!G52</f>
        <v>0</v>
      </c>
      <c r="H49" s="325">
        <f>Calculations_residential!H52</f>
        <v>0</v>
      </c>
      <c r="I49" s="325">
        <f>Calculations_residential!I52</f>
        <v>0</v>
      </c>
      <c r="J49" s="325">
        <f>Calculations_residential!J52</f>
        <v>0</v>
      </c>
      <c r="K49" s="325">
        <f>Calculations_residential!K52</f>
        <v>0</v>
      </c>
      <c r="L49" s="325">
        <f>Calculations_residential!L52</f>
        <v>0</v>
      </c>
      <c r="M49" s="325">
        <f>Calculations_residential!M52</f>
        <v>0</v>
      </c>
      <c r="N49" s="325">
        <f>Calculations_residential!N52</f>
        <v>0</v>
      </c>
      <c r="O49" s="325">
        <f>Calculations_residential!O52</f>
        <v>0</v>
      </c>
      <c r="P49" s="325">
        <f>Calculations_residential!P52</f>
        <v>0</v>
      </c>
      <c r="Q49" s="325">
        <f>Calculations_residential!Q52</f>
        <v>0</v>
      </c>
      <c r="R49" s="325">
        <f>Calculations_residential!R52</f>
        <v>0</v>
      </c>
      <c r="S49" s="325">
        <f>Calculations_residential!S52</f>
        <v>0</v>
      </c>
      <c r="T49" s="325">
        <f>Calculations_residential!T52</f>
        <v>0</v>
      </c>
      <c r="U49" s="325">
        <f>Calculations_residential!U52</f>
        <v>0</v>
      </c>
      <c r="V49" s="325">
        <f>Calculations_residential!V52</f>
        <v>0</v>
      </c>
      <c r="W49" s="325">
        <f>Calculations_residential!W52</f>
        <v>0</v>
      </c>
      <c r="X49" s="325">
        <f>Calculations_residential!X52</f>
        <v>0</v>
      </c>
      <c r="Y49" s="325">
        <f>Calculations_residential!Y52</f>
        <v>0</v>
      </c>
      <c r="Z49" s="325">
        <f>Calculations_residential!Z52</f>
        <v>0</v>
      </c>
      <c r="AA49" s="325">
        <f>Calculations_residential!AA52</f>
        <v>0</v>
      </c>
      <c r="AB49" s="325">
        <f>Calculations_residential!AB52</f>
        <v>0</v>
      </c>
      <c r="AC49" s="325">
        <f>Calculations_residential!AC52</f>
        <v>0</v>
      </c>
      <c r="AD49" s="325">
        <f>Calculations_residential!AD52</f>
        <v>0</v>
      </c>
      <c r="AE49" s="325">
        <f>Calculations_residential!AE52</f>
        <v>0</v>
      </c>
      <c r="AF49" s="325">
        <f>Calculations_residential!AF52</f>
        <v>0</v>
      </c>
      <c r="AG49" s="325">
        <f>Calculations_residential!AG52</f>
        <v>0</v>
      </c>
    </row>
    <row r="50" spans="1:33">
      <c r="A50" t="s">
        <v>15</v>
      </c>
      <c r="B50" s="325">
        <f>Calculations_residential!B53</f>
        <v>0</v>
      </c>
      <c r="C50" s="325">
        <f>Calculations_residential!C53</f>
        <v>0</v>
      </c>
      <c r="D50" s="325">
        <f>Calculations_residential!D53</f>
        <v>0</v>
      </c>
      <c r="E50" s="325">
        <f>Calculations_residential!E53</f>
        <v>0</v>
      </c>
      <c r="F50" s="325">
        <f>Calculations_residential!F53</f>
        <v>0</v>
      </c>
      <c r="G50" s="325">
        <f>Calculations_residential!G53</f>
        <v>0</v>
      </c>
      <c r="H50" s="325">
        <f>Calculations_residential!H53</f>
        <v>0</v>
      </c>
      <c r="I50" s="325">
        <f>Calculations_residential!I53</f>
        <v>0</v>
      </c>
      <c r="J50" s="325">
        <f>Calculations_residential!J53</f>
        <v>0</v>
      </c>
      <c r="K50" s="325">
        <f>Calculations_residential!K53</f>
        <v>0</v>
      </c>
      <c r="L50" s="325">
        <f>Calculations_residential!L53</f>
        <v>0</v>
      </c>
      <c r="M50" s="325">
        <f>Calculations_residential!M53</f>
        <v>0</v>
      </c>
      <c r="N50" s="325">
        <f>Calculations_residential!N53</f>
        <v>0</v>
      </c>
      <c r="O50" s="325">
        <f>Calculations_residential!O53</f>
        <v>0</v>
      </c>
      <c r="P50" s="325">
        <f>Calculations_residential!P53</f>
        <v>0</v>
      </c>
      <c r="Q50" s="325">
        <f>Calculations_residential!Q53</f>
        <v>0</v>
      </c>
      <c r="R50" s="325">
        <f>Calculations_residential!R53</f>
        <v>0</v>
      </c>
      <c r="S50" s="325">
        <f>Calculations_residential!S53</f>
        <v>0</v>
      </c>
      <c r="T50" s="325">
        <f>Calculations_residential!T53</f>
        <v>0</v>
      </c>
      <c r="U50" s="325">
        <f>Calculations_residential!U53</f>
        <v>0</v>
      </c>
      <c r="V50" s="325">
        <f>Calculations_residential!V53</f>
        <v>0</v>
      </c>
      <c r="W50" s="325">
        <f>Calculations_residential!W53</f>
        <v>0</v>
      </c>
      <c r="X50" s="325">
        <f>Calculations_residential!X53</f>
        <v>0</v>
      </c>
      <c r="Y50" s="325">
        <f>Calculations_residential!Y53</f>
        <v>0</v>
      </c>
      <c r="Z50" s="325">
        <f>Calculations_residential!Z53</f>
        <v>0</v>
      </c>
      <c r="AA50" s="325">
        <f>Calculations_residential!AA53</f>
        <v>0</v>
      </c>
      <c r="AB50" s="325">
        <f>Calculations_residential!AB53</f>
        <v>0</v>
      </c>
      <c r="AC50" s="325">
        <f>Calculations_residential!AC53</f>
        <v>0</v>
      </c>
      <c r="AD50" s="325">
        <f>Calculations_residential!AD53</f>
        <v>0</v>
      </c>
      <c r="AE50" s="325">
        <f>Calculations_residential!AE53</f>
        <v>0</v>
      </c>
      <c r="AF50" s="325">
        <f>Calculations_residential!AF53</f>
        <v>0</v>
      </c>
      <c r="AG50" s="325">
        <f>Calculations_residential!AG53</f>
        <v>0</v>
      </c>
    </row>
    <row r="51" spans="1:33">
      <c r="A51" t="s">
        <v>3</v>
      </c>
      <c r="B51" s="325">
        <f>Calculations_residential!B54</f>
        <v>525.91992551978171</v>
      </c>
      <c r="C51" s="325">
        <f>Calculations_residential!C54</f>
        <v>576.02332360601667</v>
      </c>
      <c r="D51" s="325">
        <f>Calculations_residential!D54</f>
        <v>653.3005266906099</v>
      </c>
      <c r="E51" s="325">
        <f>Calculations_residential!E54</f>
        <v>738.16322210252508</v>
      </c>
      <c r="F51" s="325">
        <f>Calculations_residential!F54</f>
        <v>835.82643581679622</v>
      </c>
      <c r="G51" s="325">
        <f>Calculations_residential!G54</f>
        <v>957.66840632440631</v>
      </c>
      <c r="H51" s="325">
        <f>Calculations_residential!H54</f>
        <v>1079.036283561559</v>
      </c>
      <c r="I51" s="325">
        <f>Calculations_residential!I54</f>
        <v>1129.764263500525</v>
      </c>
      <c r="J51" s="325">
        <f>Calculations_residential!J54</f>
        <v>1156.3134866461521</v>
      </c>
      <c r="K51" s="325">
        <f>Calculations_residential!K54</f>
        <v>1183.3368030622366</v>
      </c>
      <c r="L51" s="325">
        <f>Calculations_residential!L54</f>
        <v>1233.590689730745</v>
      </c>
      <c r="M51" s="325">
        <f>Calculations_residential!M54</f>
        <v>1290.0077889152026</v>
      </c>
      <c r="N51" s="325">
        <f>Calculations_residential!N54</f>
        <v>1433.6580498638634</v>
      </c>
      <c r="O51" s="325">
        <f>Calculations_residential!O54</f>
        <v>1625.6658243992022</v>
      </c>
      <c r="P51" s="325">
        <f>Calculations_residential!P54</f>
        <v>1905.380853969202</v>
      </c>
      <c r="Q51" s="325">
        <f>Calculations_residential!Q54</f>
        <v>2095.9663486931677</v>
      </c>
      <c r="R51" s="325">
        <f>Calculations_residential!R54</f>
        <v>2300.4755499290154</v>
      </c>
      <c r="S51" s="325">
        <f>Calculations_residential!S54</f>
        <v>2524.9392763967221</v>
      </c>
      <c r="T51" s="325">
        <f>Calculations_residential!T54</f>
        <v>2771.3045460046392</v>
      </c>
      <c r="U51" s="325">
        <f>Calculations_residential!U54</f>
        <v>3041.7083525533731</v>
      </c>
      <c r="V51" s="325">
        <f>Calculations_residential!V54</f>
        <v>3338.4962022060877</v>
      </c>
      <c r="W51" s="325">
        <f>Calculations_residential!W54</f>
        <v>3664.2424586131979</v>
      </c>
      <c r="X51" s="325">
        <f>Calculations_residential!X54</f>
        <v>4021.7726731668317</v>
      </c>
      <c r="Y51" s="325">
        <f>Calculations_residential!Y54</f>
        <v>4414.1880940796391</v>
      </c>
      <c r="Z51" s="325">
        <f>Calculations_residential!Z54</f>
        <v>4844.8925668818265</v>
      </c>
      <c r="AA51" s="325">
        <f>Calculations_residential!AA54</f>
        <v>5317.622059673673</v>
      </c>
      <c r="AB51" s="325">
        <f>Calculations_residential!AB54</f>
        <v>5836.4770692381362</v>
      </c>
      <c r="AC51" s="325">
        <f>Calculations_residential!AC54</f>
        <v>6405.9581891069975</v>
      </c>
      <c r="AD51" s="325">
        <f>Calculations_residential!AD54</f>
        <v>7031.0051481010396</v>
      </c>
      <c r="AE51" s="325">
        <f>Calculations_residential!AE54</f>
        <v>7717.0396579679609</v>
      </c>
      <c r="AF51" s="325">
        <f>Calculations_residential!AF54</f>
        <v>8470.0124417821662</v>
      </c>
      <c r="AG51" s="325">
        <f>Calculations_residential!AG54</f>
        <v>9296.454851034865</v>
      </c>
    </row>
    <row r="52" spans="1:33">
      <c r="A52" t="s">
        <v>4</v>
      </c>
      <c r="B52" s="325">
        <f>Calculations_residential!B55</f>
        <v>0</v>
      </c>
      <c r="C52" s="325">
        <f>Calculations_residential!C55</f>
        <v>0</v>
      </c>
      <c r="D52" s="325">
        <f>Calculations_residential!D55</f>
        <v>0</v>
      </c>
      <c r="E52" s="325">
        <f>Calculations_residential!E55</f>
        <v>0</v>
      </c>
      <c r="F52" s="325">
        <f>Calculations_residential!F55</f>
        <v>0</v>
      </c>
      <c r="G52" s="325">
        <f>Calculations_residential!G55</f>
        <v>0</v>
      </c>
      <c r="H52" s="325">
        <f>Calculations_residential!H55</f>
        <v>0</v>
      </c>
      <c r="I52" s="325">
        <f>Calculations_residential!I55</f>
        <v>0</v>
      </c>
      <c r="J52" s="325">
        <f>Calculations_residential!J55</f>
        <v>0</v>
      </c>
      <c r="K52" s="325">
        <f>Calculations_residential!K55</f>
        <v>0</v>
      </c>
      <c r="L52" s="325">
        <f>Calculations_residential!L55</f>
        <v>0</v>
      </c>
      <c r="M52" s="325">
        <f>Calculations_residential!M55</f>
        <v>0</v>
      </c>
      <c r="N52" s="325">
        <f>Calculations_residential!N55</f>
        <v>0</v>
      </c>
      <c r="O52" s="325">
        <f>Calculations_residential!O55</f>
        <v>0</v>
      </c>
      <c r="P52" s="325">
        <f>Calculations_residential!P55</f>
        <v>0</v>
      </c>
      <c r="Q52" s="325">
        <f>Calculations_residential!Q55</f>
        <v>0</v>
      </c>
      <c r="R52" s="325">
        <f>Calculations_residential!R55</f>
        <v>0</v>
      </c>
      <c r="S52" s="325">
        <f>Calculations_residential!S55</f>
        <v>0</v>
      </c>
      <c r="T52" s="325">
        <f>Calculations_residential!T55</f>
        <v>0</v>
      </c>
      <c r="U52" s="325">
        <f>Calculations_residential!U55</f>
        <v>0</v>
      </c>
      <c r="V52" s="325">
        <f>Calculations_residential!V55</f>
        <v>0</v>
      </c>
      <c r="W52" s="325">
        <f>Calculations_residential!W55</f>
        <v>0</v>
      </c>
      <c r="X52" s="325">
        <f>Calculations_residential!X55</f>
        <v>0</v>
      </c>
      <c r="Y52" s="325">
        <f>Calculations_residential!Y55</f>
        <v>0</v>
      </c>
      <c r="Z52" s="325">
        <f>Calculations_residential!Z55</f>
        <v>0</v>
      </c>
      <c r="AA52" s="325">
        <f>Calculations_residential!AA55</f>
        <v>0</v>
      </c>
      <c r="AB52" s="325">
        <f>Calculations_residential!AB55</f>
        <v>0</v>
      </c>
      <c r="AC52" s="325">
        <f>Calculations_residential!AC55</f>
        <v>0</v>
      </c>
      <c r="AD52" s="325">
        <f>Calculations_residential!AD55</f>
        <v>0</v>
      </c>
      <c r="AE52" s="325">
        <f>Calculations_residential!AE55</f>
        <v>0</v>
      </c>
      <c r="AF52" s="325">
        <f>Calculations_residential!AF55</f>
        <v>0</v>
      </c>
      <c r="AG52" s="325">
        <f>Calculations_residential!AG55</f>
        <v>0</v>
      </c>
    </row>
    <row r="53" spans="1:33">
      <c r="A53" t="s">
        <v>5</v>
      </c>
      <c r="B53" s="325">
        <f>Calculations_residential!B56</f>
        <v>0</v>
      </c>
      <c r="C53" s="325">
        <f>Calculations_residential!C56</f>
        <v>0</v>
      </c>
      <c r="D53" s="325">
        <f>Calculations_residential!D56</f>
        <v>0</v>
      </c>
      <c r="E53" s="325">
        <f>Calculations_residential!E56</f>
        <v>0</v>
      </c>
      <c r="F53" s="325">
        <f>Calculations_residential!F56</f>
        <v>0</v>
      </c>
      <c r="G53" s="325">
        <f>Calculations_residential!G56</f>
        <v>0</v>
      </c>
      <c r="H53" s="325">
        <f>Calculations_residential!H56</f>
        <v>0</v>
      </c>
      <c r="I53" s="325">
        <f>Calculations_residential!I56</f>
        <v>0</v>
      </c>
      <c r="J53" s="325">
        <f>Calculations_residential!J56</f>
        <v>0</v>
      </c>
      <c r="K53" s="325">
        <f>Calculations_residential!K56</f>
        <v>0</v>
      </c>
      <c r="L53" s="325">
        <f>Calculations_residential!L56</f>
        <v>0</v>
      </c>
      <c r="M53" s="325">
        <f>Calculations_residential!M56</f>
        <v>0</v>
      </c>
      <c r="N53" s="325">
        <f>Calculations_residential!N56</f>
        <v>0</v>
      </c>
      <c r="O53" s="325">
        <f>Calculations_residential!O56</f>
        <v>0</v>
      </c>
      <c r="P53" s="325">
        <f>Calculations_residential!P56</f>
        <v>0</v>
      </c>
      <c r="Q53" s="325">
        <f>Calculations_residential!Q56</f>
        <v>0</v>
      </c>
      <c r="R53" s="325">
        <f>Calculations_residential!R56</f>
        <v>0</v>
      </c>
      <c r="S53" s="325">
        <f>Calculations_residential!S56</f>
        <v>0</v>
      </c>
      <c r="T53" s="325">
        <f>Calculations_residential!T56</f>
        <v>0</v>
      </c>
      <c r="U53" s="325">
        <f>Calculations_residential!U56</f>
        <v>0</v>
      </c>
      <c r="V53" s="325">
        <f>Calculations_residential!V56</f>
        <v>0</v>
      </c>
      <c r="W53" s="325">
        <f>Calculations_residential!W56</f>
        <v>0</v>
      </c>
      <c r="X53" s="325">
        <f>Calculations_residential!X56</f>
        <v>0</v>
      </c>
      <c r="Y53" s="325">
        <f>Calculations_residential!Y56</f>
        <v>0</v>
      </c>
      <c r="Z53" s="325">
        <f>Calculations_residential!Z56</f>
        <v>0</v>
      </c>
      <c r="AA53" s="325">
        <f>Calculations_residential!AA56</f>
        <v>0</v>
      </c>
      <c r="AB53" s="325">
        <f>Calculations_residential!AB56</f>
        <v>0</v>
      </c>
      <c r="AC53" s="325">
        <f>Calculations_residential!AC56</f>
        <v>0</v>
      </c>
      <c r="AD53" s="325">
        <f>Calculations_residential!AD56</f>
        <v>0</v>
      </c>
      <c r="AE53" s="325">
        <f>Calculations_residential!AE56</f>
        <v>0</v>
      </c>
      <c r="AF53" s="325">
        <f>Calculations_residential!AF56</f>
        <v>0</v>
      </c>
      <c r="AG53" s="325">
        <f>Calculations_residential!AG56</f>
        <v>0</v>
      </c>
    </row>
    <row r="54" spans="1:33">
      <c r="A54" t="s">
        <v>6</v>
      </c>
      <c r="B54" s="325">
        <f>Calculations_residential!B57</f>
        <v>0</v>
      </c>
      <c r="C54" s="325">
        <f>Calculations_residential!C57</f>
        <v>0</v>
      </c>
      <c r="D54" s="325">
        <f>Calculations_residential!D57</f>
        <v>0</v>
      </c>
      <c r="E54" s="325">
        <f>Calculations_residential!E57</f>
        <v>0</v>
      </c>
      <c r="F54" s="325">
        <f>Calculations_residential!F57</f>
        <v>0</v>
      </c>
      <c r="G54" s="325">
        <f>Calculations_residential!G57</f>
        <v>0</v>
      </c>
      <c r="H54" s="325">
        <f>Calculations_residential!H57</f>
        <v>0</v>
      </c>
      <c r="I54" s="325">
        <f>Calculations_residential!I57</f>
        <v>0</v>
      </c>
      <c r="J54" s="325">
        <f>Calculations_residential!J57</f>
        <v>0</v>
      </c>
      <c r="K54" s="325">
        <f>Calculations_residential!K57</f>
        <v>0</v>
      </c>
      <c r="L54" s="325">
        <f>Calculations_residential!L57</f>
        <v>0</v>
      </c>
      <c r="M54" s="325">
        <f>Calculations_residential!M57</f>
        <v>0</v>
      </c>
      <c r="N54" s="325">
        <f>Calculations_residential!N57</f>
        <v>0</v>
      </c>
      <c r="O54" s="325">
        <f>Calculations_residential!O57</f>
        <v>0</v>
      </c>
      <c r="P54" s="325">
        <f>Calculations_residential!P57</f>
        <v>0</v>
      </c>
      <c r="Q54" s="325">
        <f>Calculations_residential!Q57</f>
        <v>0</v>
      </c>
      <c r="R54" s="325">
        <f>Calculations_residential!R57</f>
        <v>0</v>
      </c>
      <c r="S54" s="325">
        <f>Calculations_residential!S57</f>
        <v>0</v>
      </c>
      <c r="T54" s="325">
        <f>Calculations_residential!T57</f>
        <v>0</v>
      </c>
      <c r="U54" s="325">
        <f>Calculations_residential!U57</f>
        <v>0</v>
      </c>
      <c r="V54" s="325">
        <f>Calculations_residential!V57</f>
        <v>0</v>
      </c>
      <c r="W54" s="325">
        <f>Calculations_residential!W57</f>
        <v>0</v>
      </c>
      <c r="X54" s="325">
        <f>Calculations_residential!X57</f>
        <v>0</v>
      </c>
      <c r="Y54" s="325">
        <f>Calculations_residential!Y57</f>
        <v>0</v>
      </c>
      <c r="Z54" s="325">
        <f>Calculations_residential!Z57</f>
        <v>0</v>
      </c>
      <c r="AA54" s="325">
        <f>Calculations_residential!AA57</f>
        <v>0</v>
      </c>
      <c r="AB54" s="325">
        <f>Calculations_residential!AB57</f>
        <v>0</v>
      </c>
      <c r="AC54" s="325">
        <f>Calculations_residential!AC57</f>
        <v>0</v>
      </c>
      <c r="AD54" s="325">
        <f>Calculations_residential!AD57</f>
        <v>0</v>
      </c>
      <c r="AE54" s="325">
        <f>Calculations_residential!AE57</f>
        <v>0</v>
      </c>
      <c r="AF54" s="325">
        <f>Calculations_residential!AF57</f>
        <v>0</v>
      </c>
      <c r="AG54" s="325">
        <f>Calculations_residential!AG57</f>
        <v>0</v>
      </c>
    </row>
    <row r="55" spans="1:33">
      <c r="A55" t="s">
        <v>7</v>
      </c>
      <c r="B55" s="325">
        <f>Calculations_residential!B58</f>
        <v>0</v>
      </c>
      <c r="C55" s="325">
        <f>Calculations_residential!C58</f>
        <v>0</v>
      </c>
      <c r="D55" s="325">
        <f>Calculations_residential!D58</f>
        <v>0</v>
      </c>
      <c r="E55" s="325">
        <f>Calculations_residential!E58</f>
        <v>0</v>
      </c>
      <c r="F55" s="325">
        <f>Calculations_residential!F58</f>
        <v>0</v>
      </c>
      <c r="G55" s="325">
        <f>Calculations_residential!G58</f>
        <v>0</v>
      </c>
      <c r="H55" s="325">
        <f>Calculations_residential!H58</f>
        <v>0</v>
      </c>
      <c r="I55" s="325">
        <f>Calculations_residential!I58</f>
        <v>0</v>
      </c>
      <c r="J55" s="325">
        <f>Calculations_residential!J58</f>
        <v>0</v>
      </c>
      <c r="K55" s="325">
        <f>Calculations_residential!K58</f>
        <v>0</v>
      </c>
      <c r="L55" s="325">
        <f>Calculations_residential!L58</f>
        <v>0</v>
      </c>
      <c r="M55" s="325">
        <f>Calculations_residential!M58</f>
        <v>0</v>
      </c>
      <c r="N55" s="325">
        <f>Calculations_residential!N58</f>
        <v>0</v>
      </c>
      <c r="O55" s="325">
        <f>Calculations_residential!O58</f>
        <v>0</v>
      </c>
      <c r="P55" s="325">
        <f>Calculations_residential!P58</f>
        <v>0</v>
      </c>
      <c r="Q55" s="325">
        <f>Calculations_residential!Q58</f>
        <v>0</v>
      </c>
      <c r="R55" s="325">
        <f>Calculations_residential!R58</f>
        <v>0</v>
      </c>
      <c r="S55" s="325">
        <f>Calculations_residential!S58</f>
        <v>0</v>
      </c>
      <c r="T55" s="325">
        <f>Calculations_residential!T58</f>
        <v>0</v>
      </c>
      <c r="U55" s="325">
        <f>Calculations_residential!U58</f>
        <v>0</v>
      </c>
      <c r="V55" s="325">
        <f>Calculations_residential!V58</f>
        <v>0</v>
      </c>
      <c r="W55" s="325">
        <f>Calculations_residential!W58</f>
        <v>0</v>
      </c>
      <c r="X55" s="325">
        <f>Calculations_residential!X58</f>
        <v>0</v>
      </c>
      <c r="Y55" s="325">
        <f>Calculations_residential!Y58</f>
        <v>0</v>
      </c>
      <c r="Z55" s="325">
        <f>Calculations_residential!Z58</f>
        <v>0</v>
      </c>
      <c r="AA55" s="325">
        <f>Calculations_residential!AA58</f>
        <v>0</v>
      </c>
      <c r="AB55" s="325">
        <f>Calculations_residential!AB58</f>
        <v>0</v>
      </c>
      <c r="AC55" s="325">
        <f>Calculations_residential!AC58</f>
        <v>0</v>
      </c>
      <c r="AD55" s="325">
        <f>Calculations_residential!AD58</f>
        <v>0</v>
      </c>
      <c r="AE55" s="325">
        <f>Calculations_residential!AE58</f>
        <v>0</v>
      </c>
      <c r="AF55" s="325">
        <f>Calculations_residential!AF58</f>
        <v>0</v>
      </c>
      <c r="AG55" s="325">
        <f>Calculations_residential!AG58</f>
        <v>0</v>
      </c>
    </row>
    <row r="56" spans="1:33">
      <c r="A56" t="s">
        <v>8</v>
      </c>
      <c r="B56" s="325">
        <f>Calculations_residential!B59</f>
        <v>0</v>
      </c>
      <c r="C56" s="325">
        <f>Calculations_residential!C59</f>
        <v>0</v>
      </c>
      <c r="D56" s="325">
        <f>Calculations_residential!D59</f>
        <v>0</v>
      </c>
      <c r="E56" s="325">
        <f>Calculations_residential!E59</f>
        <v>0</v>
      </c>
      <c r="F56" s="325">
        <f>Calculations_residential!F59</f>
        <v>0</v>
      </c>
      <c r="G56" s="325">
        <f>Calculations_residential!G59</f>
        <v>0</v>
      </c>
      <c r="H56" s="325">
        <f>Calculations_residential!H59</f>
        <v>0</v>
      </c>
      <c r="I56" s="325">
        <f>Calculations_residential!I59</f>
        <v>0</v>
      </c>
      <c r="J56" s="325">
        <f>Calculations_residential!J59</f>
        <v>0</v>
      </c>
      <c r="K56" s="325">
        <f>Calculations_residential!K59</f>
        <v>0</v>
      </c>
      <c r="L56" s="325">
        <f>Calculations_residential!L59</f>
        <v>0</v>
      </c>
      <c r="M56" s="325">
        <f>Calculations_residential!M59</f>
        <v>0</v>
      </c>
      <c r="N56" s="325">
        <f>Calculations_residential!N59</f>
        <v>0</v>
      </c>
      <c r="O56" s="325">
        <f>Calculations_residential!O59</f>
        <v>0</v>
      </c>
      <c r="P56" s="325">
        <f>Calculations_residential!P59</f>
        <v>0</v>
      </c>
      <c r="Q56" s="325">
        <f>Calculations_residential!Q59</f>
        <v>0</v>
      </c>
      <c r="R56" s="325">
        <f>Calculations_residential!R59</f>
        <v>0</v>
      </c>
      <c r="S56" s="325">
        <f>Calculations_residential!S59</f>
        <v>0</v>
      </c>
      <c r="T56" s="325">
        <f>Calculations_residential!T59</f>
        <v>0</v>
      </c>
      <c r="U56" s="325">
        <f>Calculations_residential!U59</f>
        <v>0</v>
      </c>
      <c r="V56" s="325">
        <f>Calculations_residential!V59</f>
        <v>0</v>
      </c>
      <c r="W56" s="325">
        <f>Calculations_residential!W59</f>
        <v>0</v>
      </c>
      <c r="X56" s="325">
        <f>Calculations_residential!X59</f>
        <v>0</v>
      </c>
      <c r="Y56" s="325">
        <f>Calculations_residential!Y59</f>
        <v>0</v>
      </c>
      <c r="Z56" s="325">
        <f>Calculations_residential!Z59</f>
        <v>0</v>
      </c>
      <c r="AA56" s="325">
        <f>Calculations_residential!AA59</f>
        <v>0</v>
      </c>
      <c r="AB56" s="325">
        <f>Calculations_residential!AB59</f>
        <v>0</v>
      </c>
      <c r="AC56" s="325">
        <f>Calculations_residential!AC59</f>
        <v>0</v>
      </c>
      <c r="AD56" s="325">
        <f>Calculations_residential!AD59</f>
        <v>0</v>
      </c>
      <c r="AE56" s="325">
        <f>Calculations_residential!AE59</f>
        <v>0</v>
      </c>
      <c r="AF56" s="325">
        <f>Calculations_residential!AF59</f>
        <v>0</v>
      </c>
      <c r="AG56" s="325">
        <f>Calculations_residential!AG59</f>
        <v>0</v>
      </c>
    </row>
    <row r="57" spans="1:33">
      <c r="A57" t="s">
        <v>13</v>
      </c>
      <c r="B57" s="325">
        <f>Calculations_residential!B60</f>
        <v>0</v>
      </c>
      <c r="C57" s="325">
        <f>Calculations_residential!C60</f>
        <v>0</v>
      </c>
      <c r="D57" s="325">
        <f>Calculations_residential!D60</f>
        <v>0</v>
      </c>
      <c r="E57" s="325">
        <f>Calculations_residential!E60</f>
        <v>0</v>
      </c>
      <c r="F57" s="325">
        <f>Calculations_residential!F60</f>
        <v>0</v>
      </c>
      <c r="G57" s="325">
        <f>Calculations_residential!G60</f>
        <v>0</v>
      </c>
      <c r="H57" s="325">
        <f>Calculations_residential!H60</f>
        <v>0</v>
      </c>
      <c r="I57" s="325">
        <f>Calculations_residential!I60</f>
        <v>0</v>
      </c>
      <c r="J57" s="325">
        <f>Calculations_residential!J60</f>
        <v>0</v>
      </c>
      <c r="K57" s="325">
        <f>Calculations_residential!K60</f>
        <v>0</v>
      </c>
      <c r="L57" s="325">
        <f>Calculations_residential!L60</f>
        <v>0</v>
      </c>
      <c r="M57" s="325">
        <f>Calculations_residential!M60</f>
        <v>0</v>
      </c>
      <c r="N57" s="325">
        <f>Calculations_residential!N60</f>
        <v>0</v>
      </c>
      <c r="O57" s="325">
        <f>Calculations_residential!O60</f>
        <v>0</v>
      </c>
      <c r="P57" s="325">
        <f>Calculations_residential!P60</f>
        <v>0</v>
      </c>
      <c r="Q57" s="325">
        <f>Calculations_residential!Q60</f>
        <v>0</v>
      </c>
      <c r="R57" s="325">
        <f>Calculations_residential!R60</f>
        <v>0</v>
      </c>
      <c r="S57" s="325">
        <f>Calculations_residential!S60</f>
        <v>0</v>
      </c>
      <c r="T57" s="325">
        <f>Calculations_residential!T60</f>
        <v>0</v>
      </c>
      <c r="U57" s="325">
        <f>Calculations_residential!U60</f>
        <v>0</v>
      </c>
      <c r="V57" s="325">
        <f>Calculations_residential!V60</f>
        <v>0</v>
      </c>
      <c r="W57" s="325">
        <f>Calculations_residential!W60</f>
        <v>0</v>
      </c>
      <c r="X57" s="325">
        <f>Calculations_residential!X60</f>
        <v>0</v>
      </c>
      <c r="Y57" s="325">
        <f>Calculations_residential!Y60</f>
        <v>0</v>
      </c>
      <c r="Z57" s="325">
        <f>Calculations_residential!Z60</f>
        <v>0</v>
      </c>
      <c r="AA57" s="325">
        <f>Calculations_residential!AA60</f>
        <v>0</v>
      </c>
      <c r="AB57" s="325">
        <f>Calculations_residential!AB60</f>
        <v>0</v>
      </c>
      <c r="AC57" s="325">
        <f>Calculations_residential!AC60</f>
        <v>0</v>
      </c>
      <c r="AD57" s="325">
        <f>Calculations_residential!AD60</f>
        <v>0</v>
      </c>
      <c r="AE57" s="325">
        <f>Calculations_residential!AE60</f>
        <v>0</v>
      </c>
      <c r="AF57" s="325">
        <f>Calculations_residential!AF60</f>
        <v>0</v>
      </c>
      <c r="AG57" s="325">
        <f>Calculations_residential!AG60</f>
        <v>0</v>
      </c>
    </row>
    <row r="58" spans="1:33">
      <c r="A58" t="s">
        <v>16</v>
      </c>
      <c r="B58" s="325">
        <f>Calculations_residential!B61</f>
        <v>0</v>
      </c>
      <c r="C58" s="325">
        <f>Calculations_residential!C61</f>
        <v>0</v>
      </c>
      <c r="D58" s="325">
        <f>Calculations_residential!D61</f>
        <v>0</v>
      </c>
      <c r="E58" s="325">
        <f>Calculations_residential!E61</f>
        <v>0</v>
      </c>
      <c r="F58" s="325">
        <f>Calculations_residential!F61</f>
        <v>0</v>
      </c>
      <c r="G58" s="325">
        <f>Calculations_residential!G61</f>
        <v>0</v>
      </c>
      <c r="H58" s="325">
        <f>Calculations_residential!H61</f>
        <v>0</v>
      </c>
      <c r="I58" s="325">
        <f>Calculations_residential!I61</f>
        <v>0</v>
      </c>
      <c r="J58" s="325">
        <f>Calculations_residential!J61</f>
        <v>0</v>
      </c>
      <c r="K58" s="325">
        <f>Calculations_residential!K61</f>
        <v>0</v>
      </c>
      <c r="L58" s="325">
        <f>Calculations_residential!L61</f>
        <v>0</v>
      </c>
      <c r="M58" s="325">
        <f>Calculations_residential!M61</f>
        <v>0</v>
      </c>
      <c r="N58" s="325">
        <f>Calculations_residential!N61</f>
        <v>0</v>
      </c>
      <c r="O58" s="325">
        <f>Calculations_residential!O61</f>
        <v>0</v>
      </c>
      <c r="P58" s="325">
        <f>Calculations_residential!P61</f>
        <v>0</v>
      </c>
      <c r="Q58" s="325">
        <f>Calculations_residential!Q61</f>
        <v>0</v>
      </c>
      <c r="R58" s="325">
        <f>Calculations_residential!R61</f>
        <v>0</v>
      </c>
      <c r="S58" s="325">
        <f>Calculations_residential!S61</f>
        <v>0</v>
      </c>
      <c r="T58" s="325">
        <f>Calculations_residential!T61</f>
        <v>0</v>
      </c>
      <c r="U58" s="325">
        <f>Calculations_residential!U61</f>
        <v>0</v>
      </c>
      <c r="V58" s="325">
        <f>Calculations_residential!V61</f>
        <v>0</v>
      </c>
      <c r="W58" s="325">
        <f>Calculations_residential!W61</f>
        <v>0</v>
      </c>
      <c r="X58" s="325">
        <f>Calculations_residential!X61</f>
        <v>0</v>
      </c>
      <c r="Y58" s="325">
        <f>Calculations_residential!Y61</f>
        <v>0</v>
      </c>
      <c r="Z58" s="325">
        <f>Calculations_residential!Z61</f>
        <v>0</v>
      </c>
      <c r="AA58" s="325">
        <f>Calculations_residential!AA61</f>
        <v>0</v>
      </c>
      <c r="AB58" s="325">
        <f>Calculations_residential!AB61</f>
        <v>0</v>
      </c>
      <c r="AC58" s="325">
        <f>Calculations_residential!AC61</f>
        <v>0</v>
      </c>
      <c r="AD58" s="325">
        <f>Calculations_residential!AD61</f>
        <v>0</v>
      </c>
      <c r="AE58" s="325">
        <f>Calculations_residential!AE61</f>
        <v>0</v>
      </c>
      <c r="AF58" s="325">
        <f>Calculations_residential!AF61</f>
        <v>0</v>
      </c>
      <c r="AG58" s="325">
        <f>Calculations_residential!AG61</f>
        <v>0</v>
      </c>
    </row>
    <row r="59" spans="1:33">
      <c r="A59" t="s">
        <v>17</v>
      </c>
      <c r="B59" s="325">
        <f>Calculations_residential!B62</f>
        <v>0</v>
      </c>
      <c r="C59" s="325">
        <f>Calculations_residential!C62</f>
        <v>0</v>
      </c>
      <c r="D59" s="325">
        <f>Calculations_residential!D62</f>
        <v>0</v>
      </c>
      <c r="E59" s="325">
        <f>Calculations_residential!E62</f>
        <v>0</v>
      </c>
      <c r="F59" s="325">
        <f>Calculations_residential!F62</f>
        <v>0</v>
      </c>
      <c r="G59" s="325">
        <f>Calculations_residential!G62</f>
        <v>0</v>
      </c>
      <c r="H59" s="325">
        <f>Calculations_residential!H62</f>
        <v>0</v>
      </c>
      <c r="I59" s="325">
        <f>Calculations_residential!I62</f>
        <v>0</v>
      </c>
      <c r="J59" s="325">
        <f>Calculations_residential!J62</f>
        <v>0</v>
      </c>
      <c r="K59" s="325">
        <f>Calculations_residential!K62</f>
        <v>0</v>
      </c>
      <c r="L59" s="325">
        <f>Calculations_residential!L62</f>
        <v>0</v>
      </c>
      <c r="M59" s="325">
        <f>Calculations_residential!M62</f>
        <v>0</v>
      </c>
      <c r="N59" s="325">
        <f>Calculations_residential!N62</f>
        <v>0</v>
      </c>
      <c r="O59" s="325">
        <f>Calculations_residential!O62</f>
        <v>0</v>
      </c>
      <c r="P59" s="325">
        <f>Calculations_residential!P62</f>
        <v>0</v>
      </c>
      <c r="Q59" s="325">
        <f>Calculations_residential!Q62</f>
        <v>0</v>
      </c>
      <c r="R59" s="325">
        <f>Calculations_residential!R62</f>
        <v>0</v>
      </c>
      <c r="S59" s="325">
        <f>Calculations_residential!S62</f>
        <v>0</v>
      </c>
      <c r="T59" s="325">
        <f>Calculations_residential!T62</f>
        <v>0</v>
      </c>
      <c r="U59" s="325">
        <f>Calculations_residential!U62</f>
        <v>0</v>
      </c>
      <c r="V59" s="325">
        <f>Calculations_residential!V62</f>
        <v>0</v>
      </c>
      <c r="W59" s="325">
        <f>Calculations_residential!W62</f>
        <v>0</v>
      </c>
      <c r="X59" s="325">
        <f>Calculations_residential!X62</f>
        <v>0</v>
      </c>
      <c r="Y59" s="325">
        <f>Calculations_residential!Y62</f>
        <v>0</v>
      </c>
      <c r="Z59" s="325">
        <f>Calculations_residential!Z62</f>
        <v>0</v>
      </c>
      <c r="AA59" s="325">
        <f>Calculations_residential!AA62</f>
        <v>0</v>
      </c>
      <c r="AB59" s="325">
        <f>Calculations_residential!AB62</f>
        <v>0</v>
      </c>
      <c r="AC59" s="325">
        <f>Calculations_residential!AC62</f>
        <v>0</v>
      </c>
      <c r="AD59" s="325">
        <f>Calculations_residential!AD62</f>
        <v>0</v>
      </c>
      <c r="AE59" s="325">
        <f>Calculations_residential!AE62</f>
        <v>0</v>
      </c>
      <c r="AF59" s="325">
        <f>Calculations_residential!AF62</f>
        <v>0</v>
      </c>
      <c r="AG59" s="325">
        <f>Calculations_residential!AG62</f>
        <v>0</v>
      </c>
    </row>
    <row r="60" spans="1:33">
      <c r="A60" t="s">
        <v>18</v>
      </c>
      <c r="B60" s="325">
        <f>Calculations_residential!B63</f>
        <v>0</v>
      </c>
      <c r="C60" s="325">
        <f>Calculations_residential!C63</f>
        <v>0</v>
      </c>
      <c r="D60" s="325">
        <f>Calculations_residential!D63</f>
        <v>0</v>
      </c>
      <c r="E60" s="325">
        <f>Calculations_residential!E63</f>
        <v>0</v>
      </c>
      <c r="F60" s="325">
        <f>Calculations_residential!F63</f>
        <v>0</v>
      </c>
      <c r="G60" s="325">
        <f>Calculations_residential!G63</f>
        <v>0</v>
      </c>
      <c r="H60" s="325">
        <f>Calculations_residential!H63</f>
        <v>0</v>
      </c>
      <c r="I60" s="325">
        <f>Calculations_residential!I63</f>
        <v>0</v>
      </c>
      <c r="J60" s="325">
        <f>Calculations_residential!J63</f>
        <v>0</v>
      </c>
      <c r="K60" s="325">
        <f>Calculations_residential!K63</f>
        <v>0</v>
      </c>
      <c r="L60" s="325">
        <f>Calculations_residential!L63</f>
        <v>0</v>
      </c>
      <c r="M60" s="325">
        <f>Calculations_residential!M63</f>
        <v>0</v>
      </c>
      <c r="N60" s="325">
        <f>Calculations_residential!N63</f>
        <v>0</v>
      </c>
      <c r="O60" s="325">
        <f>Calculations_residential!O63</f>
        <v>0</v>
      </c>
      <c r="P60" s="325">
        <f>Calculations_residential!P63</f>
        <v>0</v>
      </c>
      <c r="Q60" s="325">
        <f>Calculations_residential!Q63</f>
        <v>0</v>
      </c>
      <c r="R60" s="325">
        <f>Calculations_residential!R63</f>
        <v>0</v>
      </c>
      <c r="S60" s="325">
        <f>Calculations_residential!S63</f>
        <v>0</v>
      </c>
      <c r="T60" s="325">
        <f>Calculations_residential!T63</f>
        <v>0</v>
      </c>
      <c r="U60" s="325">
        <f>Calculations_residential!U63</f>
        <v>0</v>
      </c>
      <c r="V60" s="325">
        <f>Calculations_residential!V63</f>
        <v>0</v>
      </c>
      <c r="W60" s="325">
        <f>Calculations_residential!W63</f>
        <v>0</v>
      </c>
      <c r="X60" s="325">
        <f>Calculations_residential!X63</f>
        <v>0</v>
      </c>
      <c r="Y60" s="325">
        <f>Calculations_residential!Y63</f>
        <v>0</v>
      </c>
      <c r="Z60" s="325">
        <f>Calculations_residential!Z63</f>
        <v>0</v>
      </c>
      <c r="AA60" s="325">
        <f>Calculations_residential!AA63</f>
        <v>0</v>
      </c>
      <c r="AB60" s="325">
        <f>Calculations_residential!AB63</f>
        <v>0</v>
      </c>
      <c r="AC60" s="325">
        <f>Calculations_residential!AC63</f>
        <v>0</v>
      </c>
      <c r="AD60" s="325">
        <f>Calculations_residential!AD63</f>
        <v>0</v>
      </c>
      <c r="AE60" s="325">
        <f>Calculations_residential!AE63</f>
        <v>0</v>
      </c>
      <c r="AF60" s="325">
        <f>Calculations_residential!AF63</f>
        <v>0</v>
      </c>
      <c r="AG60" s="325">
        <f>Calculations_residential!AG63</f>
        <v>0</v>
      </c>
    </row>
    <row r="61" spans="1:33">
      <c r="A61" t="s">
        <v>19</v>
      </c>
      <c r="B61" s="325">
        <f>Calculations_residential!B64</f>
        <v>0</v>
      </c>
      <c r="C61" s="325">
        <f>Calculations_residential!C64</f>
        <v>0</v>
      </c>
      <c r="D61" s="325">
        <f>Calculations_residential!D64</f>
        <v>0</v>
      </c>
      <c r="E61" s="325">
        <f>Calculations_residential!E64</f>
        <v>0</v>
      </c>
      <c r="F61" s="325">
        <f>Calculations_residential!F64</f>
        <v>0</v>
      </c>
      <c r="G61" s="325">
        <f>Calculations_residential!G64</f>
        <v>0</v>
      </c>
      <c r="H61" s="325">
        <f>Calculations_residential!H64</f>
        <v>0</v>
      </c>
      <c r="I61" s="325">
        <f>Calculations_residential!I64</f>
        <v>0</v>
      </c>
      <c r="J61" s="325">
        <f>Calculations_residential!J64</f>
        <v>0</v>
      </c>
      <c r="K61" s="325">
        <f>Calculations_residential!K64</f>
        <v>0</v>
      </c>
      <c r="L61" s="325">
        <f>Calculations_residential!L64</f>
        <v>0</v>
      </c>
      <c r="M61" s="325">
        <f>Calculations_residential!M64</f>
        <v>0</v>
      </c>
      <c r="N61" s="325">
        <f>Calculations_residential!N64</f>
        <v>0</v>
      </c>
      <c r="O61" s="325">
        <f>Calculations_residential!O64</f>
        <v>0</v>
      </c>
      <c r="P61" s="325">
        <f>Calculations_residential!P64</f>
        <v>0</v>
      </c>
      <c r="Q61" s="325">
        <f>Calculations_residential!Q64</f>
        <v>0</v>
      </c>
      <c r="R61" s="325">
        <f>Calculations_residential!R64</f>
        <v>0</v>
      </c>
      <c r="S61" s="325">
        <f>Calculations_residential!S64</f>
        <v>0</v>
      </c>
      <c r="T61" s="325">
        <f>Calculations_residential!T64</f>
        <v>0</v>
      </c>
      <c r="U61" s="325">
        <f>Calculations_residential!U64</f>
        <v>0</v>
      </c>
      <c r="V61" s="325">
        <f>Calculations_residential!V64</f>
        <v>0</v>
      </c>
      <c r="W61" s="325">
        <f>Calculations_residential!W64</f>
        <v>0</v>
      </c>
      <c r="X61" s="325">
        <f>Calculations_residential!X64</f>
        <v>0</v>
      </c>
      <c r="Y61" s="325">
        <f>Calculations_residential!Y64</f>
        <v>0</v>
      </c>
      <c r="Z61" s="325">
        <f>Calculations_residential!Z64</f>
        <v>0</v>
      </c>
      <c r="AA61" s="325">
        <f>Calculations_residential!AA64</f>
        <v>0</v>
      </c>
      <c r="AB61" s="325">
        <f>Calculations_residential!AB64</f>
        <v>0</v>
      </c>
      <c r="AC61" s="325">
        <f>Calculations_residential!AC64</f>
        <v>0</v>
      </c>
      <c r="AD61" s="325">
        <f>Calculations_residential!AD64</f>
        <v>0</v>
      </c>
      <c r="AE61" s="325">
        <f>Calculations_residential!AE64</f>
        <v>0</v>
      </c>
      <c r="AF61" s="325">
        <f>Calculations_residential!AF64</f>
        <v>0</v>
      </c>
      <c r="AG61" s="325">
        <f>Calculations_residential!AG64</f>
        <v>0</v>
      </c>
    </row>
    <row r="63" spans="1:33">
      <c r="A63" s="268" t="s">
        <v>24</v>
      </c>
      <c r="B63" s="269"/>
    </row>
    <row r="64" spans="1:33">
      <c r="A64" s="1" t="s">
        <v>20</v>
      </c>
      <c r="B64" s="267">
        <v>2019</v>
      </c>
      <c r="C64" s="267">
        <v>2020</v>
      </c>
      <c r="D64" s="267">
        <v>2021</v>
      </c>
      <c r="E64" s="267">
        <v>2022</v>
      </c>
      <c r="F64" s="267">
        <v>2023</v>
      </c>
      <c r="G64" s="267">
        <v>2024</v>
      </c>
      <c r="H64" s="267">
        <v>2025</v>
      </c>
      <c r="I64" s="267">
        <v>2026</v>
      </c>
      <c r="J64" s="267">
        <v>2027</v>
      </c>
      <c r="K64" s="267">
        <v>2028</v>
      </c>
      <c r="L64" s="267">
        <v>2029</v>
      </c>
      <c r="M64" s="267">
        <v>2030</v>
      </c>
      <c r="N64" s="267">
        <v>2031</v>
      </c>
      <c r="O64" s="267">
        <v>2032</v>
      </c>
      <c r="P64" s="267">
        <v>2033</v>
      </c>
      <c r="Q64" s="267">
        <v>2034</v>
      </c>
      <c r="R64" s="267">
        <v>2035</v>
      </c>
      <c r="S64" s="267">
        <v>2036</v>
      </c>
      <c r="T64" s="267">
        <v>2037</v>
      </c>
      <c r="U64" s="267">
        <v>2038</v>
      </c>
      <c r="V64" s="267">
        <v>2039</v>
      </c>
      <c r="W64" s="267">
        <v>2040</v>
      </c>
      <c r="X64" s="267">
        <v>2041</v>
      </c>
      <c r="Y64" s="267">
        <v>2042</v>
      </c>
      <c r="Z64" s="267">
        <v>2043</v>
      </c>
      <c r="AA64" s="267">
        <v>2044</v>
      </c>
      <c r="AB64" s="267">
        <v>2045</v>
      </c>
      <c r="AC64" s="267">
        <v>2046</v>
      </c>
      <c r="AD64" s="267">
        <v>2047</v>
      </c>
      <c r="AE64" s="267">
        <v>2048</v>
      </c>
      <c r="AF64" s="267">
        <v>2049</v>
      </c>
      <c r="AG64" s="267">
        <v>2050</v>
      </c>
    </row>
    <row r="65" spans="1:33">
      <c r="A65" t="s">
        <v>14</v>
      </c>
      <c r="B65" s="325">
        <f>Calculations_residential!B71</f>
        <v>0</v>
      </c>
      <c r="C65" s="325">
        <f>Calculations_residential!C71</f>
        <v>0</v>
      </c>
      <c r="D65" s="325">
        <f>Calculations_residential!D71</f>
        <v>0</v>
      </c>
      <c r="E65" s="325">
        <f>Calculations_residential!E71</f>
        <v>0</v>
      </c>
      <c r="F65" s="325">
        <f>Calculations_residential!F71</f>
        <v>0</v>
      </c>
      <c r="G65" s="325">
        <f>Calculations_residential!G71</f>
        <v>0</v>
      </c>
      <c r="H65" s="325">
        <f>Calculations_residential!H71</f>
        <v>0</v>
      </c>
      <c r="I65" s="325">
        <f>Calculations_residential!I71</f>
        <v>0</v>
      </c>
      <c r="J65" s="325">
        <f>Calculations_residential!J71</f>
        <v>0</v>
      </c>
      <c r="K65" s="325">
        <f>Calculations_residential!K71</f>
        <v>0</v>
      </c>
      <c r="L65" s="325">
        <f>Calculations_residential!L71</f>
        <v>0</v>
      </c>
      <c r="M65" s="325">
        <f>Calculations_residential!M71</f>
        <v>0</v>
      </c>
      <c r="N65" s="325">
        <f>Calculations_residential!N71</f>
        <v>0</v>
      </c>
      <c r="O65" s="325">
        <f>Calculations_residential!O71</f>
        <v>0</v>
      </c>
      <c r="P65" s="325">
        <f>Calculations_residential!P71</f>
        <v>0</v>
      </c>
      <c r="Q65" s="325">
        <f>Calculations_residential!Q71</f>
        <v>0</v>
      </c>
      <c r="R65" s="325">
        <f>Calculations_residential!R71</f>
        <v>0</v>
      </c>
      <c r="S65" s="325">
        <f>Calculations_residential!S71</f>
        <v>0</v>
      </c>
      <c r="T65" s="325">
        <f>Calculations_residential!T71</f>
        <v>0</v>
      </c>
      <c r="U65" s="325">
        <f>Calculations_residential!U71</f>
        <v>0</v>
      </c>
      <c r="V65" s="325">
        <f>Calculations_residential!V71</f>
        <v>0</v>
      </c>
      <c r="W65" s="325">
        <f>Calculations_residential!W71</f>
        <v>0</v>
      </c>
      <c r="X65" s="325">
        <f>Calculations_residential!X71</f>
        <v>0</v>
      </c>
      <c r="Y65" s="325">
        <f>Calculations_residential!Y71</f>
        <v>0</v>
      </c>
      <c r="Z65" s="325">
        <f>Calculations_residential!Z71</f>
        <v>0</v>
      </c>
      <c r="AA65" s="325">
        <f>Calculations_residential!AA71</f>
        <v>0</v>
      </c>
      <c r="AB65" s="325">
        <f>Calculations_residential!AB71</f>
        <v>0</v>
      </c>
      <c r="AC65" s="325">
        <f>Calculations_residential!AC71</f>
        <v>0</v>
      </c>
      <c r="AD65" s="325">
        <f>Calculations_residential!AD71</f>
        <v>0</v>
      </c>
      <c r="AE65" s="325">
        <f>Calculations_residential!AE71</f>
        <v>0</v>
      </c>
      <c r="AF65" s="325">
        <f>Calculations_residential!AF71</f>
        <v>0</v>
      </c>
      <c r="AG65" s="325">
        <f>Calculations_residential!AG71</f>
        <v>0</v>
      </c>
    </row>
    <row r="66" spans="1:33">
      <c r="A66" t="s">
        <v>0</v>
      </c>
      <c r="B66" s="325">
        <f>Calculations_residential!B72</f>
        <v>0</v>
      </c>
      <c r="C66" s="325">
        <f>Calculations_residential!C72</f>
        <v>0</v>
      </c>
      <c r="D66" s="325">
        <f>Calculations_residential!D72</f>
        <v>0</v>
      </c>
      <c r="E66" s="325">
        <f>Calculations_residential!E72</f>
        <v>0</v>
      </c>
      <c r="F66" s="325">
        <f>Calculations_residential!F72</f>
        <v>0</v>
      </c>
      <c r="G66" s="325">
        <f>Calculations_residential!G72</f>
        <v>0</v>
      </c>
      <c r="H66" s="325">
        <f>Calculations_residential!H72</f>
        <v>0</v>
      </c>
      <c r="I66" s="325">
        <f>Calculations_residential!I72</f>
        <v>0</v>
      </c>
      <c r="J66" s="325">
        <f>Calculations_residential!J72</f>
        <v>0</v>
      </c>
      <c r="K66" s="325">
        <f>Calculations_residential!K72</f>
        <v>0</v>
      </c>
      <c r="L66" s="325">
        <f>Calculations_residential!L72</f>
        <v>0</v>
      </c>
      <c r="M66" s="325">
        <f>Calculations_residential!M72</f>
        <v>0</v>
      </c>
      <c r="N66" s="325">
        <f>Calculations_residential!N72</f>
        <v>0</v>
      </c>
      <c r="O66" s="325">
        <f>Calculations_residential!O72</f>
        <v>0</v>
      </c>
      <c r="P66" s="325">
        <f>Calculations_residential!P72</f>
        <v>0</v>
      </c>
      <c r="Q66" s="325">
        <f>Calculations_residential!Q72</f>
        <v>0</v>
      </c>
      <c r="R66" s="325">
        <f>Calculations_residential!R72</f>
        <v>0</v>
      </c>
      <c r="S66" s="325">
        <f>Calculations_residential!S72</f>
        <v>0</v>
      </c>
      <c r="T66" s="325">
        <f>Calculations_residential!T72</f>
        <v>0</v>
      </c>
      <c r="U66" s="325">
        <f>Calculations_residential!U72</f>
        <v>0</v>
      </c>
      <c r="V66" s="325">
        <f>Calculations_residential!V72</f>
        <v>0</v>
      </c>
      <c r="W66" s="325">
        <f>Calculations_residential!W72</f>
        <v>0</v>
      </c>
      <c r="X66" s="325">
        <f>Calculations_residential!X72</f>
        <v>0</v>
      </c>
      <c r="Y66" s="325">
        <f>Calculations_residential!Y72</f>
        <v>0</v>
      </c>
      <c r="Z66" s="325">
        <f>Calculations_residential!Z72</f>
        <v>0</v>
      </c>
      <c r="AA66" s="325">
        <f>Calculations_residential!AA72</f>
        <v>0</v>
      </c>
      <c r="AB66" s="325">
        <f>Calculations_residential!AB72</f>
        <v>0</v>
      </c>
      <c r="AC66" s="325">
        <f>Calculations_residential!AC72</f>
        <v>0</v>
      </c>
      <c r="AD66" s="325">
        <f>Calculations_residential!AD72</f>
        <v>0</v>
      </c>
      <c r="AE66" s="325">
        <f>Calculations_residential!AE72</f>
        <v>0</v>
      </c>
      <c r="AF66" s="325">
        <f>Calculations_residential!AF72</f>
        <v>0</v>
      </c>
      <c r="AG66" s="325">
        <f>Calculations_residential!AG72</f>
        <v>0</v>
      </c>
    </row>
    <row r="67" spans="1:33">
      <c r="A67" t="s">
        <v>1</v>
      </c>
      <c r="B67" s="325">
        <f>Calculations_residential!B73</f>
        <v>0</v>
      </c>
      <c r="C67" s="325">
        <f>Calculations_residential!C73</f>
        <v>0</v>
      </c>
      <c r="D67" s="325">
        <f>Calculations_residential!D73</f>
        <v>0</v>
      </c>
      <c r="E67" s="325">
        <f>Calculations_residential!E73</f>
        <v>0</v>
      </c>
      <c r="F67" s="325">
        <f>Calculations_residential!F73</f>
        <v>0</v>
      </c>
      <c r="G67" s="325">
        <f>Calculations_residential!G73</f>
        <v>0</v>
      </c>
      <c r="H67" s="325">
        <f>Calculations_residential!H73</f>
        <v>0</v>
      </c>
      <c r="I67" s="325">
        <f>Calculations_residential!I73</f>
        <v>0</v>
      </c>
      <c r="J67" s="325">
        <f>Calculations_residential!J73</f>
        <v>0</v>
      </c>
      <c r="K67" s="325">
        <f>Calculations_residential!K73</f>
        <v>0</v>
      </c>
      <c r="L67" s="325">
        <f>Calculations_residential!L73</f>
        <v>0</v>
      </c>
      <c r="M67" s="325">
        <f>Calculations_residential!M73</f>
        <v>0</v>
      </c>
      <c r="N67" s="325">
        <f>Calculations_residential!N73</f>
        <v>0</v>
      </c>
      <c r="O67" s="325">
        <f>Calculations_residential!O73</f>
        <v>0</v>
      </c>
      <c r="P67" s="325">
        <f>Calculations_residential!P73</f>
        <v>0</v>
      </c>
      <c r="Q67" s="325">
        <f>Calculations_residential!Q73</f>
        <v>0</v>
      </c>
      <c r="R67" s="325">
        <f>Calculations_residential!R73</f>
        <v>0</v>
      </c>
      <c r="S67" s="325">
        <f>Calculations_residential!S73</f>
        <v>0</v>
      </c>
      <c r="T67" s="325">
        <f>Calculations_residential!T73</f>
        <v>0</v>
      </c>
      <c r="U67" s="325">
        <f>Calculations_residential!U73</f>
        <v>0</v>
      </c>
      <c r="V67" s="325">
        <f>Calculations_residential!V73</f>
        <v>0</v>
      </c>
      <c r="W67" s="325">
        <f>Calculations_residential!W73</f>
        <v>0</v>
      </c>
      <c r="X67" s="325">
        <f>Calculations_residential!X73</f>
        <v>0</v>
      </c>
      <c r="Y67" s="325">
        <f>Calculations_residential!Y73</f>
        <v>0</v>
      </c>
      <c r="Z67" s="325">
        <f>Calculations_residential!Z73</f>
        <v>0</v>
      </c>
      <c r="AA67" s="325">
        <f>Calculations_residential!AA73</f>
        <v>0</v>
      </c>
      <c r="AB67" s="325">
        <f>Calculations_residential!AB73</f>
        <v>0</v>
      </c>
      <c r="AC67" s="325">
        <f>Calculations_residential!AC73</f>
        <v>0</v>
      </c>
      <c r="AD67" s="325">
        <f>Calculations_residential!AD73</f>
        <v>0</v>
      </c>
      <c r="AE67" s="325">
        <f>Calculations_residential!AE73</f>
        <v>0</v>
      </c>
      <c r="AF67" s="325">
        <f>Calculations_residential!AF73</f>
        <v>0</v>
      </c>
      <c r="AG67" s="325">
        <f>Calculations_residential!AG73</f>
        <v>0</v>
      </c>
    </row>
    <row r="68" spans="1:33">
      <c r="A68" t="s">
        <v>2</v>
      </c>
      <c r="B68" s="325">
        <f>Calculations_residential!B74</f>
        <v>0.09</v>
      </c>
      <c r="C68" s="325">
        <f>Calculations_residential!C74</f>
        <v>0.09</v>
      </c>
      <c r="D68" s="325">
        <f>Calculations_residential!D74</f>
        <v>0.09</v>
      </c>
      <c r="E68" s="325">
        <f>Calculations_residential!E74</f>
        <v>0.09</v>
      </c>
      <c r="F68" s="325">
        <f>Calculations_residential!F74</f>
        <v>0.09</v>
      </c>
      <c r="G68" s="325">
        <f>Calculations_residential!G74</f>
        <v>0.09</v>
      </c>
      <c r="H68" s="325">
        <f>Calculations_residential!H74</f>
        <v>0.09</v>
      </c>
      <c r="I68" s="325">
        <f>Calculations_residential!I74</f>
        <v>0.09</v>
      </c>
      <c r="J68" s="325">
        <f>Calculations_residential!J74</f>
        <v>0.09</v>
      </c>
      <c r="K68" s="325">
        <f>Calculations_residential!K74</f>
        <v>0.09</v>
      </c>
      <c r="L68" s="325">
        <f>Calculations_residential!L74</f>
        <v>0.09</v>
      </c>
      <c r="M68" s="325">
        <f>Calculations_residential!M74</f>
        <v>0.09</v>
      </c>
      <c r="N68" s="325">
        <f>Calculations_residential!N74</f>
        <v>0.09</v>
      </c>
      <c r="O68" s="325">
        <f>Calculations_residential!O74</f>
        <v>0.09</v>
      </c>
      <c r="P68" s="325">
        <f>Calculations_residential!P74</f>
        <v>0.09</v>
      </c>
      <c r="Q68" s="325">
        <f>Calculations_residential!Q74</f>
        <v>0.09</v>
      </c>
      <c r="R68" s="325">
        <f>Calculations_residential!R74</f>
        <v>0.09</v>
      </c>
      <c r="S68" s="325">
        <f>Calculations_residential!S74</f>
        <v>0.09</v>
      </c>
      <c r="T68" s="325">
        <f>Calculations_residential!T74</f>
        <v>0.09</v>
      </c>
      <c r="U68" s="325">
        <f>Calculations_residential!U74</f>
        <v>0.09</v>
      </c>
      <c r="V68" s="325">
        <f>Calculations_residential!V74</f>
        <v>0.09</v>
      </c>
      <c r="W68" s="325">
        <f>Calculations_residential!W74</f>
        <v>0.09</v>
      </c>
      <c r="X68" s="325">
        <f>Calculations_residential!X74</f>
        <v>0.09</v>
      </c>
      <c r="Y68" s="325">
        <f>Calculations_residential!Y74</f>
        <v>0.09</v>
      </c>
      <c r="Z68" s="325">
        <f>Calculations_residential!Z74</f>
        <v>0.09</v>
      </c>
      <c r="AA68" s="325">
        <f>Calculations_residential!AA74</f>
        <v>0.09</v>
      </c>
      <c r="AB68" s="325">
        <f>Calculations_residential!AB74</f>
        <v>0.09</v>
      </c>
      <c r="AC68" s="325">
        <f>Calculations_residential!AC74</f>
        <v>0.09</v>
      </c>
      <c r="AD68" s="325">
        <f>Calculations_residential!AD74</f>
        <v>0.09</v>
      </c>
      <c r="AE68" s="325">
        <f>Calculations_residential!AE74</f>
        <v>0.09</v>
      </c>
      <c r="AF68" s="325">
        <f>Calculations_residential!AF74</f>
        <v>0.09</v>
      </c>
      <c r="AG68" s="325">
        <f>Calculations_residential!AG74</f>
        <v>0.09</v>
      </c>
    </row>
    <row r="69" spans="1:33">
      <c r="A69" t="s">
        <v>15</v>
      </c>
      <c r="B69" s="325">
        <f>Calculations_residential!B75</f>
        <v>8.4721000000000011</v>
      </c>
      <c r="C69" s="325">
        <f>Calculations_residential!C75</f>
        <v>9.2792209671450756</v>
      </c>
      <c r="D69" s="325">
        <f>Calculations_residential!D75</f>
        <v>10.524087648334087</v>
      </c>
      <c r="E69" s="325">
        <f>Calculations_residential!E75</f>
        <v>11.891149831971097</v>
      </c>
      <c r="F69" s="325">
        <f>Calculations_residential!F75</f>
        <v>13.464416925989109</v>
      </c>
      <c r="G69" s="325">
        <f>Calculations_residential!G75</f>
        <v>15.427182184060124</v>
      </c>
      <c r="H69" s="325">
        <f>Calculations_residential!H75</f>
        <v>17.382310223228142</v>
      </c>
      <c r="I69" s="325">
        <f>Calculations_residential!I75</f>
        <v>18.199492645849148</v>
      </c>
      <c r="J69" s="325">
        <f>Calculations_residential!J75</f>
        <v>18.627176904417151</v>
      </c>
      <c r="K69" s="325">
        <f>Calculations_residential!K75</f>
        <v>19.062498381888155</v>
      </c>
      <c r="L69" s="325">
        <f>Calculations_residential!L75</f>
        <v>19.872043585606161</v>
      </c>
      <c r="M69" s="325">
        <f>Calculations_residential!M75</f>
        <v>20.780872635063169</v>
      </c>
      <c r="N69" s="325">
        <f>Calculations_residential!N75</f>
        <v>23.094949962672189</v>
      </c>
      <c r="O69" s="325">
        <f>Calculations_residential!O75</f>
        <v>26.188023618387213</v>
      </c>
      <c r="P69" s="325">
        <f>Calculations_residential!P75</f>
        <v>30.693982771157252</v>
      </c>
      <c r="Q69" s="325">
        <f>Calculations_residential!Q75</f>
        <v>33.764144770163277</v>
      </c>
      <c r="R69" s="325">
        <f>Calculations_residential!R75</f>
        <v>37.058605237843466</v>
      </c>
      <c r="S69" s="325">
        <f>Calculations_residential!S75</f>
        <v>40.674515274200381</v>
      </c>
      <c r="T69" s="325">
        <f>Calculations_residential!T75</f>
        <v>44.643239597741392</v>
      </c>
      <c r="U69" s="325">
        <f>Calculations_residential!U75</f>
        <v>48.999203268821887</v>
      </c>
      <c r="V69" s="325">
        <f>Calculations_residential!V75</f>
        <v>53.780190295616315</v>
      </c>
      <c r="W69" s="325">
        <f>Calculations_residential!W75</f>
        <v>59.027671375895096</v>
      </c>
      <c r="X69" s="325">
        <f>Calculations_residential!X75</f>
        <v>64.78716361746811</v>
      </c>
      <c r="Y69" s="325">
        <f>Calculations_residential!Y75</f>
        <v>71.108625357541214</v>
      </c>
      <c r="Z69" s="325">
        <f>Calculations_residential!Z75</f>
        <v>78.046889505683225</v>
      </c>
      <c r="AA69" s="325">
        <f>Calculations_residential!AA75</f>
        <v>85.662139169258026</v>
      </c>
      <c r="AB69" s="325">
        <f>Calculations_residential!AB75</f>
        <v>94.020429686938272</v>
      </c>
      <c r="AC69" s="325">
        <f>Calculations_residential!AC75</f>
        <v>103.19426159846472</v>
      </c>
      <c r="AD69" s="325">
        <f>Calculations_residential!AD75</f>
        <v>113.26320952064084</v>
      </c>
      <c r="AE69" s="325">
        <f>Calculations_residential!AE75</f>
        <v>124.3146123844879</v>
      </c>
      <c r="AF69" s="325">
        <f>Calculations_residential!AF75</f>
        <v>136.44433102073756</v>
      </c>
      <c r="AG69" s="325">
        <f>Calculations_residential!AG75</f>
        <v>149.75757966502465</v>
      </c>
    </row>
    <row r="70" spans="1:33">
      <c r="A70" t="s">
        <v>3</v>
      </c>
      <c r="B70" s="325">
        <f>Calculations_residential!B76</f>
        <v>85.264443480200612</v>
      </c>
      <c r="C70" s="325">
        <f>Calculations_residential!C76</f>
        <v>93.387425985698187</v>
      </c>
      <c r="D70" s="325">
        <f>Calculations_residential!D76</f>
        <v>105.91594486279186</v>
      </c>
      <c r="E70" s="325">
        <f>Calculations_residential!E76</f>
        <v>119.67425700389471</v>
      </c>
      <c r="F70" s="325">
        <f>Calculations_residential!F76</f>
        <v>135.50784527801309</v>
      </c>
      <c r="G70" s="325">
        <f>Calculations_residential!G76</f>
        <v>155.26139958116076</v>
      </c>
      <c r="H70" s="325">
        <f>Calculations_residential!H76</f>
        <v>174.93809180530789</v>
      </c>
      <c r="I70" s="325">
        <f>Calculations_residential!I76</f>
        <v>183.16233425836938</v>
      </c>
      <c r="J70" s="325">
        <f>Calculations_residential!J76</f>
        <v>187.46661068240155</v>
      </c>
      <c r="K70" s="325">
        <f>Calculations_residential!K76</f>
        <v>191.84774918543428</v>
      </c>
      <c r="L70" s="325">
        <f>Calculations_residential!L76</f>
        <v>199.99512955949518</v>
      </c>
      <c r="M70" s="325">
        <f>Calculations_residential!M76</f>
        <v>209.14171696056357</v>
      </c>
      <c r="N70" s="325">
        <f>Calculations_residential!N76</f>
        <v>232.43092689773769</v>
      </c>
      <c r="O70" s="325">
        <f>Calculations_residential!O76</f>
        <v>263.56006889297043</v>
      </c>
      <c r="P70" s="325">
        <f>Calculations_residential!P76</f>
        <v>308.9086955033095</v>
      </c>
      <c r="Q70" s="325">
        <f>Calculations_residential!Q76</f>
        <v>339.8072512615405</v>
      </c>
      <c r="R70" s="325">
        <f>Calculations_residential!R76</f>
        <v>372.96317934835162</v>
      </c>
      <c r="S70" s="325">
        <f>Calculations_residential!S76</f>
        <v>409.35422252825316</v>
      </c>
      <c r="T70" s="325">
        <f>Calculations_residential!T76</f>
        <v>449.29603987850396</v>
      </c>
      <c r="U70" s="325">
        <f>Calculations_residential!U76</f>
        <v>493.13509020069677</v>
      </c>
      <c r="V70" s="325">
        <f>Calculations_residential!V76</f>
        <v>541.25163723457092</v>
      </c>
      <c r="W70" s="325">
        <f>Calculations_residential!W76</f>
        <v>594.06304809880191</v>
      </c>
      <c r="X70" s="325">
        <f>Calculations_residential!X76</f>
        <v>652.02741356973081</v>
      </c>
      <c r="Y70" s="325">
        <f>Calculations_residential!Y76</f>
        <v>715.64752160064563</v>
      </c>
      <c r="Z70" s="325">
        <f>Calculations_residential!Z76</f>
        <v>785.47521854826857</v>
      </c>
      <c r="AA70" s="325">
        <f>Calculations_residential!AA76</f>
        <v>862.11619593610521</v>
      </c>
      <c r="AB70" s="325">
        <f>Calculations_residential!AB76</f>
        <v>946.23524427545954</v>
      </c>
      <c r="AC70" s="325">
        <f>Calculations_residential!AC76</f>
        <v>1038.5620195162153</v>
      </c>
      <c r="AD70" s="325">
        <f>Calculations_residential!AD76</f>
        <v>1139.8973721460791</v>
      </c>
      <c r="AE70" s="325">
        <f>Calculations_residential!AE76</f>
        <v>1251.1202938374443</v>
      </c>
      <c r="AF70" s="325">
        <f>Calculations_residential!AF76</f>
        <v>1373.1955418976943</v>
      </c>
      <c r="AG70" s="325">
        <f>Calculations_residential!AG76</f>
        <v>1507.182007658093</v>
      </c>
    </row>
    <row r="71" spans="1:33">
      <c r="A71" t="s">
        <v>4</v>
      </c>
      <c r="B71" s="325">
        <f>Calculations_residential!B77</f>
        <v>0</v>
      </c>
      <c r="C71" s="325">
        <f>Calculations_residential!C77</f>
        <v>0</v>
      </c>
      <c r="D71" s="325">
        <f>Calculations_residential!D77</f>
        <v>0</v>
      </c>
      <c r="E71" s="325">
        <f>Calculations_residential!E77</f>
        <v>0</v>
      </c>
      <c r="F71" s="325">
        <f>Calculations_residential!F77</f>
        <v>0</v>
      </c>
      <c r="G71" s="325">
        <f>Calculations_residential!G77</f>
        <v>0</v>
      </c>
      <c r="H71" s="325">
        <f>Calculations_residential!H77</f>
        <v>0</v>
      </c>
      <c r="I71" s="325">
        <f>Calculations_residential!I77</f>
        <v>0</v>
      </c>
      <c r="J71" s="325">
        <f>Calculations_residential!J77</f>
        <v>0</v>
      </c>
      <c r="K71" s="325">
        <f>Calculations_residential!K77</f>
        <v>0</v>
      </c>
      <c r="L71" s="325">
        <f>Calculations_residential!L77</f>
        <v>0</v>
      </c>
      <c r="M71" s="325">
        <f>Calculations_residential!M77</f>
        <v>0</v>
      </c>
      <c r="N71" s="325">
        <f>Calculations_residential!N77</f>
        <v>0</v>
      </c>
      <c r="O71" s="325">
        <f>Calculations_residential!O77</f>
        <v>0</v>
      </c>
      <c r="P71" s="325">
        <f>Calculations_residential!P77</f>
        <v>0</v>
      </c>
      <c r="Q71" s="325">
        <f>Calculations_residential!Q77</f>
        <v>0</v>
      </c>
      <c r="R71" s="325">
        <f>Calculations_residential!R77</f>
        <v>0</v>
      </c>
      <c r="S71" s="325">
        <f>Calculations_residential!S77</f>
        <v>0</v>
      </c>
      <c r="T71" s="325">
        <f>Calculations_residential!T77</f>
        <v>0</v>
      </c>
      <c r="U71" s="325">
        <f>Calculations_residential!U77</f>
        <v>0</v>
      </c>
      <c r="V71" s="325">
        <f>Calculations_residential!V77</f>
        <v>0</v>
      </c>
      <c r="W71" s="325">
        <f>Calculations_residential!W77</f>
        <v>0</v>
      </c>
      <c r="X71" s="325">
        <f>Calculations_residential!X77</f>
        <v>0</v>
      </c>
      <c r="Y71" s="325">
        <f>Calculations_residential!Y77</f>
        <v>0</v>
      </c>
      <c r="Z71" s="325">
        <f>Calculations_residential!Z77</f>
        <v>0</v>
      </c>
      <c r="AA71" s="325">
        <f>Calculations_residential!AA77</f>
        <v>0</v>
      </c>
      <c r="AB71" s="325">
        <f>Calculations_residential!AB77</f>
        <v>0</v>
      </c>
      <c r="AC71" s="325">
        <f>Calculations_residential!AC77</f>
        <v>0</v>
      </c>
      <c r="AD71" s="325">
        <f>Calculations_residential!AD77</f>
        <v>0</v>
      </c>
      <c r="AE71" s="325">
        <f>Calculations_residential!AE77</f>
        <v>0</v>
      </c>
      <c r="AF71" s="325">
        <f>Calculations_residential!AF77</f>
        <v>0</v>
      </c>
      <c r="AG71" s="325">
        <f>Calculations_residential!AG77</f>
        <v>0</v>
      </c>
    </row>
    <row r="72" spans="1:33">
      <c r="A72" t="s">
        <v>5</v>
      </c>
      <c r="B72" s="325">
        <f>Calculations_residential!B78</f>
        <v>0</v>
      </c>
      <c r="C72" s="325">
        <f>Calculations_residential!C78</f>
        <v>0</v>
      </c>
      <c r="D72" s="325">
        <f>Calculations_residential!D78</f>
        <v>0</v>
      </c>
      <c r="E72" s="325">
        <f>Calculations_residential!E78</f>
        <v>0</v>
      </c>
      <c r="F72" s="325">
        <f>Calculations_residential!F78</f>
        <v>0</v>
      </c>
      <c r="G72" s="325">
        <f>Calculations_residential!G78</f>
        <v>0</v>
      </c>
      <c r="H72" s="325">
        <f>Calculations_residential!H78</f>
        <v>0</v>
      </c>
      <c r="I72" s="325">
        <f>Calculations_residential!I78</f>
        <v>0</v>
      </c>
      <c r="J72" s="325">
        <f>Calculations_residential!J78</f>
        <v>0</v>
      </c>
      <c r="K72" s="325">
        <f>Calculations_residential!K78</f>
        <v>0</v>
      </c>
      <c r="L72" s="325">
        <f>Calculations_residential!L78</f>
        <v>0</v>
      </c>
      <c r="M72" s="325">
        <f>Calculations_residential!M78</f>
        <v>0</v>
      </c>
      <c r="N72" s="325">
        <f>Calculations_residential!N78</f>
        <v>0</v>
      </c>
      <c r="O72" s="325">
        <f>Calculations_residential!O78</f>
        <v>0</v>
      </c>
      <c r="P72" s="325">
        <f>Calculations_residential!P78</f>
        <v>0</v>
      </c>
      <c r="Q72" s="325">
        <f>Calculations_residential!Q78</f>
        <v>0</v>
      </c>
      <c r="R72" s="325">
        <f>Calculations_residential!R78</f>
        <v>0</v>
      </c>
      <c r="S72" s="325">
        <f>Calculations_residential!S78</f>
        <v>0</v>
      </c>
      <c r="T72" s="325">
        <f>Calculations_residential!T78</f>
        <v>0</v>
      </c>
      <c r="U72" s="325">
        <f>Calculations_residential!U78</f>
        <v>0</v>
      </c>
      <c r="V72" s="325">
        <f>Calculations_residential!V78</f>
        <v>0</v>
      </c>
      <c r="W72" s="325">
        <f>Calculations_residential!W78</f>
        <v>0</v>
      </c>
      <c r="X72" s="325">
        <f>Calculations_residential!X78</f>
        <v>0</v>
      </c>
      <c r="Y72" s="325">
        <f>Calculations_residential!Y78</f>
        <v>0</v>
      </c>
      <c r="Z72" s="325">
        <f>Calculations_residential!Z78</f>
        <v>0</v>
      </c>
      <c r="AA72" s="325">
        <f>Calculations_residential!AA78</f>
        <v>0</v>
      </c>
      <c r="AB72" s="325">
        <f>Calculations_residential!AB78</f>
        <v>0</v>
      </c>
      <c r="AC72" s="325">
        <f>Calculations_residential!AC78</f>
        <v>0</v>
      </c>
      <c r="AD72" s="325">
        <f>Calculations_residential!AD78</f>
        <v>0</v>
      </c>
      <c r="AE72" s="325">
        <f>Calculations_residential!AE78</f>
        <v>0</v>
      </c>
      <c r="AF72" s="325">
        <f>Calculations_residential!AF78</f>
        <v>0</v>
      </c>
      <c r="AG72" s="325">
        <f>Calculations_residential!AG78</f>
        <v>0</v>
      </c>
    </row>
    <row r="73" spans="1:33">
      <c r="A73" t="s">
        <v>6</v>
      </c>
      <c r="B73" s="325">
        <f>Calculations_residential!B79</f>
        <v>0</v>
      </c>
      <c r="C73" s="325">
        <f>Calculations_residential!C79</f>
        <v>0</v>
      </c>
      <c r="D73" s="325">
        <f>Calculations_residential!D79</f>
        <v>0</v>
      </c>
      <c r="E73" s="325">
        <f>Calculations_residential!E79</f>
        <v>0</v>
      </c>
      <c r="F73" s="325">
        <f>Calculations_residential!F79</f>
        <v>0</v>
      </c>
      <c r="G73" s="325">
        <f>Calculations_residential!G79</f>
        <v>0</v>
      </c>
      <c r="H73" s="325">
        <f>Calculations_residential!H79</f>
        <v>0</v>
      </c>
      <c r="I73" s="325">
        <f>Calculations_residential!I79</f>
        <v>0</v>
      </c>
      <c r="J73" s="325">
        <f>Calculations_residential!J79</f>
        <v>0</v>
      </c>
      <c r="K73" s="325">
        <f>Calculations_residential!K79</f>
        <v>0</v>
      </c>
      <c r="L73" s="325">
        <f>Calculations_residential!L79</f>
        <v>0</v>
      </c>
      <c r="M73" s="325">
        <f>Calculations_residential!M79</f>
        <v>0</v>
      </c>
      <c r="N73" s="325">
        <f>Calculations_residential!N79</f>
        <v>0</v>
      </c>
      <c r="O73" s="325">
        <f>Calculations_residential!O79</f>
        <v>0</v>
      </c>
      <c r="P73" s="325">
        <f>Calculations_residential!P79</f>
        <v>0</v>
      </c>
      <c r="Q73" s="325">
        <f>Calculations_residential!Q79</f>
        <v>0</v>
      </c>
      <c r="R73" s="325">
        <f>Calculations_residential!R79</f>
        <v>0</v>
      </c>
      <c r="S73" s="325">
        <f>Calculations_residential!S79</f>
        <v>0</v>
      </c>
      <c r="T73" s="325">
        <f>Calculations_residential!T79</f>
        <v>0</v>
      </c>
      <c r="U73" s="325">
        <f>Calculations_residential!U79</f>
        <v>0</v>
      </c>
      <c r="V73" s="325">
        <f>Calculations_residential!V79</f>
        <v>0</v>
      </c>
      <c r="W73" s="325">
        <f>Calculations_residential!W79</f>
        <v>0</v>
      </c>
      <c r="X73" s="325">
        <f>Calculations_residential!X79</f>
        <v>0</v>
      </c>
      <c r="Y73" s="325">
        <f>Calculations_residential!Y79</f>
        <v>0</v>
      </c>
      <c r="Z73" s="325">
        <f>Calculations_residential!Z79</f>
        <v>0</v>
      </c>
      <c r="AA73" s="325">
        <f>Calculations_residential!AA79</f>
        <v>0</v>
      </c>
      <c r="AB73" s="325">
        <f>Calculations_residential!AB79</f>
        <v>0</v>
      </c>
      <c r="AC73" s="325">
        <f>Calculations_residential!AC79</f>
        <v>0</v>
      </c>
      <c r="AD73" s="325">
        <f>Calculations_residential!AD79</f>
        <v>0</v>
      </c>
      <c r="AE73" s="325">
        <f>Calculations_residential!AE79</f>
        <v>0</v>
      </c>
      <c r="AF73" s="325">
        <f>Calculations_residential!AF79</f>
        <v>0</v>
      </c>
      <c r="AG73" s="325">
        <f>Calculations_residential!AG79</f>
        <v>0</v>
      </c>
    </row>
    <row r="74" spans="1:33">
      <c r="A74" t="s">
        <v>7</v>
      </c>
      <c r="B74" s="325">
        <f>Calculations_residential!B80</f>
        <v>0</v>
      </c>
      <c r="C74" s="325">
        <f>Calculations_residential!C80</f>
        <v>0</v>
      </c>
      <c r="D74" s="325">
        <f>Calculations_residential!D80</f>
        <v>0</v>
      </c>
      <c r="E74" s="325">
        <f>Calculations_residential!E80</f>
        <v>0</v>
      </c>
      <c r="F74" s="325">
        <f>Calculations_residential!F80</f>
        <v>0</v>
      </c>
      <c r="G74" s="325">
        <f>Calculations_residential!G80</f>
        <v>0</v>
      </c>
      <c r="H74" s="325">
        <f>Calculations_residential!H80</f>
        <v>0</v>
      </c>
      <c r="I74" s="325">
        <f>Calculations_residential!I80</f>
        <v>0</v>
      </c>
      <c r="J74" s="325">
        <f>Calculations_residential!J80</f>
        <v>0</v>
      </c>
      <c r="K74" s="325">
        <f>Calculations_residential!K80</f>
        <v>0</v>
      </c>
      <c r="L74" s="325">
        <f>Calculations_residential!L80</f>
        <v>0</v>
      </c>
      <c r="M74" s="325">
        <f>Calculations_residential!M80</f>
        <v>0</v>
      </c>
      <c r="N74" s="325">
        <f>Calculations_residential!N80</f>
        <v>0</v>
      </c>
      <c r="O74" s="325">
        <f>Calculations_residential!O80</f>
        <v>0</v>
      </c>
      <c r="P74" s="325">
        <f>Calculations_residential!P80</f>
        <v>0</v>
      </c>
      <c r="Q74" s="325">
        <f>Calculations_residential!Q80</f>
        <v>0</v>
      </c>
      <c r="R74" s="325">
        <f>Calculations_residential!R80</f>
        <v>0</v>
      </c>
      <c r="S74" s="325">
        <f>Calculations_residential!S80</f>
        <v>0</v>
      </c>
      <c r="T74" s="325">
        <f>Calculations_residential!T80</f>
        <v>0</v>
      </c>
      <c r="U74" s="325">
        <f>Calculations_residential!U80</f>
        <v>0</v>
      </c>
      <c r="V74" s="325">
        <f>Calculations_residential!V80</f>
        <v>0</v>
      </c>
      <c r="W74" s="325">
        <f>Calculations_residential!W80</f>
        <v>0</v>
      </c>
      <c r="X74" s="325">
        <f>Calculations_residential!X80</f>
        <v>0</v>
      </c>
      <c r="Y74" s="325">
        <f>Calculations_residential!Y80</f>
        <v>0</v>
      </c>
      <c r="Z74" s="325">
        <f>Calculations_residential!Z80</f>
        <v>0</v>
      </c>
      <c r="AA74" s="325">
        <f>Calculations_residential!AA80</f>
        <v>0</v>
      </c>
      <c r="AB74" s="325">
        <f>Calculations_residential!AB80</f>
        <v>0</v>
      </c>
      <c r="AC74" s="325">
        <f>Calculations_residential!AC80</f>
        <v>0</v>
      </c>
      <c r="AD74" s="325">
        <f>Calculations_residential!AD80</f>
        <v>0</v>
      </c>
      <c r="AE74" s="325">
        <f>Calculations_residential!AE80</f>
        <v>0</v>
      </c>
      <c r="AF74" s="325">
        <f>Calculations_residential!AF80</f>
        <v>0</v>
      </c>
      <c r="AG74" s="325">
        <f>Calculations_residential!AG80</f>
        <v>0</v>
      </c>
    </row>
    <row r="75" spans="1:33">
      <c r="A75" t="s">
        <v>8</v>
      </c>
      <c r="B75" s="325">
        <f>Calculations_residential!B81</f>
        <v>0</v>
      </c>
      <c r="C75" s="325">
        <f>Calculations_residential!C81</f>
        <v>0</v>
      </c>
      <c r="D75" s="325">
        <f>Calculations_residential!D81</f>
        <v>0</v>
      </c>
      <c r="E75" s="325">
        <f>Calculations_residential!E81</f>
        <v>0</v>
      </c>
      <c r="F75" s="325">
        <f>Calculations_residential!F81</f>
        <v>0</v>
      </c>
      <c r="G75" s="325">
        <f>Calculations_residential!G81</f>
        <v>0</v>
      </c>
      <c r="H75" s="325">
        <f>Calculations_residential!H81</f>
        <v>0</v>
      </c>
      <c r="I75" s="325">
        <f>Calculations_residential!I81</f>
        <v>0</v>
      </c>
      <c r="J75" s="325">
        <f>Calculations_residential!J81</f>
        <v>0</v>
      </c>
      <c r="K75" s="325">
        <f>Calculations_residential!K81</f>
        <v>0</v>
      </c>
      <c r="L75" s="325">
        <f>Calculations_residential!L81</f>
        <v>0</v>
      </c>
      <c r="M75" s="325">
        <f>Calculations_residential!M81</f>
        <v>0</v>
      </c>
      <c r="N75" s="325">
        <f>Calculations_residential!N81</f>
        <v>0</v>
      </c>
      <c r="O75" s="325">
        <f>Calculations_residential!O81</f>
        <v>0</v>
      </c>
      <c r="P75" s="325">
        <f>Calculations_residential!P81</f>
        <v>0</v>
      </c>
      <c r="Q75" s="325">
        <f>Calculations_residential!Q81</f>
        <v>0</v>
      </c>
      <c r="R75" s="325">
        <f>Calculations_residential!R81</f>
        <v>0</v>
      </c>
      <c r="S75" s="325">
        <f>Calculations_residential!S81</f>
        <v>0</v>
      </c>
      <c r="T75" s="325">
        <f>Calculations_residential!T81</f>
        <v>0</v>
      </c>
      <c r="U75" s="325">
        <f>Calculations_residential!U81</f>
        <v>0</v>
      </c>
      <c r="V75" s="325">
        <f>Calculations_residential!V81</f>
        <v>0</v>
      </c>
      <c r="W75" s="325">
        <f>Calculations_residential!W81</f>
        <v>0</v>
      </c>
      <c r="X75" s="325">
        <f>Calculations_residential!X81</f>
        <v>0</v>
      </c>
      <c r="Y75" s="325">
        <f>Calculations_residential!Y81</f>
        <v>0</v>
      </c>
      <c r="Z75" s="325">
        <f>Calculations_residential!Z81</f>
        <v>0</v>
      </c>
      <c r="AA75" s="325">
        <f>Calculations_residential!AA81</f>
        <v>0</v>
      </c>
      <c r="AB75" s="325">
        <f>Calculations_residential!AB81</f>
        <v>0</v>
      </c>
      <c r="AC75" s="325">
        <f>Calculations_residential!AC81</f>
        <v>0</v>
      </c>
      <c r="AD75" s="325">
        <f>Calculations_residential!AD81</f>
        <v>0</v>
      </c>
      <c r="AE75" s="325">
        <f>Calculations_residential!AE81</f>
        <v>0</v>
      </c>
      <c r="AF75" s="325">
        <f>Calculations_residential!AF81</f>
        <v>0</v>
      </c>
      <c r="AG75" s="325">
        <f>Calculations_residential!AG81</f>
        <v>0</v>
      </c>
    </row>
    <row r="76" spans="1:33">
      <c r="A76" t="s">
        <v>13</v>
      </c>
      <c r="B76" s="325">
        <f>Calculations_residential!B82</f>
        <v>0</v>
      </c>
      <c r="C76" s="325">
        <f>Calculations_residential!C82</f>
        <v>0</v>
      </c>
      <c r="D76" s="325">
        <f>Calculations_residential!D82</f>
        <v>0</v>
      </c>
      <c r="E76" s="325">
        <f>Calculations_residential!E82</f>
        <v>0</v>
      </c>
      <c r="F76" s="325">
        <f>Calculations_residential!F82</f>
        <v>0</v>
      </c>
      <c r="G76" s="325">
        <f>Calculations_residential!G82</f>
        <v>0</v>
      </c>
      <c r="H76" s="325">
        <f>Calculations_residential!H82</f>
        <v>0</v>
      </c>
      <c r="I76" s="325">
        <f>Calculations_residential!I82</f>
        <v>0</v>
      </c>
      <c r="J76" s="325">
        <f>Calculations_residential!J82</f>
        <v>0</v>
      </c>
      <c r="K76" s="325">
        <f>Calculations_residential!K82</f>
        <v>0</v>
      </c>
      <c r="L76" s="325">
        <f>Calculations_residential!L82</f>
        <v>0</v>
      </c>
      <c r="M76" s="325">
        <f>Calculations_residential!M82</f>
        <v>0</v>
      </c>
      <c r="N76" s="325">
        <f>Calculations_residential!N82</f>
        <v>0</v>
      </c>
      <c r="O76" s="325">
        <f>Calculations_residential!O82</f>
        <v>0</v>
      </c>
      <c r="P76" s="325">
        <f>Calculations_residential!P82</f>
        <v>0</v>
      </c>
      <c r="Q76" s="325">
        <f>Calculations_residential!Q82</f>
        <v>0</v>
      </c>
      <c r="R76" s="325">
        <f>Calculations_residential!R82</f>
        <v>0</v>
      </c>
      <c r="S76" s="325">
        <f>Calculations_residential!S82</f>
        <v>0</v>
      </c>
      <c r="T76" s="325">
        <f>Calculations_residential!T82</f>
        <v>0</v>
      </c>
      <c r="U76" s="325">
        <f>Calculations_residential!U82</f>
        <v>0</v>
      </c>
      <c r="V76" s="325">
        <f>Calculations_residential!V82</f>
        <v>0</v>
      </c>
      <c r="W76" s="325">
        <f>Calculations_residential!W82</f>
        <v>0</v>
      </c>
      <c r="X76" s="325">
        <f>Calculations_residential!X82</f>
        <v>0</v>
      </c>
      <c r="Y76" s="325">
        <f>Calculations_residential!Y82</f>
        <v>0</v>
      </c>
      <c r="Z76" s="325">
        <f>Calculations_residential!Z82</f>
        <v>0</v>
      </c>
      <c r="AA76" s="325">
        <f>Calculations_residential!AA82</f>
        <v>0</v>
      </c>
      <c r="AB76" s="325">
        <f>Calculations_residential!AB82</f>
        <v>0</v>
      </c>
      <c r="AC76" s="325">
        <f>Calculations_residential!AC82</f>
        <v>0</v>
      </c>
      <c r="AD76" s="325">
        <f>Calculations_residential!AD82</f>
        <v>0</v>
      </c>
      <c r="AE76" s="325">
        <f>Calculations_residential!AE82</f>
        <v>0</v>
      </c>
      <c r="AF76" s="325">
        <f>Calculations_residential!AF82</f>
        <v>0</v>
      </c>
      <c r="AG76" s="325">
        <f>Calculations_residential!AG82</f>
        <v>0</v>
      </c>
    </row>
    <row r="77" spans="1:33">
      <c r="A77" t="s">
        <v>16</v>
      </c>
      <c r="B77" s="325">
        <f>Calculations_residential!B83</f>
        <v>0</v>
      </c>
      <c r="C77" s="325">
        <f>Calculations_residential!C83</f>
        <v>0</v>
      </c>
      <c r="D77" s="325">
        <f>Calculations_residential!D83</f>
        <v>0</v>
      </c>
      <c r="E77" s="325">
        <f>Calculations_residential!E83</f>
        <v>0</v>
      </c>
      <c r="F77" s="325">
        <f>Calculations_residential!F83</f>
        <v>0</v>
      </c>
      <c r="G77" s="325">
        <f>Calculations_residential!G83</f>
        <v>0</v>
      </c>
      <c r="H77" s="325">
        <f>Calculations_residential!H83</f>
        <v>0</v>
      </c>
      <c r="I77" s="325">
        <f>Calculations_residential!I83</f>
        <v>0</v>
      </c>
      <c r="J77" s="325">
        <f>Calculations_residential!J83</f>
        <v>0</v>
      </c>
      <c r="K77" s="325">
        <f>Calculations_residential!K83</f>
        <v>0</v>
      </c>
      <c r="L77" s="325">
        <f>Calculations_residential!L83</f>
        <v>0</v>
      </c>
      <c r="M77" s="325">
        <f>Calculations_residential!M83</f>
        <v>0</v>
      </c>
      <c r="N77" s="325">
        <f>Calculations_residential!N83</f>
        <v>0</v>
      </c>
      <c r="O77" s="325">
        <f>Calculations_residential!O83</f>
        <v>0</v>
      </c>
      <c r="P77" s="325">
        <f>Calculations_residential!P83</f>
        <v>0</v>
      </c>
      <c r="Q77" s="325">
        <f>Calculations_residential!Q83</f>
        <v>0</v>
      </c>
      <c r="R77" s="325">
        <f>Calculations_residential!R83</f>
        <v>0</v>
      </c>
      <c r="S77" s="325">
        <f>Calculations_residential!S83</f>
        <v>0</v>
      </c>
      <c r="T77" s="325">
        <f>Calculations_residential!T83</f>
        <v>0</v>
      </c>
      <c r="U77" s="325">
        <f>Calculations_residential!U83</f>
        <v>0</v>
      </c>
      <c r="V77" s="325">
        <f>Calculations_residential!V83</f>
        <v>0</v>
      </c>
      <c r="W77" s="325">
        <f>Calculations_residential!W83</f>
        <v>0</v>
      </c>
      <c r="X77" s="325">
        <f>Calculations_residential!X83</f>
        <v>0</v>
      </c>
      <c r="Y77" s="325">
        <f>Calculations_residential!Y83</f>
        <v>0</v>
      </c>
      <c r="Z77" s="325">
        <f>Calculations_residential!Z83</f>
        <v>0</v>
      </c>
      <c r="AA77" s="325">
        <f>Calculations_residential!AA83</f>
        <v>0</v>
      </c>
      <c r="AB77" s="325">
        <f>Calculations_residential!AB83</f>
        <v>0</v>
      </c>
      <c r="AC77" s="325">
        <f>Calculations_residential!AC83</f>
        <v>0</v>
      </c>
      <c r="AD77" s="325">
        <f>Calculations_residential!AD83</f>
        <v>0</v>
      </c>
      <c r="AE77" s="325">
        <f>Calculations_residential!AE83</f>
        <v>0</v>
      </c>
      <c r="AF77" s="325">
        <f>Calculations_residential!AF83</f>
        <v>0</v>
      </c>
      <c r="AG77" s="325">
        <f>Calculations_residential!AG83</f>
        <v>0</v>
      </c>
    </row>
    <row r="78" spans="1:33">
      <c r="A78" t="s">
        <v>17</v>
      </c>
      <c r="B78" s="325">
        <f>Calculations_residential!B84</f>
        <v>0</v>
      </c>
      <c r="C78" s="325">
        <f>Calculations_residential!C84</f>
        <v>0</v>
      </c>
      <c r="D78" s="325">
        <f>Calculations_residential!D84</f>
        <v>0</v>
      </c>
      <c r="E78" s="325">
        <f>Calculations_residential!E84</f>
        <v>0</v>
      </c>
      <c r="F78" s="325">
        <f>Calculations_residential!F84</f>
        <v>0</v>
      </c>
      <c r="G78" s="325">
        <f>Calculations_residential!G84</f>
        <v>0</v>
      </c>
      <c r="H78" s="325">
        <f>Calculations_residential!H84</f>
        <v>0</v>
      </c>
      <c r="I78" s="325">
        <f>Calculations_residential!I84</f>
        <v>0</v>
      </c>
      <c r="J78" s="325">
        <f>Calculations_residential!J84</f>
        <v>0</v>
      </c>
      <c r="K78" s="325">
        <f>Calculations_residential!K84</f>
        <v>0</v>
      </c>
      <c r="L78" s="325">
        <f>Calculations_residential!L84</f>
        <v>0</v>
      </c>
      <c r="M78" s="325">
        <f>Calculations_residential!M84</f>
        <v>0</v>
      </c>
      <c r="N78" s="325">
        <f>Calculations_residential!N84</f>
        <v>0</v>
      </c>
      <c r="O78" s="325">
        <f>Calculations_residential!O84</f>
        <v>0</v>
      </c>
      <c r="P78" s="325">
        <f>Calculations_residential!P84</f>
        <v>0</v>
      </c>
      <c r="Q78" s="325">
        <f>Calculations_residential!Q84</f>
        <v>0</v>
      </c>
      <c r="R78" s="325">
        <f>Calculations_residential!R84</f>
        <v>0</v>
      </c>
      <c r="S78" s="325">
        <f>Calculations_residential!S84</f>
        <v>0</v>
      </c>
      <c r="T78" s="325">
        <f>Calculations_residential!T84</f>
        <v>0</v>
      </c>
      <c r="U78" s="325">
        <f>Calculations_residential!U84</f>
        <v>0</v>
      </c>
      <c r="V78" s="325">
        <f>Calculations_residential!V84</f>
        <v>0</v>
      </c>
      <c r="W78" s="325">
        <f>Calculations_residential!W84</f>
        <v>0</v>
      </c>
      <c r="X78" s="325">
        <f>Calculations_residential!X84</f>
        <v>0</v>
      </c>
      <c r="Y78" s="325">
        <f>Calculations_residential!Y84</f>
        <v>0</v>
      </c>
      <c r="Z78" s="325">
        <f>Calculations_residential!Z84</f>
        <v>0</v>
      </c>
      <c r="AA78" s="325">
        <f>Calculations_residential!AA84</f>
        <v>0</v>
      </c>
      <c r="AB78" s="325">
        <f>Calculations_residential!AB84</f>
        <v>0</v>
      </c>
      <c r="AC78" s="325">
        <f>Calculations_residential!AC84</f>
        <v>0</v>
      </c>
      <c r="AD78" s="325">
        <f>Calculations_residential!AD84</f>
        <v>0</v>
      </c>
      <c r="AE78" s="325">
        <f>Calculations_residential!AE84</f>
        <v>0</v>
      </c>
      <c r="AF78" s="325">
        <f>Calculations_residential!AF84</f>
        <v>0</v>
      </c>
      <c r="AG78" s="325">
        <f>Calculations_residential!AG84</f>
        <v>0</v>
      </c>
    </row>
    <row r="79" spans="1:33">
      <c r="A79" t="s">
        <v>18</v>
      </c>
      <c r="B79" s="325">
        <f>Calculations_residential!B85</f>
        <v>0</v>
      </c>
      <c r="C79" s="325">
        <f>Calculations_residential!C85</f>
        <v>0</v>
      </c>
      <c r="D79" s="325">
        <f>Calculations_residential!D85</f>
        <v>0</v>
      </c>
      <c r="E79" s="325">
        <f>Calculations_residential!E85</f>
        <v>0</v>
      </c>
      <c r="F79" s="325">
        <f>Calculations_residential!F85</f>
        <v>0</v>
      </c>
      <c r="G79" s="325">
        <f>Calculations_residential!G85</f>
        <v>0</v>
      </c>
      <c r="H79" s="325">
        <f>Calculations_residential!H85</f>
        <v>0</v>
      </c>
      <c r="I79" s="325">
        <f>Calculations_residential!I85</f>
        <v>0</v>
      </c>
      <c r="J79" s="325">
        <f>Calculations_residential!J85</f>
        <v>0</v>
      </c>
      <c r="K79" s="325">
        <f>Calculations_residential!K85</f>
        <v>0</v>
      </c>
      <c r="L79" s="325">
        <f>Calculations_residential!L85</f>
        <v>0</v>
      </c>
      <c r="M79" s="325">
        <f>Calculations_residential!M85</f>
        <v>0</v>
      </c>
      <c r="N79" s="325">
        <f>Calculations_residential!N85</f>
        <v>0</v>
      </c>
      <c r="O79" s="325">
        <f>Calculations_residential!O85</f>
        <v>0</v>
      </c>
      <c r="P79" s="325">
        <f>Calculations_residential!P85</f>
        <v>0</v>
      </c>
      <c r="Q79" s="325">
        <f>Calculations_residential!Q85</f>
        <v>0</v>
      </c>
      <c r="R79" s="325">
        <f>Calculations_residential!R85</f>
        <v>0</v>
      </c>
      <c r="S79" s="325">
        <f>Calculations_residential!S85</f>
        <v>0</v>
      </c>
      <c r="T79" s="325">
        <f>Calculations_residential!T85</f>
        <v>0</v>
      </c>
      <c r="U79" s="325">
        <f>Calculations_residential!U85</f>
        <v>0</v>
      </c>
      <c r="V79" s="325">
        <f>Calculations_residential!V85</f>
        <v>0</v>
      </c>
      <c r="W79" s="325">
        <f>Calculations_residential!W85</f>
        <v>0</v>
      </c>
      <c r="X79" s="325">
        <f>Calculations_residential!X85</f>
        <v>0</v>
      </c>
      <c r="Y79" s="325">
        <f>Calculations_residential!Y85</f>
        <v>0</v>
      </c>
      <c r="Z79" s="325">
        <f>Calculations_residential!Z85</f>
        <v>0</v>
      </c>
      <c r="AA79" s="325">
        <f>Calculations_residential!AA85</f>
        <v>0</v>
      </c>
      <c r="AB79" s="325">
        <f>Calculations_residential!AB85</f>
        <v>0</v>
      </c>
      <c r="AC79" s="325">
        <f>Calculations_residential!AC85</f>
        <v>0</v>
      </c>
      <c r="AD79" s="325">
        <f>Calculations_residential!AD85</f>
        <v>0</v>
      </c>
      <c r="AE79" s="325">
        <f>Calculations_residential!AE85</f>
        <v>0</v>
      </c>
      <c r="AF79" s="325">
        <f>Calculations_residential!AF85</f>
        <v>0</v>
      </c>
      <c r="AG79" s="325">
        <f>Calculations_residential!AG85</f>
        <v>0</v>
      </c>
    </row>
    <row r="80" spans="1:33">
      <c r="A80" t="s">
        <v>19</v>
      </c>
      <c r="B80" s="325">
        <f>Calculations_residential!B86</f>
        <v>0</v>
      </c>
      <c r="C80" s="325">
        <f>Calculations_residential!C86</f>
        <v>0</v>
      </c>
      <c r="D80" s="325">
        <f>Calculations_residential!D86</f>
        <v>0</v>
      </c>
      <c r="E80" s="325">
        <f>Calculations_residential!E86</f>
        <v>0</v>
      </c>
      <c r="F80" s="325">
        <f>Calculations_residential!F86</f>
        <v>0</v>
      </c>
      <c r="G80" s="325">
        <f>Calculations_residential!G86</f>
        <v>0</v>
      </c>
      <c r="H80" s="325">
        <f>Calculations_residential!H86</f>
        <v>0</v>
      </c>
      <c r="I80" s="325">
        <f>Calculations_residential!I86</f>
        <v>0</v>
      </c>
      <c r="J80" s="325">
        <f>Calculations_residential!J86</f>
        <v>0</v>
      </c>
      <c r="K80" s="325">
        <f>Calculations_residential!K86</f>
        <v>0</v>
      </c>
      <c r="L80" s="325">
        <f>Calculations_residential!L86</f>
        <v>0</v>
      </c>
      <c r="M80" s="325">
        <f>Calculations_residential!M86</f>
        <v>0</v>
      </c>
      <c r="N80" s="325">
        <f>Calculations_residential!N86</f>
        <v>0</v>
      </c>
      <c r="O80" s="325">
        <f>Calculations_residential!O86</f>
        <v>0</v>
      </c>
      <c r="P80" s="325">
        <f>Calculations_residential!P86</f>
        <v>0</v>
      </c>
      <c r="Q80" s="325">
        <f>Calculations_residential!Q86</f>
        <v>0</v>
      </c>
      <c r="R80" s="325">
        <f>Calculations_residential!R86</f>
        <v>0</v>
      </c>
      <c r="S80" s="325">
        <f>Calculations_residential!S86</f>
        <v>0</v>
      </c>
      <c r="T80" s="325">
        <f>Calculations_residential!T86</f>
        <v>0</v>
      </c>
      <c r="U80" s="325">
        <f>Calculations_residential!U86</f>
        <v>0</v>
      </c>
      <c r="V80" s="325">
        <f>Calculations_residential!V86</f>
        <v>0</v>
      </c>
      <c r="W80" s="325">
        <f>Calculations_residential!W86</f>
        <v>0</v>
      </c>
      <c r="X80" s="325">
        <f>Calculations_residential!X86</f>
        <v>0</v>
      </c>
      <c r="Y80" s="325">
        <f>Calculations_residential!Y86</f>
        <v>0</v>
      </c>
      <c r="Z80" s="325">
        <f>Calculations_residential!Z86</f>
        <v>0</v>
      </c>
      <c r="AA80" s="325">
        <f>Calculations_residential!AA86</f>
        <v>0</v>
      </c>
      <c r="AB80" s="325">
        <f>Calculations_residential!AB86</f>
        <v>0</v>
      </c>
      <c r="AC80" s="325">
        <f>Calculations_residential!AC86</f>
        <v>0</v>
      </c>
      <c r="AD80" s="325">
        <f>Calculations_residential!AD86</f>
        <v>0</v>
      </c>
      <c r="AE80" s="325">
        <f>Calculations_residential!AE86</f>
        <v>0</v>
      </c>
      <c r="AF80" s="325">
        <f>Calculations_residential!AF86</f>
        <v>0</v>
      </c>
      <c r="AG80" s="325">
        <f>Calculations_residential!AG86</f>
        <v>0</v>
      </c>
    </row>
    <row r="82" spans="1:33">
      <c r="A82" s="270" t="s">
        <v>202</v>
      </c>
      <c r="B82" s="271"/>
    </row>
    <row r="83" spans="1:33">
      <c r="A83" s="268" t="s">
        <v>181</v>
      </c>
      <c r="B83" s="269"/>
    </row>
    <row r="84" spans="1:33">
      <c r="A84" s="1" t="s">
        <v>174</v>
      </c>
      <c r="B84" s="267">
        <v>2019</v>
      </c>
      <c r="C84" s="267">
        <v>2020</v>
      </c>
      <c r="D84" s="267">
        <v>2021</v>
      </c>
      <c r="E84" s="267">
        <v>2022</v>
      </c>
      <c r="F84" s="267">
        <v>2023</v>
      </c>
      <c r="G84" s="267">
        <v>2024</v>
      </c>
      <c r="H84" s="267">
        <v>2025</v>
      </c>
      <c r="I84" s="267">
        <v>2026</v>
      </c>
      <c r="J84" s="267">
        <v>2027</v>
      </c>
      <c r="K84" s="267">
        <v>2028</v>
      </c>
      <c r="L84" s="267">
        <v>2029</v>
      </c>
      <c r="M84" s="267">
        <v>2030</v>
      </c>
      <c r="N84" s="267">
        <v>2031</v>
      </c>
      <c r="O84" s="267">
        <v>2032</v>
      </c>
      <c r="P84" s="267">
        <v>2033</v>
      </c>
      <c r="Q84" s="267">
        <v>2034</v>
      </c>
      <c r="R84" s="267">
        <v>2035</v>
      </c>
      <c r="S84" s="267">
        <v>2036</v>
      </c>
      <c r="T84" s="267">
        <v>2037</v>
      </c>
      <c r="U84" s="267">
        <v>2038</v>
      </c>
      <c r="V84" s="267">
        <v>2039</v>
      </c>
      <c r="W84" s="267">
        <v>2040</v>
      </c>
      <c r="X84" s="267">
        <v>2041</v>
      </c>
      <c r="Y84" s="267">
        <v>2042</v>
      </c>
      <c r="Z84" s="267">
        <v>2043</v>
      </c>
      <c r="AA84" s="267">
        <v>2044</v>
      </c>
      <c r="AB84" s="267">
        <v>2045</v>
      </c>
      <c r="AC84" s="267">
        <v>2046</v>
      </c>
      <c r="AD84" s="267">
        <v>2047</v>
      </c>
      <c r="AE84" s="267">
        <v>2048</v>
      </c>
      <c r="AF84" s="267">
        <v>2049</v>
      </c>
      <c r="AG84" s="267">
        <v>2050</v>
      </c>
    </row>
    <row r="85" spans="1:33">
      <c r="A85" t="s">
        <v>14</v>
      </c>
      <c r="B85" s="325">
        <f>Calculations_commercial!B5</f>
        <v>0</v>
      </c>
      <c r="C85" s="325">
        <f>Calculations_commercial!C5</f>
        <v>0</v>
      </c>
      <c r="D85" s="325">
        <f>Calculations_commercial!D5</f>
        <v>0</v>
      </c>
      <c r="E85" s="325">
        <f>Calculations_commercial!E5</f>
        <v>0</v>
      </c>
      <c r="F85" s="325">
        <f>Calculations_commercial!F5</f>
        <v>0</v>
      </c>
      <c r="G85" s="325">
        <f>Calculations_commercial!G5</f>
        <v>0</v>
      </c>
      <c r="H85" s="325">
        <f>Calculations_commercial!H5</f>
        <v>0</v>
      </c>
      <c r="I85" s="325">
        <f>Calculations_commercial!I5</f>
        <v>0</v>
      </c>
      <c r="J85" s="325">
        <f>Calculations_commercial!J5</f>
        <v>0</v>
      </c>
      <c r="K85" s="325">
        <f>Calculations_commercial!K5</f>
        <v>0</v>
      </c>
      <c r="L85" s="325">
        <f>Calculations_commercial!L5</f>
        <v>0</v>
      </c>
      <c r="M85" s="325">
        <f>Calculations_commercial!M5</f>
        <v>0</v>
      </c>
      <c r="N85" s="325">
        <f>Calculations_commercial!N5</f>
        <v>0</v>
      </c>
      <c r="O85" s="325">
        <f>Calculations_commercial!O5</f>
        <v>0</v>
      </c>
      <c r="P85" s="325">
        <f>Calculations_commercial!P5</f>
        <v>0</v>
      </c>
      <c r="Q85" s="325">
        <f>Calculations_commercial!Q5</f>
        <v>0</v>
      </c>
      <c r="R85" s="325">
        <f>Calculations_commercial!R5</f>
        <v>0</v>
      </c>
      <c r="S85" s="325">
        <f>Calculations_commercial!S5</f>
        <v>0</v>
      </c>
      <c r="T85" s="325">
        <f>Calculations_commercial!T5</f>
        <v>0</v>
      </c>
      <c r="U85" s="325">
        <f>Calculations_commercial!U5</f>
        <v>0</v>
      </c>
      <c r="V85" s="325">
        <f>Calculations_commercial!V5</f>
        <v>0</v>
      </c>
      <c r="W85" s="325">
        <f>Calculations_commercial!W5</f>
        <v>0</v>
      </c>
      <c r="X85" s="325">
        <f>Calculations_commercial!X5</f>
        <v>0</v>
      </c>
      <c r="Y85" s="325">
        <f>Calculations_commercial!Y5</f>
        <v>0</v>
      </c>
      <c r="Z85" s="325">
        <f>Calculations_commercial!Z5</f>
        <v>0</v>
      </c>
      <c r="AA85" s="325">
        <f>Calculations_commercial!AA5</f>
        <v>0</v>
      </c>
      <c r="AB85" s="325">
        <f>Calculations_commercial!AB5</f>
        <v>0</v>
      </c>
      <c r="AC85" s="325">
        <f>Calculations_commercial!AC5</f>
        <v>0</v>
      </c>
      <c r="AD85" s="325">
        <f>Calculations_commercial!AD5</f>
        <v>0</v>
      </c>
      <c r="AE85" s="325">
        <f>Calculations_commercial!AE5</f>
        <v>0</v>
      </c>
      <c r="AF85" s="325">
        <f>Calculations_commercial!AF5</f>
        <v>0</v>
      </c>
      <c r="AG85" s="325">
        <f>Calculations_commercial!AG5</f>
        <v>0</v>
      </c>
    </row>
    <row r="86" spans="1:33">
      <c r="A86" t="s">
        <v>0</v>
      </c>
      <c r="B86" s="325">
        <f>Calculations_commercial!B6</f>
        <v>0</v>
      </c>
      <c r="C86" s="325">
        <f>Calculations_commercial!C6</f>
        <v>0</v>
      </c>
      <c r="D86" s="325">
        <f>Calculations_commercial!D6</f>
        <v>0</v>
      </c>
      <c r="E86" s="325">
        <f>Calculations_commercial!E6</f>
        <v>0</v>
      </c>
      <c r="F86" s="325">
        <f>Calculations_commercial!F6</f>
        <v>0</v>
      </c>
      <c r="G86" s="325">
        <f>Calculations_commercial!G6</f>
        <v>0</v>
      </c>
      <c r="H86" s="325">
        <f>Calculations_commercial!H6</f>
        <v>0</v>
      </c>
      <c r="I86" s="325">
        <f>Calculations_commercial!I6</f>
        <v>0</v>
      </c>
      <c r="J86" s="325">
        <f>Calculations_commercial!J6</f>
        <v>0</v>
      </c>
      <c r="K86" s="325">
        <f>Calculations_commercial!K6</f>
        <v>0</v>
      </c>
      <c r="L86" s="325">
        <f>Calculations_commercial!L6</f>
        <v>0</v>
      </c>
      <c r="M86" s="325">
        <f>Calculations_commercial!M6</f>
        <v>0</v>
      </c>
      <c r="N86" s="325">
        <f>Calculations_commercial!N6</f>
        <v>0</v>
      </c>
      <c r="O86" s="325">
        <f>Calculations_commercial!O6</f>
        <v>0</v>
      </c>
      <c r="P86" s="325">
        <f>Calculations_commercial!P6</f>
        <v>0</v>
      </c>
      <c r="Q86" s="325">
        <f>Calculations_commercial!Q6</f>
        <v>0</v>
      </c>
      <c r="R86" s="325">
        <f>Calculations_commercial!R6</f>
        <v>0</v>
      </c>
      <c r="S86" s="325">
        <f>Calculations_commercial!S6</f>
        <v>0</v>
      </c>
      <c r="T86" s="325">
        <f>Calculations_commercial!T6</f>
        <v>0</v>
      </c>
      <c r="U86" s="325">
        <f>Calculations_commercial!U6</f>
        <v>0</v>
      </c>
      <c r="V86" s="325">
        <f>Calculations_commercial!V6</f>
        <v>0</v>
      </c>
      <c r="W86" s="325">
        <f>Calculations_commercial!W6</f>
        <v>0</v>
      </c>
      <c r="X86" s="325">
        <f>Calculations_commercial!X6</f>
        <v>0</v>
      </c>
      <c r="Y86" s="325">
        <f>Calculations_commercial!Y6</f>
        <v>0</v>
      </c>
      <c r="Z86" s="325">
        <f>Calculations_commercial!Z6</f>
        <v>0</v>
      </c>
      <c r="AA86" s="325">
        <f>Calculations_commercial!AA6</f>
        <v>0</v>
      </c>
      <c r="AB86" s="325">
        <f>Calculations_commercial!AB6</f>
        <v>0</v>
      </c>
      <c r="AC86" s="325">
        <f>Calculations_commercial!AC6</f>
        <v>0</v>
      </c>
      <c r="AD86" s="325">
        <f>Calculations_commercial!AD6</f>
        <v>0</v>
      </c>
      <c r="AE86" s="325">
        <f>Calculations_commercial!AE6</f>
        <v>0</v>
      </c>
      <c r="AF86" s="325">
        <f>Calculations_commercial!AF6</f>
        <v>0</v>
      </c>
      <c r="AG86" s="325">
        <f>Calculations_commercial!AG6</f>
        <v>0</v>
      </c>
    </row>
    <row r="87" spans="1:33">
      <c r="A87" t="s">
        <v>1</v>
      </c>
      <c r="B87" s="325">
        <f>Calculations_commercial!B7</f>
        <v>0</v>
      </c>
      <c r="C87" s="325">
        <f>Calculations_commercial!C7</f>
        <v>0</v>
      </c>
      <c r="D87" s="325">
        <f>Calculations_commercial!D7</f>
        <v>0</v>
      </c>
      <c r="E87" s="325">
        <f>Calculations_commercial!E7</f>
        <v>0</v>
      </c>
      <c r="F87" s="325">
        <f>Calculations_commercial!F7</f>
        <v>0</v>
      </c>
      <c r="G87" s="325">
        <f>Calculations_commercial!G7</f>
        <v>0</v>
      </c>
      <c r="H87" s="325">
        <f>Calculations_commercial!H7</f>
        <v>0</v>
      </c>
      <c r="I87" s="325">
        <f>Calculations_commercial!I7</f>
        <v>0</v>
      </c>
      <c r="J87" s="325">
        <f>Calculations_commercial!J7</f>
        <v>0</v>
      </c>
      <c r="K87" s="325">
        <f>Calculations_commercial!K7</f>
        <v>0</v>
      </c>
      <c r="L87" s="325">
        <f>Calculations_commercial!L7</f>
        <v>0</v>
      </c>
      <c r="M87" s="325">
        <f>Calculations_commercial!M7</f>
        <v>0</v>
      </c>
      <c r="N87" s="325">
        <f>Calculations_commercial!N7</f>
        <v>0</v>
      </c>
      <c r="O87" s="325">
        <f>Calculations_commercial!O7</f>
        <v>0</v>
      </c>
      <c r="P87" s="325">
        <f>Calculations_commercial!P7</f>
        <v>0</v>
      </c>
      <c r="Q87" s="325">
        <f>Calculations_commercial!Q7</f>
        <v>0</v>
      </c>
      <c r="R87" s="325">
        <f>Calculations_commercial!R7</f>
        <v>0</v>
      </c>
      <c r="S87" s="325">
        <f>Calculations_commercial!S7</f>
        <v>0</v>
      </c>
      <c r="T87" s="325">
        <f>Calculations_commercial!T7</f>
        <v>0</v>
      </c>
      <c r="U87" s="325">
        <f>Calculations_commercial!U7</f>
        <v>0</v>
      </c>
      <c r="V87" s="325">
        <f>Calculations_commercial!V7</f>
        <v>0</v>
      </c>
      <c r="W87" s="325">
        <f>Calculations_commercial!W7</f>
        <v>0</v>
      </c>
      <c r="X87" s="325">
        <f>Calculations_commercial!X7</f>
        <v>0</v>
      </c>
      <c r="Y87" s="325">
        <f>Calculations_commercial!Y7</f>
        <v>0</v>
      </c>
      <c r="Z87" s="325">
        <f>Calculations_commercial!Z7</f>
        <v>0</v>
      </c>
      <c r="AA87" s="325">
        <f>Calculations_commercial!AA7</f>
        <v>0</v>
      </c>
      <c r="AB87" s="325">
        <f>Calculations_commercial!AB7</f>
        <v>0</v>
      </c>
      <c r="AC87" s="325">
        <f>Calculations_commercial!AC7</f>
        <v>0</v>
      </c>
      <c r="AD87" s="325">
        <f>Calculations_commercial!AD7</f>
        <v>0</v>
      </c>
      <c r="AE87" s="325">
        <f>Calculations_commercial!AE7</f>
        <v>0</v>
      </c>
      <c r="AF87" s="325">
        <f>Calculations_commercial!AF7</f>
        <v>0</v>
      </c>
      <c r="AG87" s="325">
        <f>Calculations_commercial!AG7</f>
        <v>0</v>
      </c>
    </row>
    <row r="88" spans="1:33">
      <c r="A88" t="s">
        <v>2</v>
      </c>
      <c r="B88" s="325">
        <f>Calculations_commercial!B8</f>
        <v>2081.1745278281601</v>
      </c>
      <c r="C88" s="325">
        <f>Calculations_commercial!C8</f>
        <v>2081.1745278281601</v>
      </c>
      <c r="D88" s="325">
        <f>Calculations_commercial!D8</f>
        <v>2081.1745278281601</v>
      </c>
      <c r="E88" s="325">
        <f>Calculations_commercial!E8</f>
        <v>2081.1745278281601</v>
      </c>
      <c r="F88" s="325">
        <f>Calculations_commercial!F8</f>
        <v>2081.1745278281601</v>
      </c>
      <c r="G88" s="325">
        <f>Calculations_commercial!G8</f>
        <v>2081.1745278281601</v>
      </c>
      <c r="H88" s="325">
        <f>Calculations_commercial!H8</f>
        <v>2081.1745278281601</v>
      </c>
      <c r="I88" s="325">
        <f>Calculations_commercial!I8</f>
        <v>2081.1745278281601</v>
      </c>
      <c r="J88" s="325">
        <f>Calculations_commercial!J8</f>
        <v>2081.1745278281601</v>
      </c>
      <c r="K88" s="325">
        <f>Calculations_commercial!K8</f>
        <v>2081.1745278281601</v>
      </c>
      <c r="L88" s="325">
        <f>Calculations_commercial!L8</f>
        <v>2081.1745278281601</v>
      </c>
      <c r="M88" s="325">
        <f>Calculations_commercial!M8</f>
        <v>2081.1745278281601</v>
      </c>
      <c r="N88" s="325">
        <f>Calculations_commercial!N8</f>
        <v>2081.1745278281601</v>
      </c>
      <c r="O88" s="325">
        <f>Calculations_commercial!O8</f>
        <v>2081.1745278281601</v>
      </c>
      <c r="P88" s="325">
        <f>Calculations_commercial!P8</f>
        <v>2081.1745278281601</v>
      </c>
      <c r="Q88" s="325">
        <f>Calculations_commercial!Q8</f>
        <v>2081.1745278281601</v>
      </c>
      <c r="R88" s="325">
        <f>Calculations_commercial!R8</f>
        <v>2081.1745278281601</v>
      </c>
      <c r="S88" s="325">
        <f>Calculations_commercial!S8</f>
        <v>2081.1745278281601</v>
      </c>
      <c r="T88" s="325">
        <f>Calculations_commercial!T8</f>
        <v>2081.1745278281601</v>
      </c>
      <c r="U88" s="325">
        <f>Calculations_commercial!U8</f>
        <v>2081.1745278281601</v>
      </c>
      <c r="V88" s="325">
        <f>Calculations_commercial!V8</f>
        <v>2081.1745278281601</v>
      </c>
      <c r="W88" s="325">
        <f>Calculations_commercial!W8</f>
        <v>2081.1745278281601</v>
      </c>
      <c r="X88" s="325">
        <f>Calculations_commercial!X8</f>
        <v>2081.1745278281601</v>
      </c>
      <c r="Y88" s="325">
        <f>Calculations_commercial!Y8</f>
        <v>2081.1745278281601</v>
      </c>
      <c r="Z88" s="325">
        <f>Calculations_commercial!Z8</f>
        <v>2081.1745278281601</v>
      </c>
      <c r="AA88" s="325">
        <f>Calculations_commercial!AA8</f>
        <v>2081.1745278281601</v>
      </c>
      <c r="AB88" s="325">
        <f>Calculations_commercial!AB8</f>
        <v>2081.1745278281601</v>
      </c>
      <c r="AC88" s="325">
        <f>Calculations_commercial!AC8</f>
        <v>2081.1745278281601</v>
      </c>
      <c r="AD88" s="325">
        <f>Calculations_commercial!AD8</f>
        <v>2081.1745278281601</v>
      </c>
      <c r="AE88" s="325">
        <f>Calculations_commercial!AE8</f>
        <v>2081.1745278281601</v>
      </c>
      <c r="AF88" s="325">
        <f>Calculations_commercial!AF8</f>
        <v>2081.1745278281601</v>
      </c>
      <c r="AG88" s="325">
        <f>Calculations_commercial!AG8</f>
        <v>2081.1745278281601</v>
      </c>
    </row>
    <row r="89" spans="1:33">
      <c r="A89" t="s">
        <v>15</v>
      </c>
      <c r="B89" s="325">
        <f>Calculations_commercial!B9</f>
        <v>8595.002674017278</v>
      </c>
      <c r="C89" s="325">
        <f>Calculations_commercial!C9</f>
        <v>12632.801681620531</v>
      </c>
      <c r="D89" s="325">
        <f>Calculations_commercial!D9</f>
        <v>14324.135460482123</v>
      </c>
      <c r="E89" s="325">
        <f>Calculations_commercial!E9</f>
        <v>16286.917870519032</v>
      </c>
      <c r="F89" s="325">
        <f>Calculations_commercial!F9</f>
        <v>18374.984264175317</v>
      </c>
      <c r="G89" s="325">
        <f>Calculations_commercial!G9</f>
        <v>20657.936854572858</v>
      </c>
      <c r="H89" s="325">
        <f>Calculations_commercial!H9</f>
        <v>23177.536969584777</v>
      </c>
      <c r="I89" s="325">
        <f>Calculations_commercial!I9</f>
        <v>24994.154732065748</v>
      </c>
      <c r="J89" s="325">
        <f>Calculations_commercial!J9</f>
        <v>25871.14261740139</v>
      </c>
      <c r="K89" s="325">
        <f>Calculations_commercial!K9</f>
        <v>26511.482978122651</v>
      </c>
      <c r="L89" s="325">
        <f>Calculations_commercial!L9</f>
        <v>27388.470863458293</v>
      </c>
      <c r="M89" s="325">
        <f>Calculations_commercial!M9</f>
        <v>28550.827822593626</v>
      </c>
      <c r="N89" s="325">
        <f>Calculations_commercial!N9</f>
        <v>30618.013552313347</v>
      </c>
      <c r="O89" s="325">
        <f>Calculations_commercial!O9</f>
        <v>34014.601552660904</v>
      </c>
      <c r="P89" s="325">
        <f>Calculations_commercial!P9</f>
        <v>38747.552044948483</v>
      </c>
      <c r="Q89" s="325">
        <f>Calculations_commercial!Q9</f>
        <v>43445.70143067513</v>
      </c>
      <c r="R89" s="325">
        <f>Calculations_commercial!R9</f>
        <v>48579.765636540622</v>
      </c>
      <c r="S89" s="325">
        <f>Calculations_commercial!S9</f>
        <v>54320.532333146395</v>
      </c>
      <c r="T89" s="325">
        <f>Calculations_commercial!T9</f>
        <v>60739.696750141105</v>
      </c>
      <c r="U89" s="325">
        <f>Calculations_commercial!U9</f>
        <v>67917.426483832227</v>
      </c>
      <c r="V89" s="325">
        <f>Calculations_commercial!V9</f>
        <v>75943.362693460251</v>
      </c>
      <c r="W89" s="325">
        <f>Calculations_commercial!W9</f>
        <v>84917.739610810808</v>
      </c>
      <c r="X89" s="325">
        <f>Calculations_commercial!X9</f>
        <v>94952.636344485087</v>
      </c>
      <c r="Y89" s="325">
        <f>Calculations_commercial!Y9</f>
        <v>106173.37661234933</v>
      </c>
      <c r="Z89" s="325">
        <f>Calculations_commercial!Z9</f>
        <v>118720.09388312785</v>
      </c>
      <c r="AA89" s="325">
        <f>Calculations_commercial!AA9</f>
        <v>132749.48147386435</v>
      </c>
      <c r="AB89" s="325">
        <f>Calculations_commercial!AB9</f>
        <v>148436.74945985115</v>
      </c>
      <c r="AC89" s="325">
        <f>Calculations_commercial!AC9</f>
        <v>165977.81283646339</v>
      </c>
      <c r="AD89" s="325">
        <f>Calculations_commercial!AD9</f>
        <v>185591.73826039195</v>
      </c>
      <c r="AE89" s="325">
        <f>Calculations_commercial!AE9</f>
        <v>207523.47992711244</v>
      </c>
      <c r="AF89" s="325">
        <f>Calculations_commercial!AF9</f>
        <v>232046.93875238928</v>
      </c>
      <c r="AG89" s="325">
        <f>Calculations_commercial!AG9</f>
        <v>259468.38306329059</v>
      </c>
    </row>
    <row r="90" spans="1:33">
      <c r="A90" t="s">
        <v>3</v>
      </c>
      <c r="B90" s="325">
        <f>Calculations_commercial!B10</f>
        <v>533887.84685760876</v>
      </c>
      <c r="C90" s="325">
        <f>Calculations_commercial!C10</f>
        <v>784700.08042792219</v>
      </c>
      <c r="D90" s="325">
        <f>Calculations_commercial!D10</f>
        <v>889759.09946042078</v>
      </c>
      <c r="E90" s="325">
        <f>Calculations_commercial!E10</f>
        <v>1011679.4425351723</v>
      </c>
      <c r="F90" s="325">
        <f>Calculations_commercial!F10</f>
        <v>1141381.9351678868</v>
      </c>
      <c r="G90" s="325">
        <f>Calculations_commercial!G10</f>
        <v>1283189.9937796546</v>
      </c>
      <c r="H90" s="325">
        <f>Calculations_commercial!H10</f>
        <v>1439697.6682231301</v>
      </c>
      <c r="I90" s="325">
        <f>Calculations_commercial!I10</f>
        <v>1552538.8368135917</v>
      </c>
      <c r="J90" s="325">
        <f>Calculations_commercial!J10</f>
        <v>1607013.8837193318</v>
      </c>
      <c r="K90" s="325">
        <f>Calculations_commercial!K10</f>
        <v>1646789.3147933644</v>
      </c>
      <c r="L90" s="325">
        <f>Calculations_commercial!L10</f>
        <v>1701264.3616991045</v>
      </c>
      <c r="M90" s="325">
        <f>Calculations_commercial!M10</f>
        <v>1773465.4159313156</v>
      </c>
      <c r="N90" s="325">
        <f>Calculations_commercial!N10</f>
        <v>1901870.8836377028</v>
      </c>
      <c r="O90" s="325">
        <f>Calculations_commercial!O10</f>
        <v>2112853.6049869182</v>
      </c>
      <c r="P90" s="325">
        <f>Calculations_commercial!P10</f>
        <v>2406845.9216210707</v>
      </c>
      <c r="Q90" s="325">
        <f>Calculations_commercial!Q10</f>
        <v>2698676.5300446786</v>
      </c>
      <c r="R90" s="325">
        <f>Calculations_commercial!R10</f>
        <v>3017584.456947871</v>
      </c>
      <c r="S90" s="325">
        <f>Calculations_commercial!S10</f>
        <v>3374178.3624073775</v>
      </c>
      <c r="T90" s="325">
        <f>Calculations_commercial!T10</f>
        <v>3772911.6728197709</v>
      </c>
      <c r="U90" s="325">
        <f>Calculations_commercial!U10</f>
        <v>4218764.0847603334</v>
      </c>
      <c r="V90" s="325">
        <f>Calculations_commercial!V10</f>
        <v>4717303.755367795</v>
      </c>
      <c r="W90" s="325">
        <f>Calculations_commercial!W10</f>
        <v>5274756.8418894615</v>
      </c>
      <c r="X90" s="325">
        <f>Calculations_commercial!X10</f>
        <v>5898085.2588515151</v>
      </c>
      <c r="Y90" s="325">
        <f>Calculations_commercial!Y10</f>
        <v>6595073.6239474518</v>
      </c>
      <c r="Z90" s="325">
        <f>Calculations_commercial!Z10</f>
        <v>7374426.4784935974</v>
      </c>
      <c r="AA90" s="325">
        <f>Calculations_commercial!AA10</f>
        <v>8245876.9966175565</v>
      </c>
      <c r="AB90" s="325">
        <f>Calculations_commercial!AB10</f>
        <v>9220308.5408258177</v>
      </c>
      <c r="AC90" s="325">
        <f>Calculations_commercial!AC10</f>
        <v>10309890.582032468</v>
      </c>
      <c r="AD90" s="325">
        <f>Calculations_commercial!AD10</f>
        <v>11528230.681525715</v>
      </c>
      <c r="AE90" s="325">
        <f>Calculations_commercial!AE10</f>
        <v>12890544.432943072</v>
      </c>
      <c r="AF90" s="325">
        <f>Calculations_commercial!AF10</f>
        <v>14413845.486624857</v>
      </c>
      <c r="AG90" s="325">
        <f>Calculations_commercial!AG10</f>
        <v>16117158.029520232</v>
      </c>
    </row>
    <row r="91" spans="1:33">
      <c r="A91" t="s">
        <v>4</v>
      </c>
      <c r="B91" s="325">
        <f>Calculations_commercial!B11</f>
        <v>0</v>
      </c>
      <c r="C91" s="325">
        <f>Calculations_commercial!C11</f>
        <v>0</v>
      </c>
      <c r="D91" s="325">
        <f>Calculations_commercial!D11</f>
        <v>0</v>
      </c>
      <c r="E91" s="325">
        <f>Calculations_commercial!E11</f>
        <v>0</v>
      </c>
      <c r="F91" s="325">
        <f>Calculations_commercial!F11</f>
        <v>0</v>
      </c>
      <c r="G91" s="325">
        <f>Calculations_commercial!G11</f>
        <v>0</v>
      </c>
      <c r="H91" s="325">
        <f>Calculations_commercial!H11</f>
        <v>0</v>
      </c>
      <c r="I91" s="325">
        <f>Calculations_commercial!I11</f>
        <v>0</v>
      </c>
      <c r="J91" s="325">
        <f>Calculations_commercial!J11</f>
        <v>0</v>
      </c>
      <c r="K91" s="325">
        <f>Calculations_commercial!K11</f>
        <v>0</v>
      </c>
      <c r="L91" s="325">
        <f>Calculations_commercial!L11</f>
        <v>0</v>
      </c>
      <c r="M91" s="325">
        <f>Calculations_commercial!M11</f>
        <v>0</v>
      </c>
      <c r="N91" s="325">
        <f>Calculations_commercial!N11</f>
        <v>0</v>
      </c>
      <c r="O91" s="325">
        <f>Calculations_commercial!O11</f>
        <v>0</v>
      </c>
      <c r="P91" s="325">
        <f>Calculations_commercial!P11</f>
        <v>0</v>
      </c>
      <c r="Q91" s="325">
        <f>Calculations_commercial!Q11</f>
        <v>0</v>
      </c>
      <c r="R91" s="325">
        <f>Calculations_commercial!R11</f>
        <v>0</v>
      </c>
      <c r="S91" s="325">
        <f>Calculations_commercial!S11</f>
        <v>0</v>
      </c>
      <c r="T91" s="325">
        <f>Calculations_commercial!T11</f>
        <v>0</v>
      </c>
      <c r="U91" s="325">
        <f>Calculations_commercial!U11</f>
        <v>0</v>
      </c>
      <c r="V91" s="325">
        <f>Calculations_commercial!V11</f>
        <v>0</v>
      </c>
      <c r="W91" s="325">
        <f>Calculations_commercial!W11</f>
        <v>0</v>
      </c>
      <c r="X91" s="325">
        <f>Calculations_commercial!X11</f>
        <v>0</v>
      </c>
      <c r="Y91" s="325">
        <f>Calculations_commercial!Y11</f>
        <v>0</v>
      </c>
      <c r="Z91" s="325">
        <f>Calculations_commercial!Z11</f>
        <v>0</v>
      </c>
      <c r="AA91" s="325">
        <f>Calculations_commercial!AA11</f>
        <v>0</v>
      </c>
      <c r="AB91" s="325">
        <f>Calculations_commercial!AB11</f>
        <v>0</v>
      </c>
      <c r="AC91" s="325">
        <f>Calculations_commercial!AC11</f>
        <v>0</v>
      </c>
      <c r="AD91" s="325">
        <f>Calculations_commercial!AD11</f>
        <v>0</v>
      </c>
      <c r="AE91" s="325">
        <f>Calculations_commercial!AE11</f>
        <v>0</v>
      </c>
      <c r="AF91" s="325">
        <f>Calculations_commercial!AF11</f>
        <v>0</v>
      </c>
      <c r="AG91" s="325">
        <f>Calculations_commercial!AG11</f>
        <v>0</v>
      </c>
    </row>
    <row r="92" spans="1:33">
      <c r="A92" t="s">
        <v>5</v>
      </c>
      <c r="B92" s="325">
        <f>Calculations_commercial!B12</f>
        <v>0</v>
      </c>
      <c r="C92" s="325">
        <f>Calculations_commercial!C12</f>
        <v>0</v>
      </c>
      <c r="D92" s="325">
        <f>Calculations_commercial!D12</f>
        <v>0</v>
      </c>
      <c r="E92" s="325">
        <f>Calculations_commercial!E12</f>
        <v>0</v>
      </c>
      <c r="F92" s="325">
        <f>Calculations_commercial!F12</f>
        <v>0</v>
      </c>
      <c r="G92" s="325">
        <f>Calculations_commercial!G12</f>
        <v>0</v>
      </c>
      <c r="H92" s="325">
        <f>Calculations_commercial!H12</f>
        <v>0</v>
      </c>
      <c r="I92" s="325">
        <f>Calculations_commercial!I12</f>
        <v>0</v>
      </c>
      <c r="J92" s="325">
        <f>Calculations_commercial!J12</f>
        <v>0</v>
      </c>
      <c r="K92" s="325">
        <f>Calculations_commercial!K12</f>
        <v>0</v>
      </c>
      <c r="L92" s="325">
        <f>Calculations_commercial!L12</f>
        <v>0</v>
      </c>
      <c r="M92" s="325">
        <f>Calculations_commercial!M12</f>
        <v>0</v>
      </c>
      <c r="N92" s="325">
        <f>Calculations_commercial!N12</f>
        <v>0</v>
      </c>
      <c r="O92" s="325">
        <f>Calculations_commercial!O12</f>
        <v>0</v>
      </c>
      <c r="P92" s="325">
        <f>Calculations_commercial!P12</f>
        <v>0</v>
      </c>
      <c r="Q92" s="325">
        <f>Calculations_commercial!Q12</f>
        <v>0</v>
      </c>
      <c r="R92" s="325">
        <f>Calculations_commercial!R12</f>
        <v>0</v>
      </c>
      <c r="S92" s="325">
        <f>Calculations_commercial!S12</f>
        <v>0</v>
      </c>
      <c r="T92" s="325">
        <f>Calculations_commercial!T12</f>
        <v>0</v>
      </c>
      <c r="U92" s="325">
        <f>Calculations_commercial!U12</f>
        <v>0</v>
      </c>
      <c r="V92" s="325">
        <f>Calculations_commercial!V12</f>
        <v>0</v>
      </c>
      <c r="W92" s="325">
        <f>Calculations_commercial!W12</f>
        <v>0</v>
      </c>
      <c r="X92" s="325">
        <f>Calculations_commercial!X12</f>
        <v>0</v>
      </c>
      <c r="Y92" s="325">
        <f>Calculations_commercial!Y12</f>
        <v>0</v>
      </c>
      <c r="Z92" s="325">
        <f>Calculations_commercial!Z12</f>
        <v>0</v>
      </c>
      <c r="AA92" s="325">
        <f>Calculations_commercial!AA12</f>
        <v>0</v>
      </c>
      <c r="AB92" s="325">
        <f>Calculations_commercial!AB12</f>
        <v>0</v>
      </c>
      <c r="AC92" s="325">
        <f>Calculations_commercial!AC12</f>
        <v>0</v>
      </c>
      <c r="AD92" s="325">
        <f>Calculations_commercial!AD12</f>
        <v>0</v>
      </c>
      <c r="AE92" s="325">
        <f>Calculations_commercial!AE12</f>
        <v>0</v>
      </c>
      <c r="AF92" s="325">
        <f>Calculations_commercial!AF12</f>
        <v>0</v>
      </c>
      <c r="AG92" s="325">
        <f>Calculations_commercial!AG12</f>
        <v>0</v>
      </c>
    </row>
    <row r="93" spans="1:33">
      <c r="A93" t="s">
        <v>6</v>
      </c>
      <c r="B93" s="325">
        <f>Calculations_commercial!B13</f>
        <v>0</v>
      </c>
      <c r="C93" s="325">
        <f>Calculations_commercial!C13</f>
        <v>0</v>
      </c>
      <c r="D93" s="325">
        <f>Calculations_commercial!D13</f>
        <v>0</v>
      </c>
      <c r="E93" s="325">
        <f>Calculations_commercial!E13</f>
        <v>0</v>
      </c>
      <c r="F93" s="325">
        <f>Calculations_commercial!F13</f>
        <v>0</v>
      </c>
      <c r="G93" s="325">
        <f>Calculations_commercial!G13</f>
        <v>0</v>
      </c>
      <c r="H93" s="325">
        <f>Calculations_commercial!H13</f>
        <v>0</v>
      </c>
      <c r="I93" s="325">
        <f>Calculations_commercial!I13</f>
        <v>0</v>
      </c>
      <c r="J93" s="325">
        <f>Calculations_commercial!J13</f>
        <v>0</v>
      </c>
      <c r="K93" s="325">
        <f>Calculations_commercial!K13</f>
        <v>0</v>
      </c>
      <c r="L93" s="325">
        <f>Calculations_commercial!L13</f>
        <v>0</v>
      </c>
      <c r="M93" s="325">
        <f>Calculations_commercial!M13</f>
        <v>0</v>
      </c>
      <c r="N93" s="325">
        <f>Calculations_commercial!N13</f>
        <v>0</v>
      </c>
      <c r="O93" s="325">
        <f>Calculations_commercial!O13</f>
        <v>0</v>
      </c>
      <c r="P93" s="325">
        <f>Calculations_commercial!P13</f>
        <v>0</v>
      </c>
      <c r="Q93" s="325">
        <f>Calculations_commercial!Q13</f>
        <v>0</v>
      </c>
      <c r="R93" s="325">
        <f>Calculations_commercial!R13</f>
        <v>0</v>
      </c>
      <c r="S93" s="325">
        <f>Calculations_commercial!S13</f>
        <v>0</v>
      </c>
      <c r="T93" s="325">
        <f>Calculations_commercial!T13</f>
        <v>0</v>
      </c>
      <c r="U93" s="325">
        <f>Calculations_commercial!U13</f>
        <v>0</v>
      </c>
      <c r="V93" s="325">
        <f>Calculations_commercial!V13</f>
        <v>0</v>
      </c>
      <c r="W93" s="325">
        <f>Calculations_commercial!W13</f>
        <v>0</v>
      </c>
      <c r="X93" s="325">
        <f>Calculations_commercial!X13</f>
        <v>0</v>
      </c>
      <c r="Y93" s="325">
        <f>Calculations_commercial!Y13</f>
        <v>0</v>
      </c>
      <c r="Z93" s="325">
        <f>Calculations_commercial!Z13</f>
        <v>0</v>
      </c>
      <c r="AA93" s="325">
        <f>Calculations_commercial!AA13</f>
        <v>0</v>
      </c>
      <c r="AB93" s="325">
        <f>Calculations_commercial!AB13</f>
        <v>0</v>
      </c>
      <c r="AC93" s="325">
        <f>Calculations_commercial!AC13</f>
        <v>0</v>
      </c>
      <c r="AD93" s="325">
        <f>Calculations_commercial!AD13</f>
        <v>0</v>
      </c>
      <c r="AE93" s="325">
        <f>Calculations_commercial!AE13</f>
        <v>0</v>
      </c>
      <c r="AF93" s="325">
        <f>Calculations_commercial!AF13</f>
        <v>0</v>
      </c>
      <c r="AG93" s="325">
        <f>Calculations_commercial!AG13</f>
        <v>0</v>
      </c>
    </row>
    <row r="94" spans="1:33">
      <c r="A94" t="s">
        <v>7</v>
      </c>
      <c r="B94" s="325">
        <f>Calculations_commercial!B14</f>
        <v>0</v>
      </c>
      <c r="C94" s="325">
        <f>Calculations_commercial!C14</f>
        <v>0</v>
      </c>
      <c r="D94" s="325">
        <f>Calculations_commercial!D14</f>
        <v>0</v>
      </c>
      <c r="E94" s="325">
        <f>Calculations_commercial!E14</f>
        <v>0</v>
      </c>
      <c r="F94" s="325">
        <f>Calculations_commercial!F14</f>
        <v>0</v>
      </c>
      <c r="G94" s="325">
        <f>Calculations_commercial!G14</f>
        <v>0</v>
      </c>
      <c r="H94" s="325">
        <f>Calculations_commercial!H14</f>
        <v>0</v>
      </c>
      <c r="I94" s="325">
        <f>Calculations_commercial!I14</f>
        <v>0</v>
      </c>
      <c r="J94" s="325">
        <f>Calculations_commercial!J14</f>
        <v>0</v>
      </c>
      <c r="K94" s="325">
        <f>Calculations_commercial!K14</f>
        <v>0</v>
      </c>
      <c r="L94" s="325">
        <f>Calculations_commercial!L14</f>
        <v>0</v>
      </c>
      <c r="M94" s="325">
        <f>Calculations_commercial!M14</f>
        <v>0</v>
      </c>
      <c r="N94" s="325">
        <f>Calculations_commercial!N14</f>
        <v>0</v>
      </c>
      <c r="O94" s="325">
        <f>Calculations_commercial!O14</f>
        <v>0</v>
      </c>
      <c r="P94" s="325">
        <f>Calculations_commercial!P14</f>
        <v>0</v>
      </c>
      <c r="Q94" s="325">
        <f>Calculations_commercial!Q14</f>
        <v>0</v>
      </c>
      <c r="R94" s="325">
        <f>Calculations_commercial!R14</f>
        <v>0</v>
      </c>
      <c r="S94" s="325">
        <f>Calculations_commercial!S14</f>
        <v>0</v>
      </c>
      <c r="T94" s="325">
        <f>Calculations_commercial!T14</f>
        <v>0</v>
      </c>
      <c r="U94" s="325">
        <f>Calculations_commercial!U14</f>
        <v>0</v>
      </c>
      <c r="V94" s="325">
        <f>Calculations_commercial!V14</f>
        <v>0</v>
      </c>
      <c r="W94" s="325">
        <f>Calculations_commercial!W14</f>
        <v>0</v>
      </c>
      <c r="X94" s="325">
        <f>Calculations_commercial!X14</f>
        <v>0</v>
      </c>
      <c r="Y94" s="325">
        <f>Calculations_commercial!Y14</f>
        <v>0</v>
      </c>
      <c r="Z94" s="325">
        <f>Calculations_commercial!Z14</f>
        <v>0</v>
      </c>
      <c r="AA94" s="325">
        <f>Calculations_commercial!AA14</f>
        <v>0</v>
      </c>
      <c r="AB94" s="325">
        <f>Calculations_commercial!AB14</f>
        <v>0</v>
      </c>
      <c r="AC94" s="325">
        <f>Calculations_commercial!AC14</f>
        <v>0</v>
      </c>
      <c r="AD94" s="325">
        <f>Calculations_commercial!AD14</f>
        <v>0</v>
      </c>
      <c r="AE94" s="325">
        <f>Calculations_commercial!AE14</f>
        <v>0</v>
      </c>
      <c r="AF94" s="325">
        <f>Calculations_commercial!AF14</f>
        <v>0</v>
      </c>
      <c r="AG94" s="325">
        <f>Calculations_commercial!AG14</f>
        <v>0</v>
      </c>
    </row>
    <row r="95" spans="1:33">
      <c r="A95" t="s">
        <v>8</v>
      </c>
      <c r="B95" s="325">
        <f>Calculations_commercial!B15</f>
        <v>0</v>
      </c>
      <c r="C95" s="325">
        <f>Calculations_commercial!C15</f>
        <v>0</v>
      </c>
      <c r="D95" s="325">
        <f>Calculations_commercial!D15</f>
        <v>0</v>
      </c>
      <c r="E95" s="325">
        <f>Calculations_commercial!E15</f>
        <v>0</v>
      </c>
      <c r="F95" s="325">
        <f>Calculations_commercial!F15</f>
        <v>0</v>
      </c>
      <c r="G95" s="325">
        <f>Calculations_commercial!G15</f>
        <v>0</v>
      </c>
      <c r="H95" s="325">
        <f>Calculations_commercial!H15</f>
        <v>0</v>
      </c>
      <c r="I95" s="325">
        <f>Calculations_commercial!I15</f>
        <v>0</v>
      </c>
      <c r="J95" s="325">
        <f>Calculations_commercial!J15</f>
        <v>0</v>
      </c>
      <c r="K95" s="325">
        <f>Calculations_commercial!K15</f>
        <v>0</v>
      </c>
      <c r="L95" s="325">
        <f>Calculations_commercial!L15</f>
        <v>0</v>
      </c>
      <c r="M95" s="325">
        <f>Calculations_commercial!M15</f>
        <v>0</v>
      </c>
      <c r="N95" s="325">
        <f>Calculations_commercial!N15</f>
        <v>0</v>
      </c>
      <c r="O95" s="325">
        <f>Calculations_commercial!O15</f>
        <v>0</v>
      </c>
      <c r="P95" s="325">
        <f>Calculations_commercial!P15</f>
        <v>0</v>
      </c>
      <c r="Q95" s="325">
        <f>Calculations_commercial!Q15</f>
        <v>0</v>
      </c>
      <c r="R95" s="325">
        <f>Calculations_commercial!R15</f>
        <v>0</v>
      </c>
      <c r="S95" s="325">
        <f>Calculations_commercial!S15</f>
        <v>0</v>
      </c>
      <c r="T95" s="325">
        <f>Calculations_commercial!T15</f>
        <v>0</v>
      </c>
      <c r="U95" s="325">
        <f>Calculations_commercial!U15</f>
        <v>0</v>
      </c>
      <c r="V95" s="325">
        <f>Calculations_commercial!V15</f>
        <v>0</v>
      </c>
      <c r="W95" s="325">
        <f>Calculations_commercial!W15</f>
        <v>0</v>
      </c>
      <c r="X95" s="325">
        <f>Calculations_commercial!X15</f>
        <v>0</v>
      </c>
      <c r="Y95" s="325">
        <f>Calculations_commercial!Y15</f>
        <v>0</v>
      </c>
      <c r="Z95" s="325">
        <f>Calculations_commercial!Z15</f>
        <v>0</v>
      </c>
      <c r="AA95" s="325">
        <f>Calculations_commercial!AA15</f>
        <v>0</v>
      </c>
      <c r="AB95" s="325">
        <f>Calculations_commercial!AB15</f>
        <v>0</v>
      </c>
      <c r="AC95" s="325">
        <f>Calculations_commercial!AC15</f>
        <v>0</v>
      </c>
      <c r="AD95" s="325">
        <f>Calculations_commercial!AD15</f>
        <v>0</v>
      </c>
      <c r="AE95" s="325">
        <f>Calculations_commercial!AE15</f>
        <v>0</v>
      </c>
      <c r="AF95" s="325">
        <f>Calculations_commercial!AF15</f>
        <v>0</v>
      </c>
      <c r="AG95" s="325">
        <f>Calculations_commercial!AG15</f>
        <v>0</v>
      </c>
    </row>
    <row r="96" spans="1:33">
      <c r="A96" t="s">
        <v>13</v>
      </c>
      <c r="B96" s="325">
        <f>Calculations_commercial!B16</f>
        <v>0</v>
      </c>
      <c r="C96" s="325">
        <f>Calculations_commercial!C16</f>
        <v>0</v>
      </c>
      <c r="D96" s="325">
        <f>Calculations_commercial!D16</f>
        <v>0</v>
      </c>
      <c r="E96" s="325">
        <f>Calculations_commercial!E16</f>
        <v>0</v>
      </c>
      <c r="F96" s="325">
        <f>Calculations_commercial!F16</f>
        <v>0</v>
      </c>
      <c r="G96" s="325">
        <f>Calculations_commercial!G16</f>
        <v>0</v>
      </c>
      <c r="H96" s="325">
        <f>Calculations_commercial!H16</f>
        <v>0</v>
      </c>
      <c r="I96" s="325">
        <f>Calculations_commercial!I16</f>
        <v>0</v>
      </c>
      <c r="J96" s="325">
        <f>Calculations_commercial!J16</f>
        <v>0</v>
      </c>
      <c r="K96" s="325">
        <f>Calculations_commercial!K16</f>
        <v>0</v>
      </c>
      <c r="L96" s="325">
        <f>Calculations_commercial!L16</f>
        <v>0</v>
      </c>
      <c r="M96" s="325">
        <f>Calculations_commercial!M16</f>
        <v>0</v>
      </c>
      <c r="N96" s="325">
        <f>Calculations_commercial!N16</f>
        <v>0</v>
      </c>
      <c r="O96" s="325">
        <f>Calculations_commercial!O16</f>
        <v>0</v>
      </c>
      <c r="P96" s="325">
        <f>Calculations_commercial!P16</f>
        <v>0</v>
      </c>
      <c r="Q96" s="325">
        <f>Calculations_commercial!Q16</f>
        <v>0</v>
      </c>
      <c r="R96" s="325">
        <f>Calculations_commercial!R16</f>
        <v>0</v>
      </c>
      <c r="S96" s="325">
        <f>Calculations_commercial!S16</f>
        <v>0</v>
      </c>
      <c r="T96" s="325">
        <f>Calculations_commercial!T16</f>
        <v>0</v>
      </c>
      <c r="U96" s="325">
        <f>Calculations_commercial!U16</f>
        <v>0</v>
      </c>
      <c r="V96" s="325">
        <f>Calculations_commercial!V16</f>
        <v>0</v>
      </c>
      <c r="W96" s="325">
        <f>Calculations_commercial!W16</f>
        <v>0</v>
      </c>
      <c r="X96" s="325">
        <f>Calculations_commercial!X16</f>
        <v>0</v>
      </c>
      <c r="Y96" s="325">
        <f>Calculations_commercial!Y16</f>
        <v>0</v>
      </c>
      <c r="Z96" s="325">
        <f>Calculations_commercial!Z16</f>
        <v>0</v>
      </c>
      <c r="AA96" s="325">
        <f>Calculations_commercial!AA16</f>
        <v>0</v>
      </c>
      <c r="AB96" s="325">
        <f>Calculations_commercial!AB16</f>
        <v>0</v>
      </c>
      <c r="AC96" s="325">
        <f>Calculations_commercial!AC16</f>
        <v>0</v>
      </c>
      <c r="AD96" s="325">
        <f>Calculations_commercial!AD16</f>
        <v>0</v>
      </c>
      <c r="AE96" s="325">
        <f>Calculations_commercial!AE16</f>
        <v>0</v>
      </c>
      <c r="AF96" s="325">
        <f>Calculations_commercial!AF16</f>
        <v>0</v>
      </c>
      <c r="AG96" s="325">
        <f>Calculations_commercial!AG16</f>
        <v>0</v>
      </c>
    </row>
    <row r="97" spans="1:33">
      <c r="A97" t="s">
        <v>16</v>
      </c>
      <c r="B97" s="325">
        <f>Calculations_commercial!B17</f>
        <v>0</v>
      </c>
      <c r="C97" s="325">
        <f>Calculations_commercial!C17</f>
        <v>0</v>
      </c>
      <c r="D97" s="325">
        <f>Calculations_commercial!D17</f>
        <v>0</v>
      </c>
      <c r="E97" s="325">
        <f>Calculations_commercial!E17</f>
        <v>0</v>
      </c>
      <c r="F97" s="325">
        <f>Calculations_commercial!F17</f>
        <v>0</v>
      </c>
      <c r="G97" s="325">
        <f>Calculations_commercial!G17</f>
        <v>0</v>
      </c>
      <c r="H97" s="325">
        <f>Calculations_commercial!H17</f>
        <v>0</v>
      </c>
      <c r="I97" s="325">
        <f>Calculations_commercial!I17</f>
        <v>0</v>
      </c>
      <c r="J97" s="325">
        <f>Calculations_commercial!J17</f>
        <v>0</v>
      </c>
      <c r="K97" s="325">
        <f>Calculations_commercial!K17</f>
        <v>0</v>
      </c>
      <c r="L97" s="325">
        <f>Calculations_commercial!L17</f>
        <v>0</v>
      </c>
      <c r="M97" s="325">
        <f>Calculations_commercial!M17</f>
        <v>0</v>
      </c>
      <c r="N97" s="325">
        <f>Calculations_commercial!N17</f>
        <v>0</v>
      </c>
      <c r="O97" s="325">
        <f>Calculations_commercial!O17</f>
        <v>0</v>
      </c>
      <c r="P97" s="325">
        <f>Calculations_commercial!P17</f>
        <v>0</v>
      </c>
      <c r="Q97" s="325">
        <f>Calculations_commercial!Q17</f>
        <v>0</v>
      </c>
      <c r="R97" s="325">
        <f>Calculations_commercial!R17</f>
        <v>0</v>
      </c>
      <c r="S97" s="325">
        <f>Calculations_commercial!S17</f>
        <v>0</v>
      </c>
      <c r="T97" s="325">
        <f>Calculations_commercial!T17</f>
        <v>0</v>
      </c>
      <c r="U97" s="325">
        <f>Calculations_commercial!U17</f>
        <v>0</v>
      </c>
      <c r="V97" s="325">
        <f>Calculations_commercial!V17</f>
        <v>0</v>
      </c>
      <c r="W97" s="325">
        <f>Calculations_commercial!W17</f>
        <v>0</v>
      </c>
      <c r="X97" s="325">
        <f>Calculations_commercial!X17</f>
        <v>0</v>
      </c>
      <c r="Y97" s="325">
        <f>Calculations_commercial!Y17</f>
        <v>0</v>
      </c>
      <c r="Z97" s="325">
        <f>Calculations_commercial!Z17</f>
        <v>0</v>
      </c>
      <c r="AA97" s="325">
        <f>Calculations_commercial!AA17</f>
        <v>0</v>
      </c>
      <c r="AB97" s="325">
        <f>Calculations_commercial!AB17</f>
        <v>0</v>
      </c>
      <c r="AC97" s="325">
        <f>Calculations_commercial!AC17</f>
        <v>0</v>
      </c>
      <c r="AD97" s="325">
        <f>Calculations_commercial!AD17</f>
        <v>0</v>
      </c>
      <c r="AE97" s="325">
        <f>Calculations_commercial!AE17</f>
        <v>0</v>
      </c>
      <c r="AF97" s="325">
        <f>Calculations_commercial!AF17</f>
        <v>0</v>
      </c>
      <c r="AG97" s="325">
        <f>Calculations_commercial!AG17</f>
        <v>0</v>
      </c>
    </row>
    <row r="98" spans="1:33">
      <c r="A98" t="s">
        <v>17</v>
      </c>
      <c r="B98" s="325">
        <f>Calculations_commercial!B18</f>
        <v>0</v>
      </c>
      <c r="C98" s="325">
        <f>Calculations_commercial!C18</f>
        <v>0</v>
      </c>
      <c r="D98" s="325">
        <f>Calculations_commercial!D18</f>
        <v>0</v>
      </c>
      <c r="E98" s="325">
        <f>Calculations_commercial!E18</f>
        <v>0</v>
      </c>
      <c r="F98" s="325">
        <f>Calculations_commercial!F18</f>
        <v>0</v>
      </c>
      <c r="G98" s="325">
        <f>Calculations_commercial!G18</f>
        <v>0</v>
      </c>
      <c r="H98" s="325">
        <f>Calculations_commercial!H18</f>
        <v>0</v>
      </c>
      <c r="I98" s="325">
        <f>Calculations_commercial!I18</f>
        <v>0</v>
      </c>
      <c r="J98" s="325">
        <f>Calculations_commercial!J18</f>
        <v>0</v>
      </c>
      <c r="K98" s="325">
        <f>Calculations_commercial!K18</f>
        <v>0</v>
      </c>
      <c r="L98" s="325">
        <f>Calculations_commercial!L18</f>
        <v>0</v>
      </c>
      <c r="M98" s="325">
        <f>Calculations_commercial!M18</f>
        <v>0</v>
      </c>
      <c r="N98" s="325">
        <f>Calculations_commercial!N18</f>
        <v>0</v>
      </c>
      <c r="O98" s="325">
        <f>Calculations_commercial!O18</f>
        <v>0</v>
      </c>
      <c r="P98" s="325">
        <f>Calculations_commercial!P18</f>
        <v>0</v>
      </c>
      <c r="Q98" s="325">
        <f>Calculations_commercial!Q18</f>
        <v>0</v>
      </c>
      <c r="R98" s="325">
        <f>Calculations_commercial!R18</f>
        <v>0</v>
      </c>
      <c r="S98" s="325">
        <f>Calculations_commercial!S18</f>
        <v>0</v>
      </c>
      <c r="T98" s="325">
        <f>Calculations_commercial!T18</f>
        <v>0</v>
      </c>
      <c r="U98" s="325">
        <f>Calculations_commercial!U18</f>
        <v>0</v>
      </c>
      <c r="V98" s="325">
        <f>Calculations_commercial!V18</f>
        <v>0</v>
      </c>
      <c r="W98" s="325">
        <f>Calculations_commercial!W18</f>
        <v>0</v>
      </c>
      <c r="X98" s="325">
        <f>Calculations_commercial!X18</f>
        <v>0</v>
      </c>
      <c r="Y98" s="325">
        <f>Calculations_commercial!Y18</f>
        <v>0</v>
      </c>
      <c r="Z98" s="325">
        <f>Calculations_commercial!Z18</f>
        <v>0</v>
      </c>
      <c r="AA98" s="325">
        <f>Calculations_commercial!AA18</f>
        <v>0</v>
      </c>
      <c r="AB98" s="325">
        <f>Calculations_commercial!AB18</f>
        <v>0</v>
      </c>
      <c r="AC98" s="325">
        <f>Calculations_commercial!AC18</f>
        <v>0</v>
      </c>
      <c r="AD98" s="325">
        <f>Calculations_commercial!AD18</f>
        <v>0</v>
      </c>
      <c r="AE98" s="325">
        <f>Calculations_commercial!AE18</f>
        <v>0</v>
      </c>
      <c r="AF98" s="325">
        <f>Calculations_commercial!AF18</f>
        <v>0</v>
      </c>
      <c r="AG98" s="325">
        <f>Calculations_commercial!AG18</f>
        <v>0</v>
      </c>
    </row>
    <row r="99" spans="1:33">
      <c r="A99" t="s">
        <v>18</v>
      </c>
      <c r="B99" s="325">
        <f>Calculations_commercial!B19</f>
        <v>0</v>
      </c>
      <c r="C99" s="325">
        <f>Calculations_commercial!C19</f>
        <v>0</v>
      </c>
      <c r="D99" s="325">
        <f>Calculations_commercial!D19</f>
        <v>0</v>
      </c>
      <c r="E99" s="325">
        <f>Calculations_commercial!E19</f>
        <v>0</v>
      </c>
      <c r="F99" s="325">
        <f>Calculations_commercial!F19</f>
        <v>0</v>
      </c>
      <c r="G99" s="325">
        <f>Calculations_commercial!G19</f>
        <v>0</v>
      </c>
      <c r="H99" s="325">
        <f>Calculations_commercial!H19</f>
        <v>0</v>
      </c>
      <c r="I99" s="325">
        <f>Calculations_commercial!I19</f>
        <v>0</v>
      </c>
      <c r="J99" s="325">
        <f>Calculations_commercial!J19</f>
        <v>0</v>
      </c>
      <c r="K99" s="325">
        <f>Calculations_commercial!K19</f>
        <v>0</v>
      </c>
      <c r="L99" s="325">
        <f>Calculations_commercial!L19</f>
        <v>0</v>
      </c>
      <c r="M99" s="325">
        <f>Calculations_commercial!M19</f>
        <v>0</v>
      </c>
      <c r="N99" s="325">
        <f>Calculations_commercial!N19</f>
        <v>0</v>
      </c>
      <c r="O99" s="325">
        <f>Calculations_commercial!O19</f>
        <v>0</v>
      </c>
      <c r="P99" s="325">
        <f>Calculations_commercial!P19</f>
        <v>0</v>
      </c>
      <c r="Q99" s="325">
        <f>Calculations_commercial!Q19</f>
        <v>0</v>
      </c>
      <c r="R99" s="325">
        <f>Calculations_commercial!R19</f>
        <v>0</v>
      </c>
      <c r="S99" s="325">
        <f>Calculations_commercial!S19</f>
        <v>0</v>
      </c>
      <c r="T99" s="325">
        <f>Calculations_commercial!T19</f>
        <v>0</v>
      </c>
      <c r="U99" s="325">
        <f>Calculations_commercial!U19</f>
        <v>0</v>
      </c>
      <c r="V99" s="325">
        <f>Calculations_commercial!V19</f>
        <v>0</v>
      </c>
      <c r="W99" s="325">
        <f>Calculations_commercial!W19</f>
        <v>0</v>
      </c>
      <c r="X99" s="325">
        <f>Calculations_commercial!X19</f>
        <v>0</v>
      </c>
      <c r="Y99" s="325">
        <f>Calculations_commercial!Y19</f>
        <v>0</v>
      </c>
      <c r="Z99" s="325">
        <f>Calculations_commercial!Z19</f>
        <v>0</v>
      </c>
      <c r="AA99" s="325">
        <f>Calculations_commercial!AA19</f>
        <v>0</v>
      </c>
      <c r="AB99" s="325">
        <f>Calculations_commercial!AB19</f>
        <v>0</v>
      </c>
      <c r="AC99" s="325">
        <f>Calculations_commercial!AC19</f>
        <v>0</v>
      </c>
      <c r="AD99" s="325">
        <f>Calculations_commercial!AD19</f>
        <v>0</v>
      </c>
      <c r="AE99" s="325">
        <f>Calculations_commercial!AE19</f>
        <v>0</v>
      </c>
      <c r="AF99" s="325">
        <f>Calculations_commercial!AF19</f>
        <v>0</v>
      </c>
      <c r="AG99" s="325">
        <f>Calculations_commercial!AG19</f>
        <v>0</v>
      </c>
    </row>
    <row r="100" spans="1:33">
      <c r="A100" t="s">
        <v>19</v>
      </c>
      <c r="B100" s="325">
        <f>Calculations_commercial!B20</f>
        <v>0</v>
      </c>
      <c r="C100" s="325">
        <f>Calculations_commercial!C20</f>
        <v>0</v>
      </c>
      <c r="D100" s="325">
        <f>Calculations_commercial!D20</f>
        <v>0</v>
      </c>
      <c r="E100" s="325">
        <f>Calculations_commercial!E20</f>
        <v>0</v>
      </c>
      <c r="F100" s="325">
        <f>Calculations_commercial!F20</f>
        <v>0</v>
      </c>
      <c r="G100" s="325">
        <f>Calculations_commercial!G20</f>
        <v>0</v>
      </c>
      <c r="H100" s="325">
        <f>Calculations_commercial!H20</f>
        <v>0</v>
      </c>
      <c r="I100" s="325">
        <f>Calculations_commercial!I20</f>
        <v>0</v>
      </c>
      <c r="J100" s="325">
        <f>Calculations_commercial!J20</f>
        <v>0</v>
      </c>
      <c r="K100" s="325">
        <f>Calculations_commercial!K20</f>
        <v>0</v>
      </c>
      <c r="L100" s="325">
        <f>Calculations_commercial!L20</f>
        <v>0</v>
      </c>
      <c r="M100" s="325">
        <f>Calculations_commercial!M20</f>
        <v>0</v>
      </c>
      <c r="N100" s="325">
        <f>Calculations_commercial!N20</f>
        <v>0</v>
      </c>
      <c r="O100" s="325">
        <f>Calculations_commercial!O20</f>
        <v>0</v>
      </c>
      <c r="P100" s="325">
        <f>Calculations_commercial!P20</f>
        <v>0</v>
      </c>
      <c r="Q100" s="325">
        <f>Calculations_commercial!Q20</f>
        <v>0</v>
      </c>
      <c r="R100" s="325">
        <f>Calculations_commercial!R20</f>
        <v>0</v>
      </c>
      <c r="S100" s="325">
        <f>Calculations_commercial!S20</f>
        <v>0</v>
      </c>
      <c r="T100" s="325">
        <f>Calculations_commercial!T20</f>
        <v>0</v>
      </c>
      <c r="U100" s="325">
        <f>Calculations_commercial!U20</f>
        <v>0</v>
      </c>
      <c r="V100" s="325">
        <f>Calculations_commercial!V20</f>
        <v>0</v>
      </c>
      <c r="W100" s="325">
        <f>Calculations_commercial!W20</f>
        <v>0</v>
      </c>
      <c r="X100" s="325">
        <f>Calculations_commercial!X20</f>
        <v>0</v>
      </c>
      <c r="Y100" s="325">
        <f>Calculations_commercial!Y20</f>
        <v>0</v>
      </c>
      <c r="Z100" s="325">
        <f>Calculations_commercial!Z20</f>
        <v>0</v>
      </c>
      <c r="AA100" s="325">
        <f>Calculations_commercial!AA20</f>
        <v>0</v>
      </c>
      <c r="AB100" s="325">
        <f>Calculations_commercial!AB20</f>
        <v>0</v>
      </c>
      <c r="AC100" s="325">
        <f>Calculations_commercial!AC20</f>
        <v>0</v>
      </c>
      <c r="AD100" s="325">
        <f>Calculations_commercial!AD20</f>
        <v>0</v>
      </c>
      <c r="AE100" s="325">
        <f>Calculations_commercial!AE20</f>
        <v>0</v>
      </c>
      <c r="AF100" s="325">
        <f>Calculations_commercial!AF20</f>
        <v>0</v>
      </c>
      <c r="AG100" s="325">
        <f>Calculations_commercial!AG20</f>
        <v>0</v>
      </c>
    </row>
    <row r="102" spans="1:33">
      <c r="A102" s="270" t="s">
        <v>203</v>
      </c>
      <c r="B102" s="271"/>
    </row>
    <row r="103" spans="1:33">
      <c r="A103" s="268" t="s">
        <v>180</v>
      </c>
      <c r="B103" s="269"/>
    </row>
    <row r="104" spans="1:33">
      <c r="A104" s="1" t="s">
        <v>20</v>
      </c>
      <c r="B104" s="267">
        <v>2019</v>
      </c>
      <c r="C104" s="267">
        <v>2020</v>
      </c>
      <c r="D104" s="267">
        <v>2021</v>
      </c>
      <c r="E104" s="267">
        <v>2022</v>
      </c>
      <c r="F104" s="267">
        <v>2023</v>
      </c>
      <c r="G104" s="267">
        <v>2024</v>
      </c>
      <c r="H104" s="267">
        <v>2025</v>
      </c>
      <c r="I104" s="267">
        <v>2026</v>
      </c>
      <c r="J104" s="267">
        <v>2027</v>
      </c>
      <c r="K104" s="267">
        <v>2028</v>
      </c>
      <c r="L104" s="267">
        <v>2029</v>
      </c>
      <c r="M104" s="267">
        <v>2030</v>
      </c>
      <c r="N104" s="267">
        <v>2031</v>
      </c>
      <c r="O104" s="267">
        <v>2032</v>
      </c>
      <c r="P104" s="267">
        <v>2033</v>
      </c>
      <c r="Q104" s="267">
        <v>2034</v>
      </c>
      <c r="R104" s="267">
        <v>2035</v>
      </c>
      <c r="S104" s="267">
        <v>2036</v>
      </c>
      <c r="T104" s="267">
        <v>2037</v>
      </c>
      <c r="U104" s="267">
        <v>2038</v>
      </c>
      <c r="V104" s="267">
        <v>2039</v>
      </c>
      <c r="W104" s="267">
        <v>2040</v>
      </c>
      <c r="X104" s="267">
        <v>2041</v>
      </c>
      <c r="Y104" s="267">
        <v>2042</v>
      </c>
      <c r="Z104" s="267">
        <v>2043</v>
      </c>
      <c r="AA104" s="267">
        <v>2044</v>
      </c>
      <c r="AB104" s="267">
        <v>2045</v>
      </c>
      <c r="AC104" s="267">
        <v>2046</v>
      </c>
      <c r="AD104" s="267">
        <v>2047</v>
      </c>
      <c r="AE104" s="267">
        <v>2048</v>
      </c>
      <c r="AF104" s="267">
        <v>2049</v>
      </c>
      <c r="AG104" s="267">
        <v>2050</v>
      </c>
    </row>
    <row r="105" spans="1:33">
      <c r="A105" t="s">
        <v>14</v>
      </c>
      <c r="B105" s="325">
        <f>Calculations_commercial!B25</f>
        <v>0</v>
      </c>
      <c r="C105" s="325">
        <f>Calculations_commercial!C25</f>
        <v>0</v>
      </c>
      <c r="D105" s="325">
        <f>Calculations_commercial!D25</f>
        <v>0</v>
      </c>
      <c r="E105" s="325">
        <f>Calculations_commercial!E25</f>
        <v>0</v>
      </c>
      <c r="F105" s="325">
        <f>Calculations_commercial!F25</f>
        <v>0</v>
      </c>
      <c r="G105" s="325">
        <f>Calculations_commercial!G25</f>
        <v>0</v>
      </c>
      <c r="H105" s="325">
        <f>Calculations_commercial!H25</f>
        <v>0</v>
      </c>
      <c r="I105" s="325">
        <f>Calculations_commercial!I25</f>
        <v>0</v>
      </c>
      <c r="J105" s="325">
        <f>Calculations_commercial!J25</f>
        <v>0</v>
      </c>
      <c r="K105" s="325">
        <f>Calculations_commercial!K25</f>
        <v>0</v>
      </c>
      <c r="L105" s="325">
        <f>Calculations_commercial!L25</f>
        <v>0</v>
      </c>
      <c r="M105" s="325">
        <f>Calculations_commercial!M25</f>
        <v>0</v>
      </c>
      <c r="N105" s="325">
        <f>Calculations_commercial!N25</f>
        <v>0</v>
      </c>
      <c r="O105" s="325">
        <f>Calculations_commercial!O25</f>
        <v>0</v>
      </c>
      <c r="P105" s="325">
        <f>Calculations_commercial!P25</f>
        <v>0</v>
      </c>
      <c r="Q105" s="325">
        <f>Calculations_commercial!Q25</f>
        <v>0</v>
      </c>
      <c r="R105" s="325">
        <f>Calculations_commercial!R25</f>
        <v>0</v>
      </c>
      <c r="S105" s="325">
        <f>Calculations_commercial!S25</f>
        <v>0</v>
      </c>
      <c r="T105" s="325">
        <f>Calculations_commercial!T25</f>
        <v>0</v>
      </c>
      <c r="U105" s="325">
        <f>Calculations_commercial!U25</f>
        <v>0</v>
      </c>
      <c r="V105" s="325">
        <f>Calculations_commercial!V25</f>
        <v>0</v>
      </c>
      <c r="W105" s="325">
        <f>Calculations_commercial!W25</f>
        <v>0</v>
      </c>
      <c r="X105" s="325">
        <f>Calculations_commercial!X25</f>
        <v>0</v>
      </c>
      <c r="Y105" s="325">
        <f>Calculations_commercial!Y25</f>
        <v>0</v>
      </c>
      <c r="Z105" s="325">
        <f>Calculations_commercial!Z25</f>
        <v>0</v>
      </c>
      <c r="AA105" s="325">
        <f>Calculations_commercial!AA25</f>
        <v>0</v>
      </c>
      <c r="AB105" s="325">
        <f>Calculations_commercial!AB25</f>
        <v>0</v>
      </c>
      <c r="AC105" s="325">
        <f>Calculations_commercial!AC25</f>
        <v>0</v>
      </c>
      <c r="AD105" s="325">
        <f>Calculations_commercial!AD25</f>
        <v>0</v>
      </c>
      <c r="AE105" s="325">
        <f>Calculations_commercial!AE25</f>
        <v>0</v>
      </c>
      <c r="AF105" s="325">
        <f>Calculations_commercial!AF25</f>
        <v>0</v>
      </c>
      <c r="AG105" s="325">
        <f>Calculations_commercial!AG25</f>
        <v>0</v>
      </c>
    </row>
    <row r="106" spans="1:33">
      <c r="A106" t="s">
        <v>0</v>
      </c>
      <c r="B106" s="325">
        <f>Calculations_commercial!B26</f>
        <v>0</v>
      </c>
      <c r="C106" s="325">
        <f>Calculations_commercial!C26</f>
        <v>0</v>
      </c>
      <c r="D106" s="325">
        <f>Calculations_commercial!D26</f>
        <v>0</v>
      </c>
      <c r="E106" s="325">
        <f>Calculations_commercial!E26</f>
        <v>0</v>
      </c>
      <c r="F106" s="325">
        <f>Calculations_commercial!F26</f>
        <v>0</v>
      </c>
      <c r="G106" s="325">
        <f>Calculations_commercial!G26</f>
        <v>0</v>
      </c>
      <c r="H106" s="325">
        <f>Calculations_commercial!H26</f>
        <v>0</v>
      </c>
      <c r="I106" s="325">
        <f>Calculations_commercial!I26</f>
        <v>0</v>
      </c>
      <c r="J106" s="325">
        <f>Calculations_commercial!J26</f>
        <v>0</v>
      </c>
      <c r="K106" s="325">
        <f>Calculations_commercial!K26</f>
        <v>0</v>
      </c>
      <c r="L106" s="325">
        <f>Calculations_commercial!L26</f>
        <v>0</v>
      </c>
      <c r="M106" s="325">
        <f>Calculations_commercial!M26</f>
        <v>0</v>
      </c>
      <c r="N106" s="325">
        <f>Calculations_commercial!N26</f>
        <v>0</v>
      </c>
      <c r="O106" s="325">
        <f>Calculations_commercial!O26</f>
        <v>0</v>
      </c>
      <c r="P106" s="325">
        <f>Calculations_commercial!P26</f>
        <v>0</v>
      </c>
      <c r="Q106" s="325">
        <f>Calculations_commercial!Q26</f>
        <v>0</v>
      </c>
      <c r="R106" s="325">
        <f>Calculations_commercial!R26</f>
        <v>0</v>
      </c>
      <c r="S106" s="325">
        <f>Calculations_commercial!S26</f>
        <v>0</v>
      </c>
      <c r="T106" s="325">
        <f>Calculations_commercial!T26</f>
        <v>0</v>
      </c>
      <c r="U106" s="325">
        <f>Calculations_commercial!U26</f>
        <v>0</v>
      </c>
      <c r="V106" s="325">
        <f>Calculations_commercial!V26</f>
        <v>0</v>
      </c>
      <c r="W106" s="325">
        <f>Calculations_commercial!W26</f>
        <v>0</v>
      </c>
      <c r="X106" s="325">
        <f>Calculations_commercial!X26</f>
        <v>0</v>
      </c>
      <c r="Y106" s="325">
        <f>Calculations_commercial!Y26</f>
        <v>0</v>
      </c>
      <c r="Z106" s="325">
        <f>Calculations_commercial!Z26</f>
        <v>0</v>
      </c>
      <c r="AA106" s="325">
        <f>Calculations_commercial!AA26</f>
        <v>0</v>
      </c>
      <c r="AB106" s="325">
        <f>Calculations_commercial!AB26</f>
        <v>0</v>
      </c>
      <c r="AC106" s="325">
        <f>Calculations_commercial!AC26</f>
        <v>0</v>
      </c>
      <c r="AD106" s="325">
        <f>Calculations_commercial!AD26</f>
        <v>0</v>
      </c>
      <c r="AE106" s="325">
        <f>Calculations_commercial!AE26</f>
        <v>0</v>
      </c>
      <c r="AF106" s="325">
        <f>Calculations_commercial!AF26</f>
        <v>0</v>
      </c>
      <c r="AG106" s="325">
        <f>Calculations_commercial!AG26</f>
        <v>0</v>
      </c>
    </row>
    <row r="107" spans="1:33">
      <c r="A107" t="s">
        <v>1</v>
      </c>
      <c r="B107" s="325">
        <f>Calculations_commercial!B27</f>
        <v>0</v>
      </c>
      <c r="C107" s="325">
        <f>Calculations_commercial!C27</f>
        <v>0</v>
      </c>
      <c r="D107" s="325">
        <f>Calculations_commercial!D27</f>
        <v>0</v>
      </c>
      <c r="E107" s="325">
        <f>Calculations_commercial!E27</f>
        <v>0</v>
      </c>
      <c r="F107" s="325">
        <f>Calculations_commercial!F27</f>
        <v>0</v>
      </c>
      <c r="G107" s="325">
        <f>Calculations_commercial!G27</f>
        <v>0</v>
      </c>
      <c r="H107" s="325">
        <f>Calculations_commercial!H27</f>
        <v>0</v>
      </c>
      <c r="I107" s="325">
        <f>Calculations_commercial!I27</f>
        <v>0</v>
      </c>
      <c r="J107" s="325">
        <f>Calculations_commercial!J27</f>
        <v>0</v>
      </c>
      <c r="K107" s="325">
        <f>Calculations_commercial!K27</f>
        <v>0</v>
      </c>
      <c r="L107" s="325">
        <f>Calculations_commercial!L27</f>
        <v>0</v>
      </c>
      <c r="M107" s="325">
        <f>Calculations_commercial!M27</f>
        <v>0</v>
      </c>
      <c r="N107" s="325">
        <f>Calculations_commercial!N27</f>
        <v>0</v>
      </c>
      <c r="O107" s="325">
        <f>Calculations_commercial!O27</f>
        <v>0</v>
      </c>
      <c r="P107" s="325">
        <f>Calculations_commercial!P27</f>
        <v>0</v>
      </c>
      <c r="Q107" s="325">
        <f>Calculations_commercial!Q27</f>
        <v>0</v>
      </c>
      <c r="R107" s="325">
        <f>Calculations_commercial!R27</f>
        <v>0</v>
      </c>
      <c r="S107" s="325">
        <f>Calculations_commercial!S27</f>
        <v>0</v>
      </c>
      <c r="T107" s="325">
        <f>Calculations_commercial!T27</f>
        <v>0</v>
      </c>
      <c r="U107" s="325">
        <f>Calculations_commercial!U27</f>
        <v>0</v>
      </c>
      <c r="V107" s="325">
        <f>Calculations_commercial!V27</f>
        <v>0</v>
      </c>
      <c r="W107" s="325">
        <f>Calculations_commercial!W27</f>
        <v>0</v>
      </c>
      <c r="X107" s="325">
        <f>Calculations_commercial!X27</f>
        <v>0</v>
      </c>
      <c r="Y107" s="325">
        <f>Calculations_commercial!Y27</f>
        <v>0</v>
      </c>
      <c r="Z107" s="325">
        <f>Calculations_commercial!Z27</f>
        <v>0</v>
      </c>
      <c r="AA107" s="325">
        <f>Calculations_commercial!AA27</f>
        <v>0</v>
      </c>
      <c r="AB107" s="325">
        <f>Calculations_commercial!AB27</f>
        <v>0</v>
      </c>
      <c r="AC107" s="325">
        <f>Calculations_commercial!AC27</f>
        <v>0</v>
      </c>
      <c r="AD107" s="325">
        <f>Calculations_commercial!AD27</f>
        <v>0</v>
      </c>
      <c r="AE107" s="325">
        <f>Calculations_commercial!AE27</f>
        <v>0</v>
      </c>
      <c r="AF107" s="325">
        <f>Calculations_commercial!AF27</f>
        <v>0</v>
      </c>
      <c r="AG107" s="325">
        <f>Calculations_commercial!AG27</f>
        <v>0</v>
      </c>
    </row>
    <row r="108" spans="1:33">
      <c r="A108" t="s">
        <v>2</v>
      </c>
      <c r="B108" s="325">
        <f>Calculations_commercial!B28</f>
        <v>1.3492500000000001</v>
      </c>
      <c r="C108" s="325">
        <f>Calculations_commercial!C28</f>
        <v>1.3492500000000001</v>
      </c>
      <c r="D108" s="325">
        <f>Calculations_commercial!D28</f>
        <v>1.3492500000000001</v>
      </c>
      <c r="E108" s="325">
        <f>Calculations_commercial!E28</f>
        <v>1.3492500000000001</v>
      </c>
      <c r="F108" s="325">
        <f>Calculations_commercial!F28</f>
        <v>1.3492500000000001</v>
      </c>
      <c r="G108" s="325">
        <f>Calculations_commercial!G28</f>
        <v>1.3492500000000001</v>
      </c>
      <c r="H108" s="325">
        <f>Calculations_commercial!H28</f>
        <v>1.3492500000000001</v>
      </c>
      <c r="I108" s="325">
        <f>Calculations_commercial!I28</f>
        <v>1.3492500000000001</v>
      </c>
      <c r="J108" s="325">
        <f>Calculations_commercial!J28</f>
        <v>1.3492500000000001</v>
      </c>
      <c r="K108" s="325">
        <f>Calculations_commercial!K28</f>
        <v>1.3492500000000001</v>
      </c>
      <c r="L108" s="325">
        <f>Calculations_commercial!L28</f>
        <v>1.3492500000000001</v>
      </c>
      <c r="M108" s="325">
        <f>Calculations_commercial!M28</f>
        <v>1.3492500000000001</v>
      </c>
      <c r="N108" s="325">
        <f>Calculations_commercial!N28</f>
        <v>1.3492500000000001</v>
      </c>
      <c r="O108" s="325">
        <f>Calculations_commercial!O28</f>
        <v>1.3492500000000001</v>
      </c>
      <c r="P108" s="325">
        <f>Calculations_commercial!P28</f>
        <v>1.3492500000000001</v>
      </c>
      <c r="Q108" s="325">
        <f>Calculations_commercial!Q28</f>
        <v>1.3492500000000001</v>
      </c>
      <c r="R108" s="325">
        <f>Calculations_commercial!R28</f>
        <v>1.3492500000000001</v>
      </c>
      <c r="S108" s="325">
        <f>Calculations_commercial!S28</f>
        <v>1.3492500000000001</v>
      </c>
      <c r="T108" s="325">
        <f>Calculations_commercial!T28</f>
        <v>1.3492500000000001</v>
      </c>
      <c r="U108" s="325">
        <f>Calculations_commercial!U28</f>
        <v>1.3492500000000001</v>
      </c>
      <c r="V108" s="325">
        <f>Calculations_commercial!V28</f>
        <v>1.3492500000000001</v>
      </c>
      <c r="W108" s="325">
        <f>Calculations_commercial!W28</f>
        <v>1.3492500000000001</v>
      </c>
      <c r="X108" s="325">
        <f>Calculations_commercial!X28</f>
        <v>1.3492500000000001</v>
      </c>
      <c r="Y108" s="325">
        <f>Calculations_commercial!Y28</f>
        <v>1.3492500000000001</v>
      </c>
      <c r="Z108" s="325">
        <f>Calculations_commercial!Z28</f>
        <v>1.3492500000000001</v>
      </c>
      <c r="AA108" s="325">
        <f>Calculations_commercial!AA28</f>
        <v>1.3492500000000001</v>
      </c>
      <c r="AB108" s="325">
        <f>Calculations_commercial!AB28</f>
        <v>1.3492500000000001</v>
      </c>
      <c r="AC108" s="325">
        <f>Calculations_commercial!AC28</f>
        <v>1.3492500000000001</v>
      </c>
      <c r="AD108" s="325">
        <f>Calculations_commercial!AD28</f>
        <v>1.3492500000000001</v>
      </c>
      <c r="AE108" s="325">
        <f>Calculations_commercial!AE28</f>
        <v>1.3492500000000001</v>
      </c>
      <c r="AF108" s="325">
        <f>Calculations_commercial!AF28</f>
        <v>1.3492500000000001</v>
      </c>
      <c r="AG108" s="325">
        <f>Calculations_commercial!AG28</f>
        <v>1.3492500000000001</v>
      </c>
    </row>
    <row r="109" spans="1:33">
      <c r="A109" t="s">
        <v>15</v>
      </c>
      <c r="B109" s="325">
        <f>Calculations_commercial!B29</f>
        <v>4.792320000000001</v>
      </c>
      <c r="C109" s="325">
        <f>Calculations_commercial!C29</f>
        <v>5.2488752759373343</v>
      </c>
      <c r="D109" s="325">
        <f>Calculations_commercial!D29</f>
        <v>5.9530453746844829</v>
      </c>
      <c r="E109" s="325">
        <f>Calculations_commercial!E29</f>
        <v>6.7263364647196946</v>
      </c>
      <c r="F109" s="325">
        <f>Calculations_commercial!F29</f>
        <v>7.6162692275535147</v>
      </c>
      <c r="G109" s="325">
        <f>Calculations_commercial!G29</f>
        <v>8.7265251501180359</v>
      </c>
      <c r="H109" s="325">
        <f>Calculations_commercial!H29</f>
        <v>9.8324610107270551</v>
      </c>
      <c r="I109" s="325">
        <f>Calculations_commercial!I29</f>
        <v>10.294707639965981</v>
      </c>
      <c r="J109" s="325">
        <f>Calculations_commercial!J29</f>
        <v>10.536631109474204</v>
      </c>
      <c r="K109" s="325">
        <f>Calculations_commercial!K29</f>
        <v>10.78287464093793</v>
      </c>
      <c r="L109" s="325">
        <f>Calculations_commercial!L29</f>
        <v>11.240801208221351</v>
      </c>
      <c r="M109" s="325">
        <f>Calculations_commercial!M29</f>
        <v>11.754888580926323</v>
      </c>
      <c r="N109" s="325">
        <f>Calculations_commercial!N29</f>
        <v>13.063867353444028</v>
      </c>
      <c r="O109" s="325">
        <f>Calculations_commercial!O29</f>
        <v>14.813492445423138</v>
      </c>
      <c r="P109" s="325">
        <f>Calculations_commercial!P29</f>
        <v>17.362328999170487</v>
      </c>
      <c r="Q109" s="325">
        <f>Calculations_commercial!Q29</f>
        <v>19.098993905283084</v>
      </c>
      <c r="R109" s="325">
        <f>Calculations_commercial!R29</f>
        <v>20.96253526910942</v>
      </c>
      <c r="S109" s="325">
        <f>Calculations_commercial!S29</f>
        <v>23.007907489153322</v>
      </c>
      <c r="T109" s="325">
        <f>Calculations_commercial!T29</f>
        <v>25.252852302150341</v>
      </c>
      <c r="U109" s="325">
        <f>Calculations_commercial!U29</f>
        <v>27.716842554884902</v>
      </c>
      <c r="V109" s="325">
        <f>Calculations_commercial!V29</f>
        <v>30.421251113358888</v>
      </c>
      <c r="W109" s="325">
        <f>Calculations_commercial!W29</f>
        <v>33.38953625289237</v>
      </c>
      <c r="X109" s="325">
        <f>Calculations_commercial!X29</f>
        <v>36.647445137246329</v>
      </c>
      <c r="Y109" s="325">
        <f>Calculations_commercial!Y29</f>
        <v>40.223237151763051</v>
      </c>
      <c r="Z109" s="325">
        <f>Calculations_commercial!Z29</f>
        <v>44.147929027735231</v>
      </c>
      <c r="AA109" s="325">
        <f>Calculations_commercial!AA29</f>
        <v>48.455563884233946</v>
      </c>
      <c r="AB109" s="325">
        <f>Calculations_commercial!AB29</f>
        <v>53.183506521087786</v>
      </c>
      <c r="AC109" s="325">
        <f>Calculations_commercial!AC29</f>
        <v>58.37276752441003</v>
      </c>
      <c r="AD109" s="325">
        <f>Calculations_commercial!AD29</f>
        <v>64.068358995993592</v>
      </c>
      <c r="AE109" s="325">
        <f>Calculations_commercial!AE29</f>
        <v>70.319684992201331</v>
      </c>
      <c r="AF109" s="325">
        <f>Calculations_commercial!AF29</f>
        <v>77.180970059052754</v>
      </c>
      <c r="AG109" s="325">
        <f>Calculations_commercial!AG29</f>
        <v>84.711729580657774</v>
      </c>
    </row>
    <row r="110" spans="1:33">
      <c r="A110" t="s">
        <v>3</v>
      </c>
      <c r="B110" s="325">
        <f>Calculations_commercial!B30</f>
        <v>483.42938500000025</v>
      </c>
      <c r="C110" s="325">
        <f>Calculations_commercial!C30</f>
        <v>529.48478953577637</v>
      </c>
      <c r="D110" s="325">
        <f>Calculations_commercial!D30</f>
        <v>600.51855142411512</v>
      </c>
      <c r="E110" s="325">
        <f>Calculations_commercial!E30</f>
        <v>678.52495251621713</v>
      </c>
      <c r="F110" s="325">
        <f>Calculations_commercial!F30</f>
        <v>768.29768226466979</v>
      </c>
      <c r="G110" s="325">
        <f>Calculations_commercial!G30</f>
        <v>880.29569947511789</v>
      </c>
      <c r="H110" s="325">
        <f>Calculations_commercial!H30</f>
        <v>991.85792673533092</v>
      </c>
      <c r="I110" s="325">
        <f>Calculations_commercial!I30</f>
        <v>1038.4874514104981</v>
      </c>
      <c r="J110" s="325">
        <f>Calculations_commercial!J30</f>
        <v>1062.8916886236698</v>
      </c>
      <c r="K110" s="325">
        <f>Calculations_commercial!K30</f>
        <v>1087.7317157870764</v>
      </c>
      <c r="L110" s="325">
        <f>Calculations_commercial!L30</f>
        <v>1133.9254505120082</v>
      </c>
      <c r="M110" s="325">
        <f>Calculations_commercial!M30</f>
        <v>1185.7844545899977</v>
      </c>
      <c r="N110" s="325">
        <f>Calculations_commercial!N30</f>
        <v>1317.8288095112653</v>
      </c>
      <c r="O110" s="325">
        <f>Calculations_commercial!O30</f>
        <v>1494.3237393565239</v>
      </c>
      <c r="P110" s="325">
        <f>Calculations_commercial!P30</f>
        <v>1751.4398099952959</v>
      </c>
      <c r="Q110" s="325">
        <f>Calculations_commercial!Q30</f>
        <v>1926.6273699898488</v>
      </c>
      <c r="R110" s="325">
        <f>Calculations_commercial!R30</f>
        <v>2114.6137013359667</v>
      </c>
      <c r="S110" s="325">
        <f>Calculations_commercial!S30</f>
        <v>2320.9423760554992</v>
      </c>
      <c r="T110" s="325">
        <f>Calculations_commercial!T30</f>
        <v>2547.4031070388414</v>
      </c>
      <c r="U110" s="325">
        <f>Calculations_commercial!U30</f>
        <v>2795.9602343854008</v>
      </c>
      <c r="V110" s="325">
        <f>Calculations_commercial!V30</f>
        <v>3068.7697642606627</v>
      </c>
      <c r="W110" s="325">
        <f>Calculations_commercial!W30</f>
        <v>3368.1980702814021</v>
      </c>
      <c r="X110" s="325">
        <f>Calculations_commercial!X30</f>
        <v>3696.8424196464848</v>
      </c>
      <c r="Y110" s="325">
        <f>Calculations_commercial!Y30</f>
        <v>4057.5535020587054</v>
      </c>
      <c r="Z110" s="325">
        <f>Calculations_commercial!Z30</f>
        <v>4453.4601568554899</v>
      </c>
      <c r="AA110" s="325">
        <f>Calculations_commercial!AA30</f>
        <v>4887.9965128337508</v>
      </c>
      <c r="AB110" s="325">
        <f>Calculations_commercial!AB30</f>
        <v>5364.9317761820939</v>
      </c>
      <c r="AC110" s="325">
        <f>Calculations_commercial!AC30</f>
        <v>5888.4029249034975</v>
      </c>
      <c r="AD110" s="325">
        <f>Calculations_commercial!AD30</f>
        <v>6462.9505933227365</v>
      </c>
      <c r="AE110" s="325">
        <f>Calculations_commercial!AE30</f>
        <v>7093.5584579438846</v>
      </c>
      <c r="AF110" s="325">
        <f>Calculations_commercial!AF30</f>
        <v>7785.6964662942601</v>
      </c>
      <c r="AG110" s="325">
        <f>Calculations_commercial!AG30</f>
        <v>8545.3682837255692</v>
      </c>
    </row>
    <row r="111" spans="1:33">
      <c r="A111" t="s">
        <v>4</v>
      </c>
      <c r="B111" s="325">
        <f>Calculations_commercial!B31</f>
        <v>0</v>
      </c>
      <c r="C111" s="325">
        <f>Calculations_commercial!C31</f>
        <v>0</v>
      </c>
      <c r="D111" s="325">
        <f>Calculations_commercial!D31</f>
        <v>0</v>
      </c>
      <c r="E111" s="325">
        <f>Calculations_commercial!E31</f>
        <v>0</v>
      </c>
      <c r="F111" s="325">
        <f>Calculations_commercial!F31</f>
        <v>0</v>
      </c>
      <c r="G111" s="325">
        <f>Calculations_commercial!G31</f>
        <v>0</v>
      </c>
      <c r="H111" s="325">
        <f>Calculations_commercial!H31</f>
        <v>0</v>
      </c>
      <c r="I111" s="325">
        <f>Calculations_commercial!I31</f>
        <v>0</v>
      </c>
      <c r="J111" s="325">
        <f>Calculations_commercial!J31</f>
        <v>0</v>
      </c>
      <c r="K111" s="325">
        <f>Calculations_commercial!K31</f>
        <v>0</v>
      </c>
      <c r="L111" s="325">
        <f>Calculations_commercial!L31</f>
        <v>0</v>
      </c>
      <c r="M111" s="325">
        <f>Calculations_commercial!M31</f>
        <v>0</v>
      </c>
      <c r="N111" s="325">
        <f>Calculations_commercial!N31</f>
        <v>0</v>
      </c>
      <c r="O111" s="325">
        <f>Calculations_commercial!O31</f>
        <v>0</v>
      </c>
      <c r="P111" s="325">
        <f>Calculations_commercial!P31</f>
        <v>0</v>
      </c>
      <c r="Q111" s="325">
        <f>Calculations_commercial!Q31</f>
        <v>0</v>
      </c>
      <c r="R111" s="325">
        <f>Calculations_commercial!R31</f>
        <v>0</v>
      </c>
      <c r="S111" s="325">
        <f>Calculations_commercial!S31</f>
        <v>0</v>
      </c>
      <c r="T111" s="325">
        <f>Calculations_commercial!T31</f>
        <v>0</v>
      </c>
      <c r="U111" s="325">
        <f>Calculations_commercial!U31</f>
        <v>0</v>
      </c>
      <c r="V111" s="325">
        <f>Calculations_commercial!V31</f>
        <v>0</v>
      </c>
      <c r="W111" s="325">
        <f>Calculations_commercial!W31</f>
        <v>0</v>
      </c>
      <c r="X111" s="325">
        <f>Calculations_commercial!X31</f>
        <v>0</v>
      </c>
      <c r="Y111" s="325">
        <f>Calculations_commercial!Y31</f>
        <v>0</v>
      </c>
      <c r="Z111" s="325">
        <f>Calculations_commercial!Z31</f>
        <v>0</v>
      </c>
      <c r="AA111" s="325">
        <f>Calculations_commercial!AA31</f>
        <v>0</v>
      </c>
      <c r="AB111" s="325">
        <f>Calculations_commercial!AB31</f>
        <v>0</v>
      </c>
      <c r="AC111" s="325">
        <f>Calculations_commercial!AC31</f>
        <v>0</v>
      </c>
      <c r="AD111" s="325">
        <f>Calculations_commercial!AD31</f>
        <v>0</v>
      </c>
      <c r="AE111" s="325">
        <f>Calculations_commercial!AE31</f>
        <v>0</v>
      </c>
      <c r="AF111" s="325">
        <f>Calculations_commercial!AF31</f>
        <v>0</v>
      </c>
      <c r="AG111" s="325">
        <f>Calculations_commercial!AG31</f>
        <v>0</v>
      </c>
    </row>
    <row r="112" spans="1:33">
      <c r="A112" t="s">
        <v>5</v>
      </c>
      <c r="B112" s="325">
        <f>Calculations_commercial!B32</f>
        <v>0</v>
      </c>
      <c r="C112" s="325">
        <f>Calculations_commercial!C32</f>
        <v>0</v>
      </c>
      <c r="D112" s="325">
        <f>Calculations_commercial!D32</f>
        <v>0</v>
      </c>
      <c r="E112" s="325">
        <f>Calculations_commercial!E32</f>
        <v>0</v>
      </c>
      <c r="F112" s="325">
        <f>Calculations_commercial!F32</f>
        <v>0</v>
      </c>
      <c r="G112" s="325">
        <f>Calculations_commercial!G32</f>
        <v>0</v>
      </c>
      <c r="H112" s="325">
        <f>Calculations_commercial!H32</f>
        <v>0</v>
      </c>
      <c r="I112" s="325">
        <f>Calculations_commercial!I32</f>
        <v>0</v>
      </c>
      <c r="J112" s="325">
        <f>Calculations_commercial!J32</f>
        <v>0</v>
      </c>
      <c r="K112" s="325">
        <f>Calculations_commercial!K32</f>
        <v>0</v>
      </c>
      <c r="L112" s="325">
        <f>Calculations_commercial!L32</f>
        <v>0</v>
      </c>
      <c r="M112" s="325">
        <f>Calculations_commercial!M32</f>
        <v>0</v>
      </c>
      <c r="N112" s="325">
        <f>Calculations_commercial!N32</f>
        <v>0</v>
      </c>
      <c r="O112" s="325">
        <f>Calculations_commercial!O32</f>
        <v>0</v>
      </c>
      <c r="P112" s="325">
        <f>Calculations_commercial!P32</f>
        <v>0</v>
      </c>
      <c r="Q112" s="325">
        <f>Calculations_commercial!Q32</f>
        <v>0</v>
      </c>
      <c r="R112" s="325">
        <f>Calculations_commercial!R32</f>
        <v>0</v>
      </c>
      <c r="S112" s="325">
        <f>Calculations_commercial!S32</f>
        <v>0</v>
      </c>
      <c r="T112" s="325">
        <f>Calculations_commercial!T32</f>
        <v>0</v>
      </c>
      <c r="U112" s="325">
        <f>Calculations_commercial!U32</f>
        <v>0</v>
      </c>
      <c r="V112" s="325">
        <f>Calculations_commercial!V32</f>
        <v>0</v>
      </c>
      <c r="W112" s="325">
        <f>Calculations_commercial!W32</f>
        <v>0</v>
      </c>
      <c r="X112" s="325">
        <f>Calculations_commercial!X32</f>
        <v>0</v>
      </c>
      <c r="Y112" s="325">
        <f>Calculations_commercial!Y32</f>
        <v>0</v>
      </c>
      <c r="Z112" s="325">
        <f>Calculations_commercial!Z32</f>
        <v>0</v>
      </c>
      <c r="AA112" s="325">
        <f>Calculations_commercial!AA32</f>
        <v>0</v>
      </c>
      <c r="AB112" s="325">
        <f>Calculations_commercial!AB32</f>
        <v>0</v>
      </c>
      <c r="AC112" s="325">
        <f>Calculations_commercial!AC32</f>
        <v>0</v>
      </c>
      <c r="AD112" s="325">
        <f>Calculations_commercial!AD32</f>
        <v>0</v>
      </c>
      <c r="AE112" s="325">
        <f>Calculations_commercial!AE32</f>
        <v>0</v>
      </c>
      <c r="AF112" s="325">
        <f>Calculations_commercial!AF32</f>
        <v>0</v>
      </c>
      <c r="AG112" s="325">
        <f>Calculations_commercial!AG32</f>
        <v>0</v>
      </c>
    </row>
    <row r="113" spans="1:33">
      <c r="A113" t="s">
        <v>6</v>
      </c>
      <c r="B113" s="325">
        <f>Calculations_commercial!B33</f>
        <v>0</v>
      </c>
      <c r="C113" s="325">
        <f>Calculations_commercial!C33</f>
        <v>0</v>
      </c>
      <c r="D113" s="325">
        <f>Calculations_commercial!D33</f>
        <v>0</v>
      </c>
      <c r="E113" s="325">
        <f>Calculations_commercial!E33</f>
        <v>0</v>
      </c>
      <c r="F113" s="325">
        <f>Calculations_commercial!F33</f>
        <v>0</v>
      </c>
      <c r="G113" s="325">
        <f>Calculations_commercial!G33</f>
        <v>0</v>
      </c>
      <c r="H113" s="325">
        <f>Calculations_commercial!H33</f>
        <v>0</v>
      </c>
      <c r="I113" s="325">
        <f>Calculations_commercial!I33</f>
        <v>0</v>
      </c>
      <c r="J113" s="325">
        <f>Calculations_commercial!J33</f>
        <v>0</v>
      </c>
      <c r="K113" s="325">
        <f>Calculations_commercial!K33</f>
        <v>0</v>
      </c>
      <c r="L113" s="325">
        <f>Calculations_commercial!L33</f>
        <v>0</v>
      </c>
      <c r="M113" s="325">
        <f>Calculations_commercial!M33</f>
        <v>0</v>
      </c>
      <c r="N113" s="325">
        <f>Calculations_commercial!N33</f>
        <v>0</v>
      </c>
      <c r="O113" s="325">
        <f>Calculations_commercial!O33</f>
        <v>0</v>
      </c>
      <c r="P113" s="325">
        <f>Calculations_commercial!P33</f>
        <v>0</v>
      </c>
      <c r="Q113" s="325">
        <f>Calculations_commercial!Q33</f>
        <v>0</v>
      </c>
      <c r="R113" s="325">
        <f>Calculations_commercial!R33</f>
        <v>0</v>
      </c>
      <c r="S113" s="325">
        <f>Calculations_commercial!S33</f>
        <v>0</v>
      </c>
      <c r="T113" s="325">
        <f>Calculations_commercial!T33</f>
        <v>0</v>
      </c>
      <c r="U113" s="325">
        <f>Calculations_commercial!U33</f>
        <v>0</v>
      </c>
      <c r="V113" s="325">
        <f>Calculations_commercial!V33</f>
        <v>0</v>
      </c>
      <c r="W113" s="325">
        <f>Calculations_commercial!W33</f>
        <v>0</v>
      </c>
      <c r="X113" s="325">
        <f>Calculations_commercial!X33</f>
        <v>0</v>
      </c>
      <c r="Y113" s="325">
        <f>Calculations_commercial!Y33</f>
        <v>0</v>
      </c>
      <c r="Z113" s="325">
        <f>Calculations_commercial!Z33</f>
        <v>0</v>
      </c>
      <c r="AA113" s="325">
        <f>Calculations_commercial!AA33</f>
        <v>0</v>
      </c>
      <c r="AB113" s="325">
        <f>Calculations_commercial!AB33</f>
        <v>0</v>
      </c>
      <c r="AC113" s="325">
        <f>Calculations_commercial!AC33</f>
        <v>0</v>
      </c>
      <c r="AD113" s="325">
        <f>Calculations_commercial!AD33</f>
        <v>0</v>
      </c>
      <c r="AE113" s="325">
        <f>Calculations_commercial!AE33</f>
        <v>0</v>
      </c>
      <c r="AF113" s="325">
        <f>Calculations_commercial!AF33</f>
        <v>0</v>
      </c>
      <c r="AG113" s="325">
        <f>Calculations_commercial!AG33</f>
        <v>0</v>
      </c>
    </row>
    <row r="114" spans="1:33">
      <c r="A114" t="s">
        <v>7</v>
      </c>
      <c r="B114" s="325">
        <f>Calculations_commercial!B34</f>
        <v>0</v>
      </c>
      <c r="C114" s="325">
        <f>Calculations_commercial!C34</f>
        <v>0</v>
      </c>
      <c r="D114" s="325">
        <f>Calculations_commercial!D34</f>
        <v>0</v>
      </c>
      <c r="E114" s="325">
        <f>Calculations_commercial!E34</f>
        <v>0</v>
      </c>
      <c r="F114" s="325">
        <f>Calculations_commercial!F34</f>
        <v>0</v>
      </c>
      <c r="G114" s="325">
        <f>Calculations_commercial!G34</f>
        <v>0</v>
      </c>
      <c r="H114" s="325">
        <f>Calculations_commercial!H34</f>
        <v>0</v>
      </c>
      <c r="I114" s="325">
        <f>Calculations_commercial!I34</f>
        <v>0</v>
      </c>
      <c r="J114" s="325">
        <f>Calculations_commercial!J34</f>
        <v>0</v>
      </c>
      <c r="K114" s="325">
        <f>Calculations_commercial!K34</f>
        <v>0</v>
      </c>
      <c r="L114" s="325">
        <f>Calculations_commercial!L34</f>
        <v>0</v>
      </c>
      <c r="M114" s="325">
        <f>Calculations_commercial!M34</f>
        <v>0</v>
      </c>
      <c r="N114" s="325">
        <f>Calculations_commercial!N34</f>
        <v>0</v>
      </c>
      <c r="O114" s="325">
        <f>Calculations_commercial!O34</f>
        <v>0</v>
      </c>
      <c r="P114" s="325">
        <f>Calculations_commercial!P34</f>
        <v>0</v>
      </c>
      <c r="Q114" s="325">
        <f>Calculations_commercial!Q34</f>
        <v>0</v>
      </c>
      <c r="R114" s="325">
        <f>Calculations_commercial!R34</f>
        <v>0</v>
      </c>
      <c r="S114" s="325">
        <f>Calculations_commercial!S34</f>
        <v>0</v>
      </c>
      <c r="T114" s="325">
        <f>Calculations_commercial!T34</f>
        <v>0</v>
      </c>
      <c r="U114" s="325">
        <f>Calculations_commercial!U34</f>
        <v>0</v>
      </c>
      <c r="V114" s="325">
        <f>Calculations_commercial!V34</f>
        <v>0</v>
      </c>
      <c r="W114" s="325">
        <f>Calculations_commercial!W34</f>
        <v>0</v>
      </c>
      <c r="X114" s="325">
        <f>Calculations_commercial!X34</f>
        <v>0</v>
      </c>
      <c r="Y114" s="325">
        <f>Calculations_commercial!Y34</f>
        <v>0</v>
      </c>
      <c r="Z114" s="325">
        <f>Calculations_commercial!Z34</f>
        <v>0</v>
      </c>
      <c r="AA114" s="325">
        <f>Calculations_commercial!AA34</f>
        <v>0</v>
      </c>
      <c r="AB114" s="325">
        <f>Calculations_commercial!AB34</f>
        <v>0</v>
      </c>
      <c r="AC114" s="325">
        <f>Calculations_commercial!AC34</f>
        <v>0</v>
      </c>
      <c r="AD114" s="325">
        <f>Calculations_commercial!AD34</f>
        <v>0</v>
      </c>
      <c r="AE114" s="325">
        <f>Calculations_commercial!AE34</f>
        <v>0</v>
      </c>
      <c r="AF114" s="325">
        <f>Calculations_commercial!AF34</f>
        <v>0</v>
      </c>
      <c r="AG114" s="325">
        <f>Calculations_commercial!AG34</f>
        <v>0</v>
      </c>
    </row>
    <row r="115" spans="1:33">
      <c r="A115" t="s">
        <v>8</v>
      </c>
      <c r="B115" s="325">
        <f>Calculations_commercial!B35</f>
        <v>0</v>
      </c>
      <c r="C115" s="325">
        <f>Calculations_commercial!C35</f>
        <v>0</v>
      </c>
      <c r="D115" s="325">
        <f>Calculations_commercial!D35</f>
        <v>0</v>
      </c>
      <c r="E115" s="325">
        <f>Calculations_commercial!E35</f>
        <v>0</v>
      </c>
      <c r="F115" s="325">
        <f>Calculations_commercial!F35</f>
        <v>0</v>
      </c>
      <c r="G115" s="325">
        <f>Calculations_commercial!G35</f>
        <v>0</v>
      </c>
      <c r="H115" s="325">
        <f>Calculations_commercial!H35</f>
        <v>0</v>
      </c>
      <c r="I115" s="325">
        <f>Calculations_commercial!I35</f>
        <v>0</v>
      </c>
      <c r="J115" s="325">
        <f>Calculations_commercial!J35</f>
        <v>0</v>
      </c>
      <c r="K115" s="325">
        <f>Calculations_commercial!K35</f>
        <v>0</v>
      </c>
      <c r="L115" s="325">
        <f>Calculations_commercial!L35</f>
        <v>0</v>
      </c>
      <c r="M115" s="325">
        <f>Calculations_commercial!M35</f>
        <v>0</v>
      </c>
      <c r="N115" s="325">
        <f>Calculations_commercial!N35</f>
        <v>0</v>
      </c>
      <c r="O115" s="325">
        <f>Calculations_commercial!O35</f>
        <v>0</v>
      </c>
      <c r="P115" s="325">
        <f>Calculations_commercial!P35</f>
        <v>0</v>
      </c>
      <c r="Q115" s="325">
        <f>Calculations_commercial!Q35</f>
        <v>0</v>
      </c>
      <c r="R115" s="325">
        <f>Calculations_commercial!R35</f>
        <v>0</v>
      </c>
      <c r="S115" s="325">
        <f>Calculations_commercial!S35</f>
        <v>0</v>
      </c>
      <c r="T115" s="325">
        <f>Calculations_commercial!T35</f>
        <v>0</v>
      </c>
      <c r="U115" s="325">
        <f>Calculations_commercial!U35</f>
        <v>0</v>
      </c>
      <c r="V115" s="325">
        <f>Calculations_commercial!V35</f>
        <v>0</v>
      </c>
      <c r="W115" s="325">
        <f>Calculations_commercial!W35</f>
        <v>0</v>
      </c>
      <c r="X115" s="325">
        <f>Calculations_commercial!X35</f>
        <v>0</v>
      </c>
      <c r="Y115" s="325">
        <f>Calculations_commercial!Y35</f>
        <v>0</v>
      </c>
      <c r="Z115" s="325">
        <f>Calculations_commercial!Z35</f>
        <v>0</v>
      </c>
      <c r="AA115" s="325">
        <f>Calculations_commercial!AA35</f>
        <v>0</v>
      </c>
      <c r="AB115" s="325">
        <f>Calculations_commercial!AB35</f>
        <v>0</v>
      </c>
      <c r="AC115" s="325">
        <f>Calculations_commercial!AC35</f>
        <v>0</v>
      </c>
      <c r="AD115" s="325">
        <f>Calculations_commercial!AD35</f>
        <v>0</v>
      </c>
      <c r="AE115" s="325">
        <f>Calculations_commercial!AE35</f>
        <v>0</v>
      </c>
      <c r="AF115" s="325">
        <f>Calculations_commercial!AF35</f>
        <v>0</v>
      </c>
      <c r="AG115" s="325">
        <f>Calculations_commercial!AG35</f>
        <v>0</v>
      </c>
    </row>
    <row r="116" spans="1:33">
      <c r="A116" t="s">
        <v>13</v>
      </c>
      <c r="B116" s="325">
        <f>Calculations_commercial!B36</f>
        <v>0</v>
      </c>
      <c r="C116" s="325">
        <f>Calculations_commercial!C36</f>
        <v>0</v>
      </c>
      <c r="D116" s="325">
        <f>Calculations_commercial!D36</f>
        <v>0</v>
      </c>
      <c r="E116" s="325">
        <f>Calculations_commercial!E36</f>
        <v>0</v>
      </c>
      <c r="F116" s="325">
        <f>Calculations_commercial!F36</f>
        <v>0</v>
      </c>
      <c r="G116" s="325">
        <f>Calculations_commercial!G36</f>
        <v>0</v>
      </c>
      <c r="H116" s="325">
        <f>Calculations_commercial!H36</f>
        <v>0</v>
      </c>
      <c r="I116" s="325">
        <f>Calculations_commercial!I36</f>
        <v>0</v>
      </c>
      <c r="J116" s="325">
        <f>Calculations_commercial!J36</f>
        <v>0</v>
      </c>
      <c r="K116" s="325">
        <f>Calculations_commercial!K36</f>
        <v>0</v>
      </c>
      <c r="L116" s="325">
        <f>Calculations_commercial!L36</f>
        <v>0</v>
      </c>
      <c r="M116" s="325">
        <f>Calculations_commercial!M36</f>
        <v>0</v>
      </c>
      <c r="N116" s="325">
        <f>Calculations_commercial!N36</f>
        <v>0</v>
      </c>
      <c r="O116" s="325">
        <f>Calculations_commercial!O36</f>
        <v>0</v>
      </c>
      <c r="P116" s="325">
        <f>Calculations_commercial!P36</f>
        <v>0</v>
      </c>
      <c r="Q116" s="325">
        <f>Calculations_commercial!Q36</f>
        <v>0</v>
      </c>
      <c r="R116" s="325">
        <f>Calculations_commercial!R36</f>
        <v>0</v>
      </c>
      <c r="S116" s="325">
        <f>Calculations_commercial!S36</f>
        <v>0</v>
      </c>
      <c r="T116" s="325">
        <f>Calculations_commercial!T36</f>
        <v>0</v>
      </c>
      <c r="U116" s="325">
        <f>Calculations_commercial!U36</f>
        <v>0</v>
      </c>
      <c r="V116" s="325">
        <f>Calculations_commercial!V36</f>
        <v>0</v>
      </c>
      <c r="W116" s="325">
        <f>Calculations_commercial!W36</f>
        <v>0</v>
      </c>
      <c r="X116" s="325">
        <f>Calculations_commercial!X36</f>
        <v>0</v>
      </c>
      <c r="Y116" s="325">
        <f>Calculations_commercial!Y36</f>
        <v>0</v>
      </c>
      <c r="Z116" s="325">
        <f>Calculations_commercial!Z36</f>
        <v>0</v>
      </c>
      <c r="AA116" s="325">
        <f>Calculations_commercial!AA36</f>
        <v>0</v>
      </c>
      <c r="AB116" s="325">
        <f>Calculations_commercial!AB36</f>
        <v>0</v>
      </c>
      <c r="AC116" s="325">
        <f>Calculations_commercial!AC36</f>
        <v>0</v>
      </c>
      <c r="AD116" s="325">
        <f>Calculations_commercial!AD36</f>
        <v>0</v>
      </c>
      <c r="AE116" s="325">
        <f>Calculations_commercial!AE36</f>
        <v>0</v>
      </c>
      <c r="AF116" s="325">
        <f>Calculations_commercial!AF36</f>
        <v>0</v>
      </c>
      <c r="AG116" s="325">
        <f>Calculations_commercial!AG36</f>
        <v>0</v>
      </c>
    </row>
    <row r="117" spans="1:33">
      <c r="A117" t="s">
        <v>16</v>
      </c>
      <c r="B117" s="325">
        <f>Calculations_commercial!B37</f>
        <v>0</v>
      </c>
      <c r="C117" s="325">
        <f>Calculations_commercial!C37</f>
        <v>0</v>
      </c>
      <c r="D117" s="325">
        <f>Calculations_commercial!D37</f>
        <v>0</v>
      </c>
      <c r="E117" s="325">
        <f>Calculations_commercial!E37</f>
        <v>0</v>
      </c>
      <c r="F117" s="325">
        <f>Calculations_commercial!F37</f>
        <v>0</v>
      </c>
      <c r="G117" s="325">
        <f>Calculations_commercial!G37</f>
        <v>0</v>
      </c>
      <c r="H117" s="325">
        <f>Calculations_commercial!H37</f>
        <v>0</v>
      </c>
      <c r="I117" s="325">
        <f>Calculations_commercial!I37</f>
        <v>0</v>
      </c>
      <c r="J117" s="325">
        <f>Calculations_commercial!J37</f>
        <v>0</v>
      </c>
      <c r="K117" s="325">
        <f>Calculations_commercial!K37</f>
        <v>0</v>
      </c>
      <c r="L117" s="325">
        <f>Calculations_commercial!L37</f>
        <v>0</v>
      </c>
      <c r="M117" s="325">
        <f>Calculations_commercial!M37</f>
        <v>0</v>
      </c>
      <c r="N117" s="325">
        <f>Calculations_commercial!N37</f>
        <v>0</v>
      </c>
      <c r="O117" s="325">
        <f>Calculations_commercial!O37</f>
        <v>0</v>
      </c>
      <c r="P117" s="325">
        <f>Calculations_commercial!P37</f>
        <v>0</v>
      </c>
      <c r="Q117" s="325">
        <f>Calculations_commercial!Q37</f>
        <v>0</v>
      </c>
      <c r="R117" s="325">
        <f>Calculations_commercial!R37</f>
        <v>0</v>
      </c>
      <c r="S117" s="325">
        <f>Calculations_commercial!S37</f>
        <v>0</v>
      </c>
      <c r="T117" s="325">
        <f>Calculations_commercial!T37</f>
        <v>0</v>
      </c>
      <c r="U117" s="325">
        <f>Calculations_commercial!U37</f>
        <v>0</v>
      </c>
      <c r="V117" s="325">
        <f>Calculations_commercial!V37</f>
        <v>0</v>
      </c>
      <c r="W117" s="325">
        <f>Calculations_commercial!W37</f>
        <v>0</v>
      </c>
      <c r="X117" s="325">
        <f>Calculations_commercial!X37</f>
        <v>0</v>
      </c>
      <c r="Y117" s="325">
        <f>Calculations_commercial!Y37</f>
        <v>0</v>
      </c>
      <c r="Z117" s="325">
        <f>Calculations_commercial!Z37</f>
        <v>0</v>
      </c>
      <c r="AA117" s="325">
        <f>Calculations_commercial!AA37</f>
        <v>0</v>
      </c>
      <c r="AB117" s="325">
        <f>Calculations_commercial!AB37</f>
        <v>0</v>
      </c>
      <c r="AC117" s="325">
        <f>Calculations_commercial!AC37</f>
        <v>0</v>
      </c>
      <c r="AD117" s="325">
        <f>Calculations_commercial!AD37</f>
        <v>0</v>
      </c>
      <c r="AE117" s="325">
        <f>Calculations_commercial!AE37</f>
        <v>0</v>
      </c>
      <c r="AF117" s="325">
        <f>Calculations_commercial!AF37</f>
        <v>0</v>
      </c>
      <c r="AG117" s="325">
        <f>Calculations_commercial!AG37</f>
        <v>0</v>
      </c>
    </row>
    <row r="118" spans="1:33">
      <c r="A118" t="s">
        <v>17</v>
      </c>
      <c r="B118" s="325">
        <f>Calculations_commercial!B38</f>
        <v>0</v>
      </c>
      <c r="C118" s="325">
        <f>Calculations_commercial!C38</f>
        <v>0</v>
      </c>
      <c r="D118" s="325">
        <f>Calculations_commercial!D38</f>
        <v>0</v>
      </c>
      <c r="E118" s="325">
        <f>Calculations_commercial!E38</f>
        <v>0</v>
      </c>
      <c r="F118" s="325">
        <f>Calculations_commercial!F38</f>
        <v>0</v>
      </c>
      <c r="G118" s="325">
        <f>Calculations_commercial!G38</f>
        <v>0</v>
      </c>
      <c r="H118" s="325">
        <f>Calculations_commercial!H38</f>
        <v>0</v>
      </c>
      <c r="I118" s="325">
        <f>Calculations_commercial!I38</f>
        <v>0</v>
      </c>
      <c r="J118" s="325">
        <f>Calculations_commercial!J38</f>
        <v>0</v>
      </c>
      <c r="K118" s="325">
        <f>Calculations_commercial!K38</f>
        <v>0</v>
      </c>
      <c r="L118" s="325">
        <f>Calculations_commercial!L38</f>
        <v>0</v>
      </c>
      <c r="M118" s="325">
        <f>Calculations_commercial!M38</f>
        <v>0</v>
      </c>
      <c r="N118" s="325">
        <f>Calculations_commercial!N38</f>
        <v>0</v>
      </c>
      <c r="O118" s="325">
        <f>Calculations_commercial!O38</f>
        <v>0</v>
      </c>
      <c r="P118" s="325">
        <f>Calculations_commercial!P38</f>
        <v>0</v>
      </c>
      <c r="Q118" s="325">
        <f>Calculations_commercial!Q38</f>
        <v>0</v>
      </c>
      <c r="R118" s="325">
        <f>Calculations_commercial!R38</f>
        <v>0</v>
      </c>
      <c r="S118" s="325">
        <f>Calculations_commercial!S38</f>
        <v>0</v>
      </c>
      <c r="T118" s="325">
        <f>Calculations_commercial!T38</f>
        <v>0</v>
      </c>
      <c r="U118" s="325">
        <f>Calculations_commercial!U38</f>
        <v>0</v>
      </c>
      <c r="V118" s="325">
        <f>Calculations_commercial!V38</f>
        <v>0</v>
      </c>
      <c r="W118" s="325">
        <f>Calculations_commercial!W38</f>
        <v>0</v>
      </c>
      <c r="X118" s="325">
        <f>Calculations_commercial!X38</f>
        <v>0</v>
      </c>
      <c r="Y118" s="325">
        <f>Calculations_commercial!Y38</f>
        <v>0</v>
      </c>
      <c r="Z118" s="325">
        <f>Calculations_commercial!Z38</f>
        <v>0</v>
      </c>
      <c r="AA118" s="325">
        <f>Calculations_commercial!AA38</f>
        <v>0</v>
      </c>
      <c r="AB118" s="325">
        <f>Calculations_commercial!AB38</f>
        <v>0</v>
      </c>
      <c r="AC118" s="325">
        <f>Calculations_commercial!AC38</f>
        <v>0</v>
      </c>
      <c r="AD118" s="325">
        <f>Calculations_commercial!AD38</f>
        <v>0</v>
      </c>
      <c r="AE118" s="325">
        <f>Calculations_commercial!AE38</f>
        <v>0</v>
      </c>
      <c r="AF118" s="325">
        <f>Calculations_commercial!AF38</f>
        <v>0</v>
      </c>
      <c r="AG118" s="325">
        <f>Calculations_commercial!AG38</f>
        <v>0</v>
      </c>
    </row>
    <row r="119" spans="1:33">
      <c r="A119" t="s">
        <v>18</v>
      </c>
      <c r="B119" s="325">
        <f>Calculations_commercial!B39</f>
        <v>0</v>
      </c>
      <c r="C119" s="325">
        <f>Calculations_commercial!C39</f>
        <v>0</v>
      </c>
      <c r="D119" s="325">
        <f>Calculations_commercial!D39</f>
        <v>0</v>
      </c>
      <c r="E119" s="325">
        <f>Calculations_commercial!E39</f>
        <v>0</v>
      </c>
      <c r="F119" s="325">
        <f>Calculations_commercial!F39</f>
        <v>0</v>
      </c>
      <c r="G119" s="325">
        <f>Calculations_commercial!G39</f>
        <v>0</v>
      </c>
      <c r="H119" s="325">
        <f>Calculations_commercial!H39</f>
        <v>0</v>
      </c>
      <c r="I119" s="325">
        <f>Calculations_commercial!I39</f>
        <v>0</v>
      </c>
      <c r="J119" s="325">
        <f>Calculations_commercial!J39</f>
        <v>0</v>
      </c>
      <c r="K119" s="325">
        <f>Calculations_commercial!K39</f>
        <v>0</v>
      </c>
      <c r="L119" s="325">
        <f>Calculations_commercial!L39</f>
        <v>0</v>
      </c>
      <c r="M119" s="325">
        <f>Calculations_commercial!M39</f>
        <v>0</v>
      </c>
      <c r="N119" s="325">
        <f>Calculations_commercial!N39</f>
        <v>0</v>
      </c>
      <c r="O119" s="325">
        <f>Calculations_commercial!O39</f>
        <v>0</v>
      </c>
      <c r="P119" s="325">
        <f>Calculations_commercial!P39</f>
        <v>0</v>
      </c>
      <c r="Q119" s="325">
        <f>Calculations_commercial!Q39</f>
        <v>0</v>
      </c>
      <c r="R119" s="325">
        <f>Calculations_commercial!R39</f>
        <v>0</v>
      </c>
      <c r="S119" s="325">
        <f>Calculations_commercial!S39</f>
        <v>0</v>
      </c>
      <c r="T119" s="325">
        <f>Calculations_commercial!T39</f>
        <v>0</v>
      </c>
      <c r="U119" s="325">
        <f>Calculations_commercial!U39</f>
        <v>0</v>
      </c>
      <c r="V119" s="325">
        <f>Calculations_commercial!V39</f>
        <v>0</v>
      </c>
      <c r="W119" s="325">
        <f>Calculations_commercial!W39</f>
        <v>0</v>
      </c>
      <c r="X119" s="325">
        <f>Calculations_commercial!X39</f>
        <v>0</v>
      </c>
      <c r="Y119" s="325">
        <f>Calculations_commercial!Y39</f>
        <v>0</v>
      </c>
      <c r="Z119" s="325">
        <f>Calculations_commercial!Z39</f>
        <v>0</v>
      </c>
      <c r="AA119" s="325">
        <f>Calculations_commercial!AA39</f>
        <v>0</v>
      </c>
      <c r="AB119" s="325">
        <f>Calculations_commercial!AB39</f>
        <v>0</v>
      </c>
      <c r="AC119" s="325">
        <f>Calculations_commercial!AC39</f>
        <v>0</v>
      </c>
      <c r="AD119" s="325">
        <f>Calculations_commercial!AD39</f>
        <v>0</v>
      </c>
      <c r="AE119" s="325">
        <f>Calculations_commercial!AE39</f>
        <v>0</v>
      </c>
      <c r="AF119" s="325">
        <f>Calculations_commercial!AF39</f>
        <v>0</v>
      </c>
      <c r="AG119" s="325">
        <f>Calculations_commercial!AG39</f>
        <v>0</v>
      </c>
    </row>
    <row r="120" spans="1:33">
      <c r="A120" t="s">
        <v>19</v>
      </c>
      <c r="B120" s="325">
        <f>Calculations_commercial!B40</f>
        <v>0</v>
      </c>
      <c r="C120" s="325">
        <f>Calculations_commercial!C40</f>
        <v>0</v>
      </c>
      <c r="D120" s="325">
        <f>Calculations_commercial!D40</f>
        <v>0</v>
      </c>
      <c r="E120" s="325">
        <f>Calculations_commercial!E40</f>
        <v>0</v>
      </c>
      <c r="F120" s="325">
        <f>Calculations_commercial!F40</f>
        <v>0</v>
      </c>
      <c r="G120" s="325">
        <f>Calculations_commercial!G40</f>
        <v>0</v>
      </c>
      <c r="H120" s="325">
        <f>Calculations_commercial!H40</f>
        <v>0</v>
      </c>
      <c r="I120" s="325">
        <f>Calculations_commercial!I40</f>
        <v>0</v>
      </c>
      <c r="J120" s="325">
        <f>Calculations_commercial!J40</f>
        <v>0</v>
      </c>
      <c r="K120" s="325">
        <f>Calculations_commercial!K40</f>
        <v>0</v>
      </c>
      <c r="L120" s="325">
        <f>Calculations_commercial!L40</f>
        <v>0</v>
      </c>
      <c r="M120" s="325">
        <f>Calculations_commercial!M40</f>
        <v>0</v>
      </c>
      <c r="N120" s="325">
        <f>Calculations_commercial!N40</f>
        <v>0</v>
      </c>
      <c r="O120" s="325">
        <f>Calculations_commercial!O40</f>
        <v>0</v>
      </c>
      <c r="P120" s="325">
        <f>Calculations_commercial!P40</f>
        <v>0</v>
      </c>
      <c r="Q120" s="325">
        <f>Calculations_commercial!Q40</f>
        <v>0</v>
      </c>
      <c r="R120" s="325">
        <f>Calculations_commercial!R40</f>
        <v>0</v>
      </c>
      <c r="S120" s="325">
        <f>Calculations_commercial!S40</f>
        <v>0</v>
      </c>
      <c r="T120" s="325">
        <f>Calculations_commercial!T40</f>
        <v>0</v>
      </c>
      <c r="U120" s="325">
        <f>Calculations_commercial!U40</f>
        <v>0</v>
      </c>
      <c r="V120" s="325">
        <f>Calculations_commercial!V40</f>
        <v>0</v>
      </c>
      <c r="W120" s="325">
        <f>Calculations_commercial!W40</f>
        <v>0</v>
      </c>
      <c r="X120" s="325">
        <f>Calculations_commercial!X40</f>
        <v>0</v>
      </c>
      <c r="Y120" s="325">
        <f>Calculations_commercial!Y40</f>
        <v>0</v>
      </c>
      <c r="Z120" s="325">
        <f>Calculations_commercial!Z40</f>
        <v>0</v>
      </c>
      <c r="AA120" s="325">
        <f>Calculations_commercial!AA40</f>
        <v>0</v>
      </c>
      <c r="AB120" s="325">
        <f>Calculations_commercial!AB40</f>
        <v>0</v>
      </c>
      <c r="AC120" s="325">
        <f>Calculations_commercial!AC40</f>
        <v>0</v>
      </c>
      <c r="AD120" s="325">
        <f>Calculations_commercial!AD40</f>
        <v>0</v>
      </c>
      <c r="AE120" s="325">
        <f>Calculations_commercial!AE40</f>
        <v>0</v>
      </c>
      <c r="AF120" s="325">
        <f>Calculations_commercial!AF40</f>
        <v>0</v>
      </c>
      <c r="AG120" s="325">
        <f>Calculations_commercial!AG40</f>
        <v>0</v>
      </c>
    </row>
  </sheetData>
  <phoneticPr fontId="25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H18" sqref="H18"/>
    </sheetView>
  </sheetViews>
  <sheetFormatPr defaultRowHeight="17"/>
  <cols>
    <col min="1" max="1" width="23.33203125" customWidth="1"/>
    <col min="2" max="33" width="9.58203125" bestFit="1" customWidth="1"/>
  </cols>
  <sheetData>
    <row r="1" spans="1:33">
      <c r="A1" t="s">
        <v>21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14</v>
      </c>
      <c r="B2" s="325">
        <f>Calculations!B7</f>
        <v>0</v>
      </c>
      <c r="C2" s="325">
        <f>Calculations!C7</f>
        <v>0</v>
      </c>
      <c r="D2" s="325">
        <f>Calculations!D7</f>
        <v>0</v>
      </c>
      <c r="E2" s="325">
        <f>Calculations!E7</f>
        <v>0</v>
      </c>
      <c r="F2" s="325">
        <f>Calculations!F7</f>
        <v>0</v>
      </c>
      <c r="G2" s="325">
        <f>Calculations!G7</f>
        <v>0</v>
      </c>
      <c r="H2" s="325">
        <f>Calculations!H7</f>
        <v>0</v>
      </c>
      <c r="I2" s="325">
        <f>Calculations!I7</f>
        <v>0</v>
      </c>
      <c r="J2" s="325">
        <f>Calculations!J7</f>
        <v>0</v>
      </c>
      <c r="K2" s="325">
        <f>Calculations!K7</f>
        <v>0</v>
      </c>
      <c r="L2" s="325">
        <f>Calculations!L7</f>
        <v>0</v>
      </c>
      <c r="M2" s="325">
        <f>Calculations!M7</f>
        <v>0</v>
      </c>
      <c r="N2" s="325">
        <f>Calculations!N7</f>
        <v>0</v>
      </c>
      <c r="O2" s="325">
        <f>Calculations!O7</f>
        <v>0</v>
      </c>
      <c r="P2" s="325">
        <f>Calculations!P7</f>
        <v>0</v>
      </c>
      <c r="Q2" s="325">
        <f>Calculations!Q7</f>
        <v>0</v>
      </c>
      <c r="R2" s="325">
        <f>Calculations!R7</f>
        <v>0</v>
      </c>
      <c r="S2" s="325">
        <f>Calculations!S7</f>
        <v>0</v>
      </c>
      <c r="T2" s="325">
        <f>Calculations!T7</f>
        <v>0</v>
      </c>
      <c r="U2" s="325">
        <f>Calculations!U7</f>
        <v>0</v>
      </c>
      <c r="V2" s="325">
        <f>Calculations!V7</f>
        <v>0</v>
      </c>
      <c r="W2" s="325">
        <f>Calculations!W7</f>
        <v>0</v>
      </c>
      <c r="X2" s="325">
        <f>Calculations!X7</f>
        <v>0</v>
      </c>
      <c r="Y2" s="325">
        <f>Calculations!Y7</f>
        <v>0</v>
      </c>
      <c r="Z2" s="325">
        <f>Calculations!Z7</f>
        <v>0</v>
      </c>
      <c r="AA2" s="325">
        <f>Calculations!AA7</f>
        <v>0</v>
      </c>
      <c r="AB2" s="325">
        <f>Calculations!AB7</f>
        <v>0</v>
      </c>
      <c r="AC2" s="325">
        <f>Calculations!AC7</f>
        <v>0</v>
      </c>
      <c r="AD2" s="325">
        <f>Calculations!AD7</f>
        <v>0</v>
      </c>
      <c r="AE2" s="325">
        <f>Calculations!AE7</f>
        <v>0</v>
      </c>
      <c r="AF2" s="325">
        <f>Calculations!AF7</f>
        <v>0</v>
      </c>
      <c r="AG2" s="325">
        <f>Calculations!AG7</f>
        <v>0</v>
      </c>
    </row>
    <row r="3" spans="1:33">
      <c r="A3" t="s">
        <v>0</v>
      </c>
      <c r="B3" s="325">
        <f>Calculations!B8</f>
        <v>0</v>
      </c>
      <c r="C3" s="325">
        <f>Calculations!C8</f>
        <v>0</v>
      </c>
      <c r="D3" s="325">
        <f>Calculations!D8</f>
        <v>0</v>
      </c>
      <c r="E3" s="325">
        <f>Calculations!E8</f>
        <v>0</v>
      </c>
      <c r="F3" s="325">
        <f>Calculations!F8</f>
        <v>0</v>
      </c>
      <c r="G3" s="325">
        <f>Calculations!G8</f>
        <v>0</v>
      </c>
      <c r="H3" s="325">
        <f>Calculations!H8</f>
        <v>0</v>
      </c>
      <c r="I3" s="325">
        <f>Calculations!I8</f>
        <v>0</v>
      </c>
      <c r="J3" s="325">
        <f>Calculations!J8</f>
        <v>0</v>
      </c>
      <c r="K3" s="325">
        <f>Calculations!K8</f>
        <v>0</v>
      </c>
      <c r="L3" s="325">
        <f>Calculations!L8</f>
        <v>0</v>
      </c>
      <c r="M3" s="325">
        <f>Calculations!M8</f>
        <v>0</v>
      </c>
      <c r="N3" s="325">
        <f>Calculations!N8</f>
        <v>0</v>
      </c>
      <c r="O3" s="325">
        <f>Calculations!O8</f>
        <v>0</v>
      </c>
      <c r="P3" s="325">
        <f>Calculations!P8</f>
        <v>0</v>
      </c>
      <c r="Q3" s="325">
        <f>Calculations!Q8</f>
        <v>0</v>
      </c>
      <c r="R3" s="325">
        <f>Calculations!R8</f>
        <v>0</v>
      </c>
      <c r="S3" s="325">
        <f>Calculations!S8</f>
        <v>0</v>
      </c>
      <c r="T3" s="325">
        <f>Calculations!T8</f>
        <v>0</v>
      </c>
      <c r="U3" s="325">
        <f>Calculations!U8</f>
        <v>0</v>
      </c>
      <c r="V3" s="325">
        <f>Calculations!V8</f>
        <v>0</v>
      </c>
      <c r="W3" s="325">
        <f>Calculations!W8</f>
        <v>0</v>
      </c>
      <c r="X3" s="325">
        <f>Calculations!X8</f>
        <v>0</v>
      </c>
      <c r="Y3" s="325">
        <f>Calculations!Y8</f>
        <v>0</v>
      </c>
      <c r="Z3" s="325">
        <f>Calculations!Z8</f>
        <v>0</v>
      </c>
      <c r="AA3" s="325">
        <f>Calculations!AA8</f>
        <v>0</v>
      </c>
      <c r="AB3" s="325">
        <f>Calculations!AB8</f>
        <v>0</v>
      </c>
      <c r="AC3" s="325">
        <f>Calculations!AC8</f>
        <v>0</v>
      </c>
      <c r="AD3" s="325">
        <f>Calculations!AD8</f>
        <v>0</v>
      </c>
      <c r="AE3" s="325">
        <f>Calculations!AE8</f>
        <v>0</v>
      </c>
      <c r="AF3" s="325">
        <f>Calculations!AF8</f>
        <v>0</v>
      </c>
      <c r="AG3" s="325">
        <f>Calculations!AG8</f>
        <v>0</v>
      </c>
    </row>
    <row r="4" spans="1:33">
      <c r="A4" t="s">
        <v>1</v>
      </c>
      <c r="B4" s="325">
        <f>Calculations!B9</f>
        <v>0</v>
      </c>
      <c r="C4" s="325">
        <f>Calculations!C9</f>
        <v>0</v>
      </c>
      <c r="D4" s="325">
        <f>Calculations!D9</f>
        <v>0</v>
      </c>
      <c r="E4" s="325">
        <f>Calculations!E9</f>
        <v>0</v>
      </c>
      <c r="F4" s="325">
        <f>Calculations!F9</f>
        <v>0</v>
      </c>
      <c r="G4" s="325">
        <f>Calculations!G9</f>
        <v>0</v>
      </c>
      <c r="H4" s="325">
        <f>Calculations!H9</f>
        <v>0</v>
      </c>
      <c r="I4" s="325">
        <f>Calculations!I9</f>
        <v>0</v>
      </c>
      <c r="J4" s="325">
        <f>Calculations!J9</f>
        <v>0</v>
      </c>
      <c r="K4" s="325">
        <f>Calculations!K9</f>
        <v>0</v>
      </c>
      <c r="L4" s="325">
        <f>Calculations!L9</f>
        <v>0</v>
      </c>
      <c r="M4" s="325">
        <f>Calculations!M9</f>
        <v>0</v>
      </c>
      <c r="N4" s="325">
        <f>Calculations!N9</f>
        <v>0</v>
      </c>
      <c r="O4" s="325">
        <f>Calculations!O9</f>
        <v>0</v>
      </c>
      <c r="P4" s="325">
        <f>Calculations!P9</f>
        <v>0</v>
      </c>
      <c r="Q4" s="325">
        <f>Calculations!Q9</f>
        <v>0</v>
      </c>
      <c r="R4" s="325">
        <f>Calculations!R9</f>
        <v>0</v>
      </c>
      <c r="S4" s="325">
        <f>Calculations!S9</f>
        <v>0</v>
      </c>
      <c r="T4" s="325">
        <f>Calculations!T9</f>
        <v>0</v>
      </c>
      <c r="U4" s="325">
        <f>Calculations!U9</f>
        <v>0</v>
      </c>
      <c r="V4" s="325">
        <f>Calculations!V9</f>
        <v>0</v>
      </c>
      <c r="W4" s="325">
        <f>Calculations!W9</f>
        <v>0</v>
      </c>
      <c r="X4" s="325">
        <f>Calculations!X9</f>
        <v>0</v>
      </c>
      <c r="Y4" s="325">
        <f>Calculations!Y9</f>
        <v>0</v>
      </c>
      <c r="Z4" s="325">
        <f>Calculations!Z9</f>
        <v>0</v>
      </c>
      <c r="AA4" s="325">
        <f>Calculations!AA9</f>
        <v>0</v>
      </c>
      <c r="AB4" s="325">
        <f>Calculations!AB9</f>
        <v>0</v>
      </c>
      <c r="AC4" s="325">
        <f>Calculations!AC9</f>
        <v>0</v>
      </c>
      <c r="AD4" s="325">
        <f>Calculations!AD9</f>
        <v>0</v>
      </c>
      <c r="AE4" s="325">
        <f>Calculations!AE9</f>
        <v>0</v>
      </c>
      <c r="AF4" s="325">
        <f>Calculations!AF9</f>
        <v>0</v>
      </c>
      <c r="AG4" s="325">
        <f>Calculations!AG9</f>
        <v>0</v>
      </c>
    </row>
    <row r="5" spans="1:33">
      <c r="A5" t="s">
        <v>2</v>
      </c>
      <c r="B5" s="325">
        <f>Calculations!B10</f>
        <v>0</v>
      </c>
      <c r="C5" s="325">
        <f>Calculations!C10</f>
        <v>0</v>
      </c>
      <c r="D5" s="325">
        <f>Calculations!D10</f>
        <v>0</v>
      </c>
      <c r="E5" s="325">
        <f>Calculations!E10</f>
        <v>0</v>
      </c>
      <c r="F5" s="325">
        <f>Calculations!F10</f>
        <v>0</v>
      </c>
      <c r="G5" s="325">
        <f>Calculations!G10</f>
        <v>0</v>
      </c>
      <c r="H5" s="325">
        <f>Calculations!H10</f>
        <v>0</v>
      </c>
      <c r="I5" s="325">
        <f>Calculations!I10</f>
        <v>0</v>
      </c>
      <c r="J5" s="325">
        <f>Calculations!J10</f>
        <v>0</v>
      </c>
      <c r="K5" s="325">
        <f>Calculations!K10</f>
        <v>0</v>
      </c>
      <c r="L5" s="325">
        <f>Calculations!L10</f>
        <v>0</v>
      </c>
      <c r="M5" s="325">
        <f>Calculations!M10</f>
        <v>0</v>
      </c>
      <c r="N5" s="325">
        <f>Calculations!N10</f>
        <v>0</v>
      </c>
      <c r="O5" s="325">
        <f>Calculations!O10</f>
        <v>0</v>
      </c>
      <c r="P5" s="325">
        <f>Calculations!P10</f>
        <v>0</v>
      </c>
      <c r="Q5" s="325">
        <f>Calculations!Q10</f>
        <v>0</v>
      </c>
      <c r="R5" s="325">
        <f>Calculations!R10</f>
        <v>0</v>
      </c>
      <c r="S5" s="325">
        <f>Calculations!S10</f>
        <v>0</v>
      </c>
      <c r="T5" s="325">
        <f>Calculations!T10</f>
        <v>0</v>
      </c>
      <c r="U5" s="325">
        <f>Calculations!U10</f>
        <v>0</v>
      </c>
      <c r="V5" s="325">
        <f>Calculations!V10</f>
        <v>0</v>
      </c>
      <c r="W5" s="325">
        <f>Calculations!W10</f>
        <v>0</v>
      </c>
      <c r="X5" s="325">
        <f>Calculations!X10</f>
        <v>0</v>
      </c>
      <c r="Y5" s="325">
        <f>Calculations!Y10</f>
        <v>0</v>
      </c>
      <c r="Z5" s="325">
        <f>Calculations!Z10</f>
        <v>0</v>
      </c>
      <c r="AA5" s="325">
        <f>Calculations!AA10</f>
        <v>0</v>
      </c>
      <c r="AB5" s="325">
        <f>Calculations!AB10</f>
        <v>0</v>
      </c>
      <c r="AC5" s="325">
        <f>Calculations!AC10</f>
        <v>0</v>
      </c>
      <c r="AD5" s="325">
        <f>Calculations!AD10</f>
        <v>0</v>
      </c>
      <c r="AE5" s="325">
        <f>Calculations!AE10</f>
        <v>0</v>
      </c>
      <c r="AF5" s="325">
        <f>Calculations!AF10</f>
        <v>0</v>
      </c>
      <c r="AG5" s="325">
        <f>Calculations!AG10</f>
        <v>0</v>
      </c>
    </row>
    <row r="6" spans="1:33">
      <c r="A6" t="s">
        <v>15</v>
      </c>
      <c r="B6" s="325">
        <f>Calculations!B11</f>
        <v>0</v>
      </c>
      <c r="C6" s="325">
        <f>Calculations!C11</f>
        <v>0</v>
      </c>
      <c r="D6" s="325">
        <f>Calculations!D11</f>
        <v>0</v>
      </c>
      <c r="E6" s="325">
        <f>Calculations!E11</f>
        <v>0</v>
      </c>
      <c r="F6" s="325">
        <f>Calculations!F11</f>
        <v>0</v>
      </c>
      <c r="G6" s="325">
        <f>Calculations!G11</f>
        <v>0</v>
      </c>
      <c r="H6" s="325">
        <f>Calculations!H11</f>
        <v>0</v>
      </c>
      <c r="I6" s="325">
        <f>Calculations!I11</f>
        <v>0</v>
      </c>
      <c r="J6" s="325">
        <f>Calculations!J11</f>
        <v>0</v>
      </c>
      <c r="K6" s="325">
        <f>Calculations!K11</f>
        <v>0</v>
      </c>
      <c r="L6" s="325">
        <f>Calculations!L11</f>
        <v>0</v>
      </c>
      <c r="M6" s="325">
        <f>Calculations!M11</f>
        <v>0</v>
      </c>
      <c r="N6" s="325">
        <f>Calculations!N11</f>
        <v>0</v>
      </c>
      <c r="O6" s="325">
        <f>Calculations!O11</f>
        <v>0</v>
      </c>
      <c r="P6" s="325">
        <f>Calculations!P11</f>
        <v>0</v>
      </c>
      <c r="Q6" s="325">
        <f>Calculations!Q11</f>
        <v>0</v>
      </c>
      <c r="R6" s="325">
        <f>Calculations!R11</f>
        <v>0</v>
      </c>
      <c r="S6" s="325">
        <f>Calculations!S11</f>
        <v>0</v>
      </c>
      <c r="T6" s="325">
        <f>Calculations!T11</f>
        <v>0</v>
      </c>
      <c r="U6" s="325">
        <f>Calculations!U11</f>
        <v>0</v>
      </c>
      <c r="V6" s="325">
        <f>Calculations!V11</f>
        <v>0</v>
      </c>
      <c r="W6" s="325">
        <f>Calculations!W11</f>
        <v>0</v>
      </c>
      <c r="X6" s="325">
        <f>Calculations!X11</f>
        <v>0</v>
      </c>
      <c r="Y6" s="325">
        <f>Calculations!Y11</f>
        <v>0</v>
      </c>
      <c r="Z6" s="325">
        <f>Calculations!Z11</f>
        <v>0</v>
      </c>
      <c r="AA6" s="325">
        <f>Calculations!AA11</f>
        <v>0</v>
      </c>
      <c r="AB6" s="325">
        <f>Calculations!AB11</f>
        <v>0</v>
      </c>
      <c r="AC6" s="325">
        <f>Calculations!AC11</f>
        <v>0</v>
      </c>
      <c r="AD6" s="325">
        <f>Calculations!AD11</f>
        <v>0</v>
      </c>
      <c r="AE6" s="325">
        <f>Calculations!AE11</f>
        <v>0</v>
      </c>
      <c r="AF6" s="325">
        <f>Calculations!AF11</f>
        <v>0</v>
      </c>
      <c r="AG6" s="325">
        <f>Calculations!AG11</f>
        <v>0</v>
      </c>
    </row>
    <row r="7" spans="1:33">
      <c r="A7" t="s">
        <v>3</v>
      </c>
      <c r="B7" s="325">
        <f>Calculations!B12</f>
        <v>580813.38323128643</v>
      </c>
      <c r="C7" s="325">
        <f>Calculations!C12</f>
        <v>853670.50630159653</v>
      </c>
      <c r="D7" s="325">
        <f>Calculations!D12</f>
        <v>967963.58235189284</v>
      </c>
      <c r="E7" s="325">
        <f>Calculations!E12</f>
        <v>1100599.9915954466</v>
      </c>
      <c r="F7" s="325">
        <f>Calculations!F12</f>
        <v>1241702.5546205039</v>
      </c>
      <c r="G7" s="325">
        <f>Calculations!G12</f>
        <v>1395974.6901945665</v>
      </c>
      <c r="H7" s="325">
        <f>Calculations!H12</f>
        <v>1566238.4495781357</v>
      </c>
      <c r="I7" s="325">
        <f>Calculations!I12</f>
        <v>1688997.6794099356</v>
      </c>
      <c r="J7" s="325">
        <f>Calculations!J12</f>
        <v>1748260.7558804599</v>
      </c>
      <c r="K7" s="325">
        <f>Calculations!K12</f>
        <v>1791532.2085414776</v>
      </c>
      <c r="L7" s="325">
        <f>Calculations!L12</f>
        <v>1850795.2850120016</v>
      </c>
      <c r="M7" s="325">
        <f>Calculations!M12</f>
        <v>1929342.3784292836</v>
      </c>
      <c r="N7" s="325">
        <f>Calculations!N12</f>
        <v>2069033.9158240901</v>
      </c>
      <c r="O7" s="325">
        <f>Calculations!O12</f>
        <v>2298560.7516781832</v>
      </c>
      <c r="P7" s="325">
        <f>Calculations!P12</f>
        <v>2618393.227868313</v>
      </c>
      <c r="Q7" s="325">
        <f>Calculations!Q12</f>
        <v>2935873.9946746919</v>
      </c>
      <c r="R7" s="325">
        <f>Calculations!R12</f>
        <v>3282812.0136877373</v>
      </c>
      <c r="S7" s="325">
        <f>Calculations!S12</f>
        <v>3670748.3825124656</v>
      </c>
      <c r="T7" s="325">
        <f>Calculations!T12</f>
        <v>4104527.9569881498</v>
      </c>
      <c r="U7" s="325">
        <f>Calculations!U12</f>
        <v>4589568.1191218514</v>
      </c>
      <c r="V7" s="325">
        <f>Calculations!V12</f>
        <v>5131926.4336345959</v>
      </c>
      <c r="W7" s="325">
        <f>Calculations!W12</f>
        <v>5738376.2996150171</v>
      </c>
      <c r="X7" s="325">
        <f>Calculations!X12</f>
        <v>6416491.5420780852</v>
      </c>
      <c r="Y7" s="325">
        <f>Calculations!Y12</f>
        <v>7174740.9998751311</v>
      </c>
      <c r="Z7" s="325">
        <f>Calculations!Z12</f>
        <v>8022594.2912437096</v>
      </c>
      <c r="AA7" s="325">
        <f>Calculations!AA12</f>
        <v>8970640.0778810438</v>
      </c>
      <c r="AB7" s="325">
        <f>Calculations!AB12</f>
        <v>10030718.30451622</v>
      </c>
      <c r="AC7" s="325">
        <f>Calculations!AC12</f>
        <v>11216068.065493396</v>
      </c>
      <c r="AD7" s="325">
        <f>Calculations!AD12</f>
        <v>12541492.945040697</v>
      </c>
      <c r="AE7" s="325">
        <f>Calculations!AE12</f>
        <v>14023545.896124734</v>
      </c>
      <c r="AF7" s="325">
        <f>Calculations!AF12</f>
        <v>15680735.966803886</v>
      </c>
      <c r="AG7" s="325">
        <f>Calculations!AG12</f>
        <v>17533759.455842406</v>
      </c>
    </row>
    <row r="8" spans="1:33">
      <c r="A8" t="s">
        <v>4</v>
      </c>
      <c r="B8" s="325">
        <f>Calculations!B13</f>
        <v>0</v>
      </c>
      <c r="C8" s="325">
        <f>Calculations!C13</f>
        <v>0</v>
      </c>
      <c r="D8" s="325">
        <f>Calculations!D13</f>
        <v>0</v>
      </c>
      <c r="E8" s="325">
        <f>Calculations!E13</f>
        <v>0</v>
      </c>
      <c r="F8" s="325">
        <f>Calculations!F13</f>
        <v>0</v>
      </c>
      <c r="G8" s="325">
        <f>Calculations!G13</f>
        <v>0</v>
      </c>
      <c r="H8" s="325">
        <f>Calculations!H13</f>
        <v>0</v>
      </c>
      <c r="I8" s="325">
        <f>Calculations!I13</f>
        <v>0</v>
      </c>
      <c r="J8" s="325">
        <f>Calculations!J13</f>
        <v>0</v>
      </c>
      <c r="K8" s="325">
        <f>Calculations!K13</f>
        <v>0</v>
      </c>
      <c r="L8" s="325">
        <f>Calculations!L13</f>
        <v>0</v>
      </c>
      <c r="M8" s="325">
        <f>Calculations!M13</f>
        <v>0</v>
      </c>
      <c r="N8" s="325">
        <f>Calculations!N13</f>
        <v>0</v>
      </c>
      <c r="O8" s="325">
        <f>Calculations!O13</f>
        <v>0</v>
      </c>
      <c r="P8" s="325">
        <f>Calculations!P13</f>
        <v>0</v>
      </c>
      <c r="Q8" s="325">
        <f>Calculations!Q13</f>
        <v>0</v>
      </c>
      <c r="R8" s="325">
        <f>Calculations!R13</f>
        <v>0</v>
      </c>
      <c r="S8" s="325">
        <f>Calculations!S13</f>
        <v>0</v>
      </c>
      <c r="T8" s="325">
        <f>Calculations!T13</f>
        <v>0</v>
      </c>
      <c r="U8" s="325">
        <f>Calculations!U13</f>
        <v>0</v>
      </c>
      <c r="V8" s="325">
        <f>Calculations!V13</f>
        <v>0</v>
      </c>
      <c r="W8" s="325">
        <f>Calculations!W13</f>
        <v>0</v>
      </c>
      <c r="X8" s="325">
        <f>Calculations!X13</f>
        <v>0</v>
      </c>
      <c r="Y8" s="325">
        <f>Calculations!Y13</f>
        <v>0</v>
      </c>
      <c r="Z8" s="325">
        <f>Calculations!Z13</f>
        <v>0</v>
      </c>
      <c r="AA8" s="325">
        <f>Calculations!AA13</f>
        <v>0</v>
      </c>
      <c r="AB8" s="325">
        <f>Calculations!AB13</f>
        <v>0</v>
      </c>
      <c r="AC8" s="325">
        <f>Calculations!AC13</f>
        <v>0</v>
      </c>
      <c r="AD8" s="325">
        <f>Calculations!AD13</f>
        <v>0</v>
      </c>
      <c r="AE8" s="325">
        <f>Calculations!AE13</f>
        <v>0</v>
      </c>
      <c r="AF8" s="325">
        <f>Calculations!AF13</f>
        <v>0</v>
      </c>
      <c r="AG8" s="325">
        <f>Calculations!AG13</f>
        <v>0</v>
      </c>
    </row>
    <row r="9" spans="1:33">
      <c r="A9" t="s">
        <v>5</v>
      </c>
      <c r="B9" s="325">
        <f>Calculations!B14</f>
        <v>0</v>
      </c>
      <c r="C9" s="325">
        <f>Calculations!C14</f>
        <v>0</v>
      </c>
      <c r="D9" s="325">
        <f>Calculations!D14</f>
        <v>0</v>
      </c>
      <c r="E9" s="325">
        <f>Calculations!E14</f>
        <v>0</v>
      </c>
      <c r="F9" s="325">
        <f>Calculations!F14</f>
        <v>0</v>
      </c>
      <c r="G9" s="325">
        <f>Calculations!G14</f>
        <v>0</v>
      </c>
      <c r="H9" s="325">
        <f>Calculations!H14</f>
        <v>0</v>
      </c>
      <c r="I9" s="325">
        <f>Calculations!I14</f>
        <v>0</v>
      </c>
      <c r="J9" s="325">
        <f>Calculations!J14</f>
        <v>0</v>
      </c>
      <c r="K9" s="325">
        <f>Calculations!K14</f>
        <v>0</v>
      </c>
      <c r="L9" s="325">
        <f>Calculations!L14</f>
        <v>0</v>
      </c>
      <c r="M9" s="325">
        <f>Calculations!M14</f>
        <v>0</v>
      </c>
      <c r="N9" s="325">
        <f>Calculations!N14</f>
        <v>0</v>
      </c>
      <c r="O9" s="325">
        <f>Calculations!O14</f>
        <v>0</v>
      </c>
      <c r="P9" s="325">
        <f>Calculations!P14</f>
        <v>0</v>
      </c>
      <c r="Q9" s="325">
        <f>Calculations!Q14</f>
        <v>0</v>
      </c>
      <c r="R9" s="325">
        <f>Calculations!R14</f>
        <v>0</v>
      </c>
      <c r="S9" s="325">
        <f>Calculations!S14</f>
        <v>0</v>
      </c>
      <c r="T9" s="325">
        <f>Calculations!T14</f>
        <v>0</v>
      </c>
      <c r="U9" s="325">
        <f>Calculations!U14</f>
        <v>0</v>
      </c>
      <c r="V9" s="325">
        <f>Calculations!V14</f>
        <v>0</v>
      </c>
      <c r="W9" s="325">
        <f>Calculations!W14</f>
        <v>0</v>
      </c>
      <c r="X9" s="325">
        <f>Calculations!X14</f>
        <v>0</v>
      </c>
      <c r="Y9" s="325">
        <f>Calculations!Y14</f>
        <v>0</v>
      </c>
      <c r="Z9" s="325">
        <f>Calculations!Z14</f>
        <v>0</v>
      </c>
      <c r="AA9" s="325">
        <f>Calculations!AA14</f>
        <v>0</v>
      </c>
      <c r="AB9" s="325">
        <f>Calculations!AB14</f>
        <v>0</v>
      </c>
      <c r="AC9" s="325">
        <f>Calculations!AC14</f>
        <v>0</v>
      </c>
      <c r="AD9" s="325">
        <f>Calculations!AD14</f>
        <v>0</v>
      </c>
      <c r="AE9" s="325">
        <f>Calculations!AE14</f>
        <v>0</v>
      </c>
      <c r="AF9" s="325">
        <f>Calculations!AF14</f>
        <v>0</v>
      </c>
      <c r="AG9" s="325">
        <f>Calculations!AG14</f>
        <v>0</v>
      </c>
    </row>
    <row r="10" spans="1:33">
      <c r="A10" t="s">
        <v>6</v>
      </c>
      <c r="B10" s="325">
        <f>Calculations!B15</f>
        <v>0</v>
      </c>
      <c r="C10" s="325">
        <f>Calculations!C15</f>
        <v>0</v>
      </c>
      <c r="D10" s="325">
        <f>Calculations!D15</f>
        <v>0</v>
      </c>
      <c r="E10" s="325">
        <f>Calculations!E15</f>
        <v>0</v>
      </c>
      <c r="F10" s="325">
        <f>Calculations!F15</f>
        <v>0</v>
      </c>
      <c r="G10" s="325">
        <f>Calculations!G15</f>
        <v>0</v>
      </c>
      <c r="H10" s="325">
        <f>Calculations!H15</f>
        <v>0</v>
      </c>
      <c r="I10" s="325">
        <f>Calculations!I15</f>
        <v>0</v>
      </c>
      <c r="J10" s="325">
        <f>Calculations!J15</f>
        <v>0</v>
      </c>
      <c r="K10" s="325">
        <f>Calculations!K15</f>
        <v>0</v>
      </c>
      <c r="L10" s="325">
        <f>Calculations!L15</f>
        <v>0</v>
      </c>
      <c r="M10" s="325">
        <f>Calculations!M15</f>
        <v>0</v>
      </c>
      <c r="N10" s="325">
        <f>Calculations!N15</f>
        <v>0</v>
      </c>
      <c r="O10" s="325">
        <f>Calculations!O15</f>
        <v>0</v>
      </c>
      <c r="P10" s="325">
        <f>Calculations!P15</f>
        <v>0</v>
      </c>
      <c r="Q10" s="325">
        <f>Calculations!Q15</f>
        <v>0</v>
      </c>
      <c r="R10" s="325">
        <f>Calculations!R15</f>
        <v>0</v>
      </c>
      <c r="S10" s="325">
        <f>Calculations!S15</f>
        <v>0</v>
      </c>
      <c r="T10" s="325">
        <f>Calculations!T15</f>
        <v>0</v>
      </c>
      <c r="U10" s="325">
        <f>Calculations!U15</f>
        <v>0</v>
      </c>
      <c r="V10" s="325">
        <f>Calculations!V15</f>
        <v>0</v>
      </c>
      <c r="W10" s="325">
        <f>Calculations!W15</f>
        <v>0</v>
      </c>
      <c r="X10" s="325">
        <f>Calculations!X15</f>
        <v>0</v>
      </c>
      <c r="Y10" s="325">
        <f>Calculations!Y15</f>
        <v>0</v>
      </c>
      <c r="Z10" s="325">
        <f>Calculations!Z15</f>
        <v>0</v>
      </c>
      <c r="AA10" s="325">
        <f>Calculations!AA15</f>
        <v>0</v>
      </c>
      <c r="AB10" s="325">
        <f>Calculations!AB15</f>
        <v>0</v>
      </c>
      <c r="AC10" s="325">
        <f>Calculations!AC15</f>
        <v>0</v>
      </c>
      <c r="AD10" s="325">
        <f>Calculations!AD15</f>
        <v>0</v>
      </c>
      <c r="AE10" s="325">
        <f>Calculations!AE15</f>
        <v>0</v>
      </c>
      <c r="AF10" s="325">
        <f>Calculations!AF15</f>
        <v>0</v>
      </c>
      <c r="AG10" s="325">
        <f>Calculations!AG15</f>
        <v>0</v>
      </c>
    </row>
    <row r="11" spans="1:33">
      <c r="A11" t="s">
        <v>7</v>
      </c>
      <c r="B11" s="325">
        <f>Calculations!B16</f>
        <v>0</v>
      </c>
      <c r="C11" s="325">
        <f>Calculations!C16</f>
        <v>0</v>
      </c>
      <c r="D11" s="325">
        <f>Calculations!D16</f>
        <v>0</v>
      </c>
      <c r="E11" s="325">
        <f>Calculations!E16</f>
        <v>0</v>
      </c>
      <c r="F11" s="325">
        <f>Calculations!F16</f>
        <v>0</v>
      </c>
      <c r="G11" s="325">
        <f>Calculations!G16</f>
        <v>0</v>
      </c>
      <c r="H11" s="325">
        <f>Calculations!H16</f>
        <v>0</v>
      </c>
      <c r="I11" s="325">
        <f>Calculations!I16</f>
        <v>0</v>
      </c>
      <c r="J11" s="325">
        <f>Calculations!J16</f>
        <v>0</v>
      </c>
      <c r="K11" s="325">
        <f>Calculations!K16</f>
        <v>0</v>
      </c>
      <c r="L11" s="325">
        <f>Calculations!L16</f>
        <v>0</v>
      </c>
      <c r="M11" s="325">
        <f>Calculations!M16</f>
        <v>0</v>
      </c>
      <c r="N11" s="325">
        <f>Calculations!N16</f>
        <v>0</v>
      </c>
      <c r="O11" s="325">
        <f>Calculations!O16</f>
        <v>0</v>
      </c>
      <c r="P11" s="325">
        <f>Calculations!P16</f>
        <v>0</v>
      </c>
      <c r="Q11" s="325">
        <f>Calculations!Q16</f>
        <v>0</v>
      </c>
      <c r="R11" s="325">
        <f>Calculations!R16</f>
        <v>0</v>
      </c>
      <c r="S11" s="325">
        <f>Calculations!S16</f>
        <v>0</v>
      </c>
      <c r="T11" s="325">
        <f>Calculations!T16</f>
        <v>0</v>
      </c>
      <c r="U11" s="325">
        <f>Calculations!U16</f>
        <v>0</v>
      </c>
      <c r="V11" s="325">
        <f>Calculations!V16</f>
        <v>0</v>
      </c>
      <c r="W11" s="325">
        <f>Calculations!W16</f>
        <v>0</v>
      </c>
      <c r="X11" s="325">
        <f>Calculations!X16</f>
        <v>0</v>
      </c>
      <c r="Y11" s="325">
        <f>Calculations!Y16</f>
        <v>0</v>
      </c>
      <c r="Z11" s="325">
        <f>Calculations!Z16</f>
        <v>0</v>
      </c>
      <c r="AA11" s="325">
        <f>Calculations!AA16</f>
        <v>0</v>
      </c>
      <c r="AB11" s="325">
        <f>Calculations!AB16</f>
        <v>0</v>
      </c>
      <c r="AC11" s="325">
        <f>Calculations!AC16</f>
        <v>0</v>
      </c>
      <c r="AD11" s="325">
        <f>Calculations!AD16</f>
        <v>0</v>
      </c>
      <c r="AE11" s="325">
        <f>Calculations!AE16</f>
        <v>0</v>
      </c>
      <c r="AF11" s="325">
        <f>Calculations!AF16</f>
        <v>0</v>
      </c>
      <c r="AG11" s="325">
        <f>Calculations!AG16</f>
        <v>0</v>
      </c>
    </row>
    <row r="12" spans="1:33">
      <c r="A12" t="s">
        <v>8</v>
      </c>
      <c r="B12" s="325">
        <f>Calculations!B17</f>
        <v>0</v>
      </c>
      <c r="C12" s="325">
        <f>Calculations!C17</f>
        <v>0</v>
      </c>
      <c r="D12" s="325">
        <f>Calculations!D17</f>
        <v>0</v>
      </c>
      <c r="E12" s="325">
        <f>Calculations!E17</f>
        <v>0</v>
      </c>
      <c r="F12" s="325">
        <f>Calculations!F17</f>
        <v>0</v>
      </c>
      <c r="G12" s="325">
        <f>Calculations!G17</f>
        <v>0</v>
      </c>
      <c r="H12" s="325">
        <f>Calculations!H17</f>
        <v>0</v>
      </c>
      <c r="I12" s="325">
        <f>Calculations!I17</f>
        <v>0</v>
      </c>
      <c r="J12" s="325">
        <f>Calculations!J17</f>
        <v>0</v>
      </c>
      <c r="K12" s="325">
        <f>Calculations!K17</f>
        <v>0</v>
      </c>
      <c r="L12" s="325">
        <f>Calculations!L17</f>
        <v>0</v>
      </c>
      <c r="M12" s="325">
        <f>Calculations!M17</f>
        <v>0</v>
      </c>
      <c r="N12" s="325">
        <f>Calculations!N17</f>
        <v>0</v>
      </c>
      <c r="O12" s="325">
        <f>Calculations!O17</f>
        <v>0</v>
      </c>
      <c r="P12" s="325">
        <f>Calculations!P17</f>
        <v>0</v>
      </c>
      <c r="Q12" s="325">
        <f>Calculations!Q17</f>
        <v>0</v>
      </c>
      <c r="R12" s="325">
        <f>Calculations!R17</f>
        <v>0</v>
      </c>
      <c r="S12" s="325">
        <f>Calculations!S17</f>
        <v>0</v>
      </c>
      <c r="T12" s="325">
        <f>Calculations!T17</f>
        <v>0</v>
      </c>
      <c r="U12" s="325">
        <f>Calculations!U17</f>
        <v>0</v>
      </c>
      <c r="V12" s="325">
        <f>Calculations!V17</f>
        <v>0</v>
      </c>
      <c r="W12" s="325">
        <f>Calculations!W17</f>
        <v>0</v>
      </c>
      <c r="X12" s="325">
        <f>Calculations!X17</f>
        <v>0</v>
      </c>
      <c r="Y12" s="325">
        <f>Calculations!Y17</f>
        <v>0</v>
      </c>
      <c r="Z12" s="325">
        <f>Calculations!Z17</f>
        <v>0</v>
      </c>
      <c r="AA12" s="325">
        <f>Calculations!AA17</f>
        <v>0</v>
      </c>
      <c r="AB12" s="325">
        <f>Calculations!AB17</f>
        <v>0</v>
      </c>
      <c r="AC12" s="325">
        <f>Calculations!AC17</f>
        <v>0</v>
      </c>
      <c r="AD12" s="325">
        <f>Calculations!AD17</f>
        <v>0</v>
      </c>
      <c r="AE12" s="325">
        <f>Calculations!AE17</f>
        <v>0</v>
      </c>
      <c r="AF12" s="325">
        <f>Calculations!AF17</f>
        <v>0</v>
      </c>
      <c r="AG12" s="325">
        <f>Calculations!AG17</f>
        <v>0</v>
      </c>
    </row>
    <row r="13" spans="1:33">
      <c r="A13" t="s">
        <v>13</v>
      </c>
      <c r="B13" s="325">
        <f>Calculations!B18</f>
        <v>0</v>
      </c>
      <c r="C13" s="325">
        <f>Calculations!C18</f>
        <v>0</v>
      </c>
      <c r="D13" s="325">
        <f>Calculations!D18</f>
        <v>0</v>
      </c>
      <c r="E13" s="325">
        <f>Calculations!E18</f>
        <v>0</v>
      </c>
      <c r="F13" s="325">
        <f>Calculations!F18</f>
        <v>0</v>
      </c>
      <c r="G13" s="325">
        <f>Calculations!G18</f>
        <v>0</v>
      </c>
      <c r="H13" s="325">
        <f>Calculations!H18</f>
        <v>0</v>
      </c>
      <c r="I13" s="325">
        <f>Calculations!I18</f>
        <v>0</v>
      </c>
      <c r="J13" s="325">
        <f>Calculations!J18</f>
        <v>0</v>
      </c>
      <c r="K13" s="325">
        <f>Calculations!K18</f>
        <v>0</v>
      </c>
      <c r="L13" s="325">
        <f>Calculations!L18</f>
        <v>0</v>
      </c>
      <c r="M13" s="325">
        <f>Calculations!M18</f>
        <v>0</v>
      </c>
      <c r="N13" s="325">
        <f>Calculations!N18</f>
        <v>0</v>
      </c>
      <c r="O13" s="325">
        <f>Calculations!O18</f>
        <v>0</v>
      </c>
      <c r="P13" s="325">
        <f>Calculations!P18</f>
        <v>0</v>
      </c>
      <c r="Q13" s="325">
        <f>Calculations!Q18</f>
        <v>0</v>
      </c>
      <c r="R13" s="325">
        <f>Calculations!R18</f>
        <v>0</v>
      </c>
      <c r="S13" s="325">
        <f>Calculations!S18</f>
        <v>0</v>
      </c>
      <c r="T13" s="325">
        <f>Calculations!T18</f>
        <v>0</v>
      </c>
      <c r="U13" s="325">
        <f>Calculations!U18</f>
        <v>0</v>
      </c>
      <c r="V13" s="325">
        <f>Calculations!V18</f>
        <v>0</v>
      </c>
      <c r="W13" s="325">
        <f>Calculations!W18</f>
        <v>0</v>
      </c>
      <c r="X13" s="325">
        <f>Calculations!X18</f>
        <v>0</v>
      </c>
      <c r="Y13" s="325">
        <f>Calculations!Y18</f>
        <v>0</v>
      </c>
      <c r="Z13" s="325">
        <f>Calculations!Z18</f>
        <v>0</v>
      </c>
      <c r="AA13" s="325">
        <f>Calculations!AA18</f>
        <v>0</v>
      </c>
      <c r="AB13" s="325">
        <f>Calculations!AB18</f>
        <v>0</v>
      </c>
      <c r="AC13" s="325">
        <f>Calculations!AC18</f>
        <v>0</v>
      </c>
      <c r="AD13" s="325">
        <f>Calculations!AD18</f>
        <v>0</v>
      </c>
      <c r="AE13" s="325">
        <f>Calculations!AE18</f>
        <v>0</v>
      </c>
      <c r="AF13" s="325">
        <f>Calculations!AF18</f>
        <v>0</v>
      </c>
      <c r="AG13" s="325">
        <f>Calculations!AG18</f>
        <v>0</v>
      </c>
    </row>
    <row r="14" spans="1:33">
      <c r="A14" t="s">
        <v>16</v>
      </c>
      <c r="B14" s="325">
        <f>Calculations!B19</f>
        <v>0</v>
      </c>
      <c r="C14" s="325">
        <f>Calculations!C19</f>
        <v>0</v>
      </c>
      <c r="D14" s="325">
        <f>Calculations!D19</f>
        <v>0</v>
      </c>
      <c r="E14" s="325">
        <f>Calculations!E19</f>
        <v>0</v>
      </c>
      <c r="F14" s="325">
        <f>Calculations!F19</f>
        <v>0</v>
      </c>
      <c r="G14" s="325">
        <f>Calculations!G19</f>
        <v>0</v>
      </c>
      <c r="H14" s="325">
        <f>Calculations!H19</f>
        <v>0</v>
      </c>
      <c r="I14" s="325">
        <f>Calculations!I19</f>
        <v>0</v>
      </c>
      <c r="J14" s="325">
        <f>Calculations!J19</f>
        <v>0</v>
      </c>
      <c r="K14" s="325">
        <f>Calculations!K19</f>
        <v>0</v>
      </c>
      <c r="L14" s="325">
        <f>Calculations!L19</f>
        <v>0</v>
      </c>
      <c r="M14" s="325">
        <f>Calculations!M19</f>
        <v>0</v>
      </c>
      <c r="N14" s="325">
        <f>Calculations!N19</f>
        <v>0</v>
      </c>
      <c r="O14" s="325">
        <f>Calculations!O19</f>
        <v>0</v>
      </c>
      <c r="P14" s="325">
        <f>Calculations!P19</f>
        <v>0</v>
      </c>
      <c r="Q14" s="325">
        <f>Calculations!Q19</f>
        <v>0</v>
      </c>
      <c r="R14" s="325">
        <f>Calculations!R19</f>
        <v>0</v>
      </c>
      <c r="S14" s="325">
        <f>Calculations!S19</f>
        <v>0</v>
      </c>
      <c r="T14" s="325">
        <f>Calculations!T19</f>
        <v>0</v>
      </c>
      <c r="U14" s="325">
        <f>Calculations!U19</f>
        <v>0</v>
      </c>
      <c r="V14" s="325">
        <f>Calculations!V19</f>
        <v>0</v>
      </c>
      <c r="W14" s="325">
        <f>Calculations!W19</f>
        <v>0</v>
      </c>
      <c r="X14" s="325">
        <f>Calculations!X19</f>
        <v>0</v>
      </c>
      <c r="Y14" s="325">
        <f>Calculations!Y19</f>
        <v>0</v>
      </c>
      <c r="Z14" s="325">
        <f>Calculations!Z19</f>
        <v>0</v>
      </c>
      <c r="AA14" s="325">
        <f>Calculations!AA19</f>
        <v>0</v>
      </c>
      <c r="AB14" s="325">
        <f>Calculations!AB19</f>
        <v>0</v>
      </c>
      <c r="AC14" s="325">
        <f>Calculations!AC19</f>
        <v>0</v>
      </c>
      <c r="AD14" s="325">
        <f>Calculations!AD19</f>
        <v>0</v>
      </c>
      <c r="AE14" s="325">
        <f>Calculations!AE19</f>
        <v>0</v>
      </c>
      <c r="AF14" s="325">
        <f>Calculations!AF19</f>
        <v>0</v>
      </c>
      <c r="AG14" s="325">
        <f>Calculations!AG19</f>
        <v>0</v>
      </c>
    </row>
    <row r="15" spans="1:33">
      <c r="A15" t="s">
        <v>17</v>
      </c>
      <c r="B15" s="325">
        <f>Calculations!B20</f>
        <v>0</v>
      </c>
      <c r="C15" s="325">
        <f>Calculations!C20</f>
        <v>0</v>
      </c>
      <c r="D15" s="325">
        <f>Calculations!D20</f>
        <v>0</v>
      </c>
      <c r="E15" s="325">
        <f>Calculations!E20</f>
        <v>0</v>
      </c>
      <c r="F15" s="325">
        <f>Calculations!F20</f>
        <v>0</v>
      </c>
      <c r="G15" s="325">
        <f>Calculations!G20</f>
        <v>0</v>
      </c>
      <c r="H15" s="325">
        <f>Calculations!H20</f>
        <v>0</v>
      </c>
      <c r="I15" s="325">
        <f>Calculations!I20</f>
        <v>0</v>
      </c>
      <c r="J15" s="325">
        <f>Calculations!J20</f>
        <v>0</v>
      </c>
      <c r="K15" s="325">
        <f>Calculations!K20</f>
        <v>0</v>
      </c>
      <c r="L15" s="325">
        <f>Calculations!L20</f>
        <v>0</v>
      </c>
      <c r="M15" s="325">
        <f>Calculations!M20</f>
        <v>0</v>
      </c>
      <c r="N15" s="325">
        <f>Calculations!N20</f>
        <v>0</v>
      </c>
      <c r="O15" s="325">
        <f>Calculations!O20</f>
        <v>0</v>
      </c>
      <c r="P15" s="325">
        <f>Calculations!P20</f>
        <v>0</v>
      </c>
      <c r="Q15" s="325">
        <f>Calculations!Q20</f>
        <v>0</v>
      </c>
      <c r="R15" s="325">
        <f>Calculations!R20</f>
        <v>0</v>
      </c>
      <c r="S15" s="325">
        <f>Calculations!S20</f>
        <v>0</v>
      </c>
      <c r="T15" s="325">
        <f>Calculations!T20</f>
        <v>0</v>
      </c>
      <c r="U15" s="325">
        <f>Calculations!U20</f>
        <v>0</v>
      </c>
      <c r="V15" s="325">
        <f>Calculations!V20</f>
        <v>0</v>
      </c>
      <c r="W15" s="325">
        <f>Calculations!W20</f>
        <v>0</v>
      </c>
      <c r="X15" s="325">
        <f>Calculations!X20</f>
        <v>0</v>
      </c>
      <c r="Y15" s="325">
        <f>Calculations!Y20</f>
        <v>0</v>
      </c>
      <c r="Z15" s="325">
        <f>Calculations!Z20</f>
        <v>0</v>
      </c>
      <c r="AA15" s="325">
        <f>Calculations!AA20</f>
        <v>0</v>
      </c>
      <c r="AB15" s="325">
        <f>Calculations!AB20</f>
        <v>0</v>
      </c>
      <c r="AC15" s="325">
        <f>Calculations!AC20</f>
        <v>0</v>
      </c>
      <c r="AD15" s="325">
        <f>Calculations!AD20</f>
        <v>0</v>
      </c>
      <c r="AE15" s="325">
        <f>Calculations!AE20</f>
        <v>0</v>
      </c>
      <c r="AF15" s="325">
        <f>Calculations!AF20</f>
        <v>0</v>
      </c>
      <c r="AG15" s="325">
        <f>Calculations!AG20</f>
        <v>0</v>
      </c>
    </row>
    <row r="16" spans="1:33">
      <c r="A16" t="s">
        <v>18</v>
      </c>
      <c r="B16" s="325">
        <f>Calculations!B21</f>
        <v>0</v>
      </c>
      <c r="C16" s="325">
        <f>Calculations!C21</f>
        <v>0</v>
      </c>
      <c r="D16" s="325">
        <f>Calculations!D21</f>
        <v>0</v>
      </c>
      <c r="E16" s="325">
        <f>Calculations!E21</f>
        <v>0</v>
      </c>
      <c r="F16" s="325">
        <f>Calculations!F21</f>
        <v>0</v>
      </c>
      <c r="G16" s="325">
        <f>Calculations!G21</f>
        <v>0</v>
      </c>
      <c r="H16" s="325">
        <f>Calculations!H21</f>
        <v>0</v>
      </c>
      <c r="I16" s="325">
        <f>Calculations!I21</f>
        <v>0</v>
      </c>
      <c r="J16" s="325">
        <f>Calculations!J21</f>
        <v>0</v>
      </c>
      <c r="K16" s="325">
        <f>Calculations!K21</f>
        <v>0</v>
      </c>
      <c r="L16" s="325">
        <f>Calculations!L21</f>
        <v>0</v>
      </c>
      <c r="M16" s="325">
        <f>Calculations!M21</f>
        <v>0</v>
      </c>
      <c r="N16" s="325">
        <f>Calculations!N21</f>
        <v>0</v>
      </c>
      <c r="O16" s="325">
        <f>Calculations!O21</f>
        <v>0</v>
      </c>
      <c r="P16" s="325">
        <f>Calculations!P21</f>
        <v>0</v>
      </c>
      <c r="Q16" s="325">
        <f>Calculations!Q21</f>
        <v>0</v>
      </c>
      <c r="R16" s="325">
        <f>Calculations!R21</f>
        <v>0</v>
      </c>
      <c r="S16" s="325">
        <f>Calculations!S21</f>
        <v>0</v>
      </c>
      <c r="T16" s="325">
        <f>Calculations!T21</f>
        <v>0</v>
      </c>
      <c r="U16" s="325">
        <f>Calculations!U21</f>
        <v>0</v>
      </c>
      <c r="V16" s="325">
        <f>Calculations!V21</f>
        <v>0</v>
      </c>
      <c r="W16" s="325">
        <f>Calculations!W21</f>
        <v>0</v>
      </c>
      <c r="X16" s="325">
        <f>Calculations!X21</f>
        <v>0</v>
      </c>
      <c r="Y16" s="325">
        <f>Calculations!Y21</f>
        <v>0</v>
      </c>
      <c r="Z16" s="325">
        <f>Calculations!Z21</f>
        <v>0</v>
      </c>
      <c r="AA16" s="325">
        <f>Calculations!AA21</f>
        <v>0</v>
      </c>
      <c r="AB16" s="325">
        <f>Calculations!AB21</f>
        <v>0</v>
      </c>
      <c r="AC16" s="325">
        <f>Calculations!AC21</f>
        <v>0</v>
      </c>
      <c r="AD16" s="325">
        <f>Calculations!AD21</f>
        <v>0</v>
      </c>
      <c r="AE16" s="325">
        <f>Calculations!AE21</f>
        <v>0</v>
      </c>
      <c r="AF16" s="325">
        <f>Calculations!AF21</f>
        <v>0</v>
      </c>
      <c r="AG16" s="325">
        <f>Calculations!AG21</f>
        <v>0</v>
      </c>
    </row>
    <row r="17" spans="1:33">
      <c r="A17" t="s">
        <v>19</v>
      </c>
      <c r="B17" s="325">
        <f>Calculations!B22</f>
        <v>0</v>
      </c>
      <c r="C17" s="325">
        <f>Calculations!C22</f>
        <v>0</v>
      </c>
      <c r="D17" s="325">
        <f>Calculations!D22</f>
        <v>0</v>
      </c>
      <c r="E17" s="325">
        <f>Calculations!E22</f>
        <v>0</v>
      </c>
      <c r="F17" s="325">
        <f>Calculations!F22</f>
        <v>0</v>
      </c>
      <c r="G17" s="325">
        <f>Calculations!G22</f>
        <v>0</v>
      </c>
      <c r="H17" s="325">
        <f>Calculations!H22</f>
        <v>0</v>
      </c>
      <c r="I17" s="325">
        <f>Calculations!I22</f>
        <v>0</v>
      </c>
      <c r="J17" s="325">
        <f>Calculations!J22</f>
        <v>0</v>
      </c>
      <c r="K17" s="325">
        <f>Calculations!K22</f>
        <v>0</v>
      </c>
      <c r="L17" s="325">
        <f>Calculations!L22</f>
        <v>0</v>
      </c>
      <c r="M17" s="325">
        <f>Calculations!M22</f>
        <v>0</v>
      </c>
      <c r="N17" s="325">
        <f>Calculations!N22</f>
        <v>0</v>
      </c>
      <c r="O17" s="325">
        <f>Calculations!O22</f>
        <v>0</v>
      </c>
      <c r="P17" s="325">
        <f>Calculations!P22</f>
        <v>0</v>
      </c>
      <c r="Q17" s="325">
        <f>Calculations!Q22</f>
        <v>0</v>
      </c>
      <c r="R17" s="325">
        <f>Calculations!R22</f>
        <v>0</v>
      </c>
      <c r="S17" s="325">
        <f>Calculations!S22</f>
        <v>0</v>
      </c>
      <c r="T17" s="325">
        <f>Calculations!T22</f>
        <v>0</v>
      </c>
      <c r="U17" s="325">
        <f>Calculations!U22</f>
        <v>0</v>
      </c>
      <c r="V17" s="325">
        <f>Calculations!V22</f>
        <v>0</v>
      </c>
      <c r="W17" s="325">
        <f>Calculations!W22</f>
        <v>0</v>
      </c>
      <c r="X17" s="325">
        <f>Calculations!X22</f>
        <v>0</v>
      </c>
      <c r="Y17" s="325">
        <f>Calculations!Y22</f>
        <v>0</v>
      </c>
      <c r="Z17" s="325">
        <f>Calculations!Z22</f>
        <v>0</v>
      </c>
      <c r="AA17" s="325">
        <f>Calculations!AA22</f>
        <v>0</v>
      </c>
      <c r="AB17" s="325">
        <f>Calculations!AB22</f>
        <v>0</v>
      </c>
      <c r="AC17" s="325">
        <f>Calculations!AC22</f>
        <v>0</v>
      </c>
      <c r="AD17" s="325">
        <f>Calculations!AD22</f>
        <v>0</v>
      </c>
      <c r="AE17" s="325">
        <f>Calculations!AE22</f>
        <v>0</v>
      </c>
      <c r="AF17" s="325">
        <f>Calculations!AF22</f>
        <v>0</v>
      </c>
      <c r="AG17" s="325">
        <f>Calculations!AG22</f>
        <v>0</v>
      </c>
    </row>
  </sheetData>
  <phoneticPr fontId="2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1 o Y U x c G d L G k A A A A 9 Q A A A B I A H A B D b 2 5 m a W c v U G F j a 2 F n Z S 5 4 b W w g o h g A K K A U A A A A A A A A A A A A A A A A A A A A A A A A A A A A h Y 9 N D o I w G E S v Q r q n B f y J k o + y c K k k R h P j t i k V G q A 1 t F j u 5 s I j e Q U x i r p z O f P e Y u Z + v U H a N 7 V 3 E a 2 R W i U o x A H y h O I 6 l 6 p I U G d P / g K l F L a M V 6 w Q 3 i A r E / c m T 1 B p 7 T k m x D m H 3 Q T r t i B R E I T k m G 3 2 v B Q N Q x 9 Z / p d 9 q Y x l i g t E 4 f A a Q y O 8 n O H 5 d J g E Z O w g k + r L o 4 E 9 6 U 8 J q 6 6 2 X S t o p f 3 1 D s g Y g b w v 0 A d Q S w M E F A A C A A g A J 1 o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a G F M o i k e 4 D g A A A B E A A A A T A B w A R m 9 y b X V s Y X M v U 2 V j d G l v b j E u b S C i G A A o o B Q A A A A A A A A A A A A A A A A A A A A A A A A A A A A r T k 0 u y c z P U w i G 0 I b W A F B L A Q I t A B Q A A g A I A C d a G F M X B n S x p A A A A P U A A A A S A A A A A A A A A A A A A A A A A A A A A A B D b 2 5 m a W c v U G F j a 2 F n Z S 5 4 b W x Q S w E C L Q A U A A I A C A A n W h h T D 8 r p q 6 Q A A A D p A A A A E w A A A A A A A A A A A A A A A A D w A A A A W 0 N v b n R l b n R f V H l w Z X N d L n h t b F B L A Q I t A B Q A A g A I A C d a G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/ x E I W G d M T o j U R O z 8 a 3 j 2 A A A A A A I A A A A A A B B m A A A A A Q A A I A A A A P 6 1 X u j S V e + n E L i o 5 c A w X k x 3 r b p B a c n N H U R z G O J f z O a L A A A A A A 6 A A A A A A g A A I A A A A L Y 2 g o c J q + g n U M s N o n + j x s h h Y F 4 u I 5 4 t P I o D f G Q 4 E V K U U A A A A J b m p b Q v f P i n f Q M P p S V B 0 E I a 9 S t r a u p M M Z 8 8 l E K x u c / w + X v L 5 A 8 A q S Q q c x p g F 2 r 7 u H S 0 q X f + L f 3 7 Q C x P q C 5 2 V G b Q a V b m E L w o y + R A Q N L N D 7 g V Q A A A A N d e A y f J V X A 2 O s S I u 3 l m u l x R H i 2 L K I 7 6 Z f E S U u q l j s z S 4 8 8 x O 1 O f x J 6 b + l + 9 K T z z L Y E D h i 2 r X e c S K v 0 n + Y 7 + K D 8 = < / D a t a M a s h u p > 
</file>

<file path=customXml/itemProps1.xml><?xml version="1.0" encoding="utf-8"?>
<ds:datastoreItem xmlns:ds="http://schemas.openxmlformats.org/officeDocument/2006/customXml" ds:itemID="{F669BF21-7A52-4F23-B544-E8A2292F51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About</vt:lpstr>
      <vt:lpstr>KNREC</vt:lpstr>
      <vt:lpstr>KOSIS</vt:lpstr>
      <vt:lpstr>MOTIE</vt:lpstr>
      <vt:lpstr>StartYear_Cal</vt:lpstr>
      <vt:lpstr>Calculations_residential</vt:lpstr>
      <vt:lpstr>Calculations_commercial</vt:lpstr>
      <vt:lpstr>Calculations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2016-01-26T19:10:58Z</dcterms:created>
  <dcterms:modified xsi:type="dcterms:W3CDTF">2021-09-22T23:43:16Z</dcterms:modified>
</cp:coreProperties>
</file>