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ho\Dropbox\Energy Innovation\InputData_RevisionRequest\elec\DRC\"/>
    </mc:Choice>
  </mc:AlternateContent>
  <xr:revisionPtr revIDLastSave="0" documentId="13_ncr:1_{4D053577-F4A4-4B1B-86DE-B66D30405632}" xr6:coauthVersionLast="47" xr6:coauthVersionMax="47" xr10:uidLastSave="{00000000-0000-0000-0000-000000000000}"/>
  <bookViews>
    <workbookView xWindow="13350" yWindow="440" windowWidth="22630" windowHeight="20520" activeTab="3" xr2:uid="{00000000-000D-0000-FFFF-FFFF00000000}"/>
  </bookViews>
  <sheets>
    <sheet name="About" sheetId="1" r:id="rId1"/>
    <sheet name="MOTIE" sheetId="4" r:id="rId2"/>
    <sheet name="DRC-BDRC" sheetId="5" r:id="rId3"/>
    <sheet name="DRC-PADRC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E2" i="2" a="1"/>
  <c r="E2" i="2" s="1"/>
  <c r="D2" i="2"/>
  <c r="B2" i="2"/>
  <c r="C2" i="5"/>
  <c r="D2" i="5"/>
  <c r="B2" i="5"/>
  <c r="B5" i="4"/>
  <c r="C5" i="4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F6" i="4"/>
  <c r="G6" i="4"/>
  <c r="H6" i="4"/>
  <c r="I6" i="4"/>
  <c r="J6" i="4"/>
  <c r="K6" i="4"/>
  <c r="L6" i="4"/>
  <c r="M6" i="4"/>
  <c r="N6" i="4"/>
  <c r="O6" i="4"/>
  <c r="P6" i="4"/>
  <c r="Q6" i="4"/>
  <c r="R6" i="4"/>
  <c r="S5" i="4" s="1"/>
  <c r="E6" i="4"/>
  <c r="S2" i="5" l="1"/>
  <c r="S6" i="4"/>
  <c r="T5" i="4"/>
  <c r="U5" i="4" l="1"/>
  <c r="T2" i="5"/>
  <c r="T6" i="4"/>
  <c r="V5" i="4" l="1"/>
  <c r="U2" i="5"/>
  <c r="U6" i="4"/>
  <c r="W5" i="4" l="1"/>
  <c r="V2" i="5"/>
  <c r="V6" i="4"/>
  <c r="X5" i="4" l="1"/>
  <c r="W2" i="5"/>
  <c r="W6" i="4"/>
  <c r="Y5" i="4" l="1"/>
  <c r="X6" i="4"/>
  <c r="X2" i="5"/>
  <c r="Z5" i="4" l="1"/>
  <c r="Y6" i="4"/>
  <c r="Y2" i="5"/>
  <c r="AA5" i="4" l="1"/>
  <c r="Z6" i="4"/>
  <c r="Z2" i="5"/>
  <c r="AB5" i="4" l="1"/>
  <c r="AA6" i="4"/>
  <c r="AA2" i="5"/>
  <c r="AC5" i="4" l="1"/>
  <c r="AB6" i="4"/>
  <c r="AB2" i="5"/>
  <c r="AD5" i="4" l="1"/>
  <c r="AC2" i="5"/>
  <c r="AC6" i="4"/>
  <c r="AE5" i="4" l="1"/>
  <c r="AD2" i="5"/>
  <c r="AD6" i="4"/>
  <c r="AF5" i="4" l="1"/>
  <c r="AE2" i="5"/>
  <c r="AE6" i="4"/>
  <c r="AG5" i="4" l="1"/>
  <c r="AF2" i="5"/>
  <c r="AF6" i="4"/>
  <c r="AH5" i="4" l="1"/>
  <c r="AG2" i="5"/>
  <c r="AG6" i="4"/>
  <c r="AH2" i="5" l="1"/>
  <c r="AH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<sst xmlns="http://schemas.openxmlformats.org/spreadsheetml/2006/main" count="27" uniqueCount="25">
  <si>
    <t>Year</t>
  </si>
  <si>
    <t>Potential Additional DR Capacity (MW)</t>
  </si>
  <si>
    <t>DR Capacity (MW)</t>
  </si>
  <si>
    <t>DRC BAU Demand Response Capacity</t>
  </si>
  <si>
    <t>DRC Potential Additional Demand Response Capacity</t>
  </si>
  <si>
    <t>Demand response is defined as the potential to reduce or shift electricity usage during peak</t>
  </si>
  <si>
    <t>periods in response to time-based rates or other financial incentives.</t>
  </si>
  <si>
    <t>Notes:</t>
  </si>
  <si>
    <t>Sources:</t>
  </si>
  <si>
    <t>2019 Capacity and 2030 Projection</t>
  </si>
  <si>
    <t>MOTIE</t>
    <phoneticPr fontId="3" type="noConversion"/>
  </si>
  <si>
    <t>MOTIE - DR 피크 감축량 연도 별 계획 (MW)</t>
    <phoneticPr fontId="3" type="noConversion"/>
  </si>
  <si>
    <t>MW</t>
    <phoneticPr fontId="3" type="noConversion"/>
  </si>
  <si>
    <t>DR Capacity</t>
    <phoneticPr fontId="3" type="noConversion"/>
  </si>
  <si>
    <t>increasing rate</t>
    <phoneticPr fontId="3" type="noConversion"/>
  </si>
  <si>
    <t>-</t>
    <phoneticPr fontId="3" type="noConversion"/>
  </si>
  <si>
    <t>AFTER 2034 : same rate as 2034</t>
    <phoneticPr fontId="3" type="noConversion"/>
  </si>
  <si>
    <t>BEFORE 2020 : same rate as 2021</t>
    <phoneticPr fontId="3" type="noConversion"/>
  </si>
  <si>
    <t>https://www.etrans.or.kr/lib/gen_download.php?file_name=%EC%A0%9C9%EC%B0%A8%EC%A0%84%EB%A0%A5%EC%88%98%EA%B8%89%EA%B8%B0%EB%B3%B8%EA%B3%84%ED%9A%8D.pdf</t>
    <phoneticPr fontId="3" type="noConversion"/>
  </si>
  <si>
    <t>Forecasted data</t>
    <phoneticPr fontId="3" type="noConversion"/>
  </si>
  <si>
    <t>9th basic electricity supply plan (2020~2034)</t>
    <phoneticPr fontId="3" type="noConversion"/>
  </si>
  <si>
    <t>2020~2034: Data from 9th basic electricity supply plan</t>
    <phoneticPr fontId="3" type="noConversion"/>
  </si>
  <si>
    <t>2018, 2019: Incremental rate in 2021</t>
    <phoneticPr fontId="3" type="noConversion"/>
  </si>
  <si>
    <t>2035~2050: Incremental rate in 2034</t>
    <phoneticPr fontId="3" type="noConversion"/>
  </si>
  <si>
    <t>Potential Additional DR Capacity was calculated using the EI method.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</si>
</sst>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Fill="1"/>
    <xf numFmtId="0" fontId="0" fillId="0" borderId="0" xfId="0" applyFill="1"/>
    <xf numFmtId="10" fontId="1" fillId="0" borderId="0" xfId="0" applyNumberFormat="1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5" fillId="0" borderId="0" xfId="0" applyFont="1"/>
    <xf numFmtId="0" fontId="5" fillId="0" borderId="0" xfId="0" quotePrefix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quotePrefix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3" borderId="0" xfId="0" applyFont="1" applyFill="1" applyBorder="1"/>
    <xf numFmtId="0" fontId="0" fillId="3" borderId="0" xfId="0" applyFill="1" applyBorder="1"/>
    <xf numFmtId="0" fontId="5" fillId="3" borderId="0" xfId="0" applyFont="1" applyFill="1" applyBorder="1"/>
    <xf numFmtId="0" fontId="2" fillId="0" borderId="0" xfId="1" applyAlignment="1">
      <alignment horizontal="left"/>
    </xf>
    <xf numFmtId="0" fontId="5" fillId="0" borderId="0" xfId="0" applyFont="1" applyAlignment="1">
      <alignment horizontal="left"/>
    </xf>
    <xf numFmtId="0" fontId="5" fillId="4" borderId="0" xfId="0" applyFont="1" applyFill="1"/>
    <xf numFmtId="0" fontId="6" fillId="4" borderId="0" xfId="0" applyFont="1" applyFill="1" applyBorder="1"/>
    <xf numFmtId="0" fontId="0" fillId="4" borderId="0" xfId="0" applyFill="1" applyBorder="1"/>
    <xf numFmtId="0" fontId="5" fillId="4" borderId="0" xfId="0" applyFont="1" applyFill="1" applyBorder="1" applyAlignment="1">
      <alignment horizontal="left"/>
    </xf>
    <xf numFmtId="0" fontId="5" fillId="4" borderId="0" xfId="0" quotePrefix="1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/>
    </xf>
    <xf numFmtId="0" fontId="0" fillId="0" borderId="0" xfId="0" applyFont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trans.or.kr/lib/gen_download.php?file_name=%EC%A0%9C9%EC%B0%A8%EC%A0%84%EB%A0%A5%EC%88%98%EA%B8%89%EA%B8%B0%EB%B3%B8%EA%B3%84%ED%9A%8D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A20" sqref="A20"/>
    </sheetView>
  </sheetViews>
  <sheetFormatPr defaultRowHeight="17" x14ac:dyDescent="0.45"/>
  <cols>
    <col min="2" max="2" width="28.58203125" customWidth="1"/>
  </cols>
  <sheetData>
    <row r="1" spans="1:2" x14ac:dyDescent="0.45">
      <c r="A1" s="1" t="s">
        <v>3</v>
      </c>
    </row>
    <row r="2" spans="1:2" x14ac:dyDescent="0.45">
      <c r="A2" s="1" t="s">
        <v>4</v>
      </c>
    </row>
    <row r="4" spans="1:2" x14ac:dyDescent="0.45">
      <c r="A4" s="1" t="s">
        <v>8</v>
      </c>
      <c r="B4" s="9" t="s">
        <v>9</v>
      </c>
    </row>
    <row r="5" spans="1:2" x14ac:dyDescent="0.45">
      <c r="B5" t="s">
        <v>10</v>
      </c>
    </row>
    <row r="6" spans="1:2" x14ac:dyDescent="0.45">
      <c r="B6" s="2">
        <v>2021</v>
      </c>
    </row>
    <row r="7" spans="1:2" x14ac:dyDescent="0.45">
      <c r="B7" s="25" t="s">
        <v>20</v>
      </c>
    </row>
    <row r="8" spans="1:2" x14ac:dyDescent="0.45">
      <c r="B8" s="24" t="s">
        <v>18</v>
      </c>
    </row>
    <row r="11" spans="1:2" x14ac:dyDescent="0.45">
      <c r="A11" s="1" t="s">
        <v>7</v>
      </c>
    </row>
    <row r="12" spans="1:2" x14ac:dyDescent="0.45">
      <c r="A12" s="3" t="s">
        <v>5</v>
      </c>
    </row>
    <row r="13" spans="1:2" x14ac:dyDescent="0.45">
      <c r="A13" s="3" t="s">
        <v>6</v>
      </c>
    </row>
    <row r="14" spans="1:2" x14ac:dyDescent="0.45">
      <c r="A14" s="1"/>
    </row>
    <row r="15" spans="1:2" x14ac:dyDescent="0.45">
      <c r="A15" s="3" t="s">
        <v>21</v>
      </c>
    </row>
    <row r="16" spans="1:2" x14ac:dyDescent="0.45">
      <c r="A16" s="3" t="s">
        <v>23</v>
      </c>
    </row>
    <row r="17" spans="1:2" x14ac:dyDescent="0.45">
      <c r="A17" s="3" t="s">
        <v>22</v>
      </c>
    </row>
    <row r="18" spans="1:2" x14ac:dyDescent="0.45">
      <c r="A18" s="3"/>
    </row>
    <row r="19" spans="1:2" x14ac:dyDescent="0.45">
      <c r="A19" s="32" t="s">
        <v>24</v>
      </c>
      <c r="B19" s="5"/>
    </row>
    <row r="20" spans="1:2" x14ac:dyDescent="0.45">
      <c r="A20" s="5"/>
      <c r="B20" s="5"/>
    </row>
    <row r="21" spans="1:2" x14ac:dyDescent="0.45">
      <c r="A21" s="5"/>
      <c r="B21" s="5"/>
    </row>
    <row r="22" spans="1:2" x14ac:dyDescent="0.45">
      <c r="A22" s="5"/>
      <c r="B22" s="5"/>
    </row>
    <row r="23" spans="1:2" x14ac:dyDescent="0.45">
      <c r="A23" s="5"/>
      <c r="B23" s="5"/>
    </row>
    <row r="24" spans="1:2" x14ac:dyDescent="0.45">
      <c r="A24" s="5"/>
      <c r="B24" s="5"/>
    </row>
    <row r="25" spans="1:2" x14ac:dyDescent="0.45">
      <c r="A25" s="5"/>
      <c r="B25" s="5"/>
    </row>
    <row r="26" spans="1:2" x14ac:dyDescent="0.45">
      <c r="A26" s="5"/>
      <c r="B26" s="4"/>
    </row>
    <row r="27" spans="1:2" x14ac:dyDescent="0.45">
      <c r="A27" s="5"/>
      <c r="B27" s="6"/>
    </row>
    <row r="28" spans="1:2" x14ac:dyDescent="0.45">
      <c r="A28" s="5"/>
      <c r="B28" s="5"/>
    </row>
    <row r="29" spans="1:2" x14ac:dyDescent="0.45">
      <c r="A29" s="5"/>
      <c r="B29" s="5"/>
    </row>
    <row r="30" spans="1:2" x14ac:dyDescent="0.45">
      <c r="B30" s="5"/>
    </row>
  </sheetData>
  <phoneticPr fontId="3" type="noConversion"/>
  <hyperlinks>
    <hyperlink ref="B8" r:id="rId1" xr:uid="{037FD4C4-94BE-4E7C-B457-3CC4CDA6A317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0"/>
  <sheetViews>
    <sheetView workbookViewId="0">
      <selection activeCell="E6" sqref="E6"/>
    </sheetView>
  </sheetViews>
  <sheetFormatPr defaultRowHeight="17" x14ac:dyDescent="0.45"/>
  <cols>
    <col min="1" max="1" width="18" customWidth="1"/>
  </cols>
  <sheetData>
    <row r="1" spans="1:52" x14ac:dyDescent="0.45">
      <c r="A1" s="12"/>
      <c r="B1" s="11"/>
      <c r="C1" s="11"/>
      <c r="D1" s="12"/>
      <c r="E1" s="11"/>
      <c r="F1" s="11"/>
      <c r="G1" s="12"/>
      <c r="H1" s="11"/>
      <c r="I1" s="11"/>
      <c r="J1" s="12"/>
      <c r="K1" s="11"/>
      <c r="L1" s="11"/>
      <c r="M1" s="12"/>
      <c r="N1" s="11"/>
      <c r="O1" s="11"/>
      <c r="P1" s="12"/>
      <c r="Q1" s="11"/>
      <c r="R1" s="11"/>
      <c r="S1" s="12"/>
      <c r="T1" s="11"/>
      <c r="U1" s="11"/>
      <c r="V1" s="12"/>
      <c r="W1" s="11"/>
      <c r="X1" s="11"/>
      <c r="Y1" s="12"/>
      <c r="Z1" s="11"/>
      <c r="AA1" s="11"/>
      <c r="AB1" s="12"/>
      <c r="AC1" s="11"/>
      <c r="AD1" s="11"/>
      <c r="AE1" s="12"/>
      <c r="AF1" s="11"/>
      <c r="AG1" s="11"/>
      <c r="AH1" s="12"/>
      <c r="AI1" s="11"/>
      <c r="AJ1" s="11"/>
      <c r="AK1" s="12"/>
      <c r="AL1" s="11"/>
      <c r="AM1" s="11"/>
      <c r="AN1" s="12"/>
      <c r="AO1" s="11"/>
      <c r="AP1" s="11"/>
      <c r="AQ1" s="12"/>
      <c r="AR1" s="11"/>
      <c r="AS1" s="11"/>
      <c r="AT1" s="12"/>
      <c r="AU1" s="11"/>
      <c r="AV1" s="11"/>
      <c r="AW1" s="12"/>
      <c r="AX1" s="11"/>
      <c r="AY1" s="11"/>
      <c r="AZ1" s="12"/>
    </row>
    <row r="2" spans="1:52" s="5" customFormat="1" ht="26" x14ac:dyDescent="0.65">
      <c r="A2" s="10"/>
      <c r="B2" s="13" t="s">
        <v>11</v>
      </c>
      <c r="C2" s="11"/>
      <c r="D2" s="10"/>
      <c r="E2" s="10"/>
      <c r="F2" s="11"/>
      <c r="G2" s="10"/>
      <c r="H2" s="10"/>
      <c r="I2" s="11"/>
      <c r="J2" s="10"/>
      <c r="K2" s="10"/>
      <c r="L2" s="11"/>
      <c r="M2" s="10"/>
      <c r="N2" s="10"/>
      <c r="R2" s="11"/>
      <c r="S2" s="10"/>
      <c r="T2" s="10"/>
      <c r="U2" s="11"/>
      <c r="V2" s="10"/>
      <c r="W2" s="10"/>
      <c r="X2" s="11"/>
      <c r="Y2" s="10"/>
      <c r="Z2" s="10"/>
      <c r="AA2" s="11"/>
      <c r="AB2" s="10"/>
      <c r="AC2" s="10"/>
      <c r="AD2" s="11"/>
      <c r="AE2" s="10"/>
      <c r="AF2" s="10"/>
      <c r="AG2" s="11"/>
      <c r="AH2" s="10"/>
      <c r="AI2" s="10"/>
      <c r="AJ2" s="11"/>
      <c r="AK2" s="10"/>
      <c r="AL2" s="10"/>
      <c r="AM2" s="11"/>
      <c r="AN2" s="10"/>
      <c r="AO2" s="10"/>
      <c r="AP2" s="11"/>
      <c r="AQ2" s="10"/>
      <c r="AR2" s="10"/>
      <c r="AS2" s="11"/>
      <c r="AT2" s="10"/>
      <c r="AU2" s="10"/>
      <c r="AV2" s="11"/>
      <c r="AW2" s="10"/>
      <c r="AX2" s="10"/>
      <c r="AY2" s="11"/>
      <c r="AZ2" s="10"/>
    </row>
    <row r="3" spans="1:52" s="5" customFormat="1" ht="25.5" customHeight="1" x14ac:dyDescent="0.55000000000000004">
      <c r="A3" s="11"/>
      <c r="B3" s="27" t="s">
        <v>17</v>
      </c>
      <c r="C3" s="27"/>
      <c r="D3" s="27"/>
      <c r="E3" s="28"/>
      <c r="F3" s="28"/>
      <c r="G3" s="11"/>
      <c r="H3" s="11"/>
      <c r="I3" s="11"/>
      <c r="J3" s="11"/>
      <c r="K3" s="11"/>
      <c r="L3" s="11"/>
      <c r="M3" s="11"/>
      <c r="N3" s="11"/>
      <c r="P3" s="11"/>
      <c r="Q3" s="11"/>
      <c r="S3" s="21" t="s">
        <v>16</v>
      </c>
      <c r="T3" s="21"/>
      <c r="U3" s="21"/>
      <c r="V3" s="22"/>
      <c r="W3" s="22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</row>
    <row r="4" spans="1:52" s="15" customFormat="1" x14ac:dyDescent="0.45">
      <c r="A4" s="14" t="s">
        <v>12</v>
      </c>
      <c r="B4" s="26">
        <v>2018</v>
      </c>
      <c r="C4" s="26">
        <v>2019</v>
      </c>
      <c r="D4" s="14">
        <v>2020</v>
      </c>
      <c r="E4" s="14">
        <v>2021</v>
      </c>
      <c r="F4" s="14">
        <v>2022</v>
      </c>
      <c r="G4" s="14">
        <v>2023</v>
      </c>
      <c r="H4" s="14">
        <v>2024</v>
      </c>
      <c r="I4" s="14">
        <v>2025</v>
      </c>
      <c r="J4" s="14">
        <v>2026</v>
      </c>
      <c r="K4" s="14">
        <v>2027</v>
      </c>
      <c r="L4" s="14">
        <v>2028</v>
      </c>
      <c r="M4" s="14">
        <v>2029</v>
      </c>
      <c r="N4" s="14">
        <v>2030</v>
      </c>
      <c r="O4" s="14">
        <v>2031</v>
      </c>
      <c r="P4" s="14">
        <v>2032</v>
      </c>
      <c r="Q4" s="14">
        <v>2033</v>
      </c>
      <c r="R4" s="14">
        <v>2034</v>
      </c>
      <c r="S4" s="23">
        <v>2035</v>
      </c>
      <c r="T4" s="23">
        <v>2036</v>
      </c>
      <c r="U4" s="23">
        <v>2037</v>
      </c>
      <c r="V4" s="23">
        <v>2038</v>
      </c>
      <c r="W4" s="23">
        <v>2039</v>
      </c>
      <c r="X4" s="23">
        <v>2040</v>
      </c>
      <c r="Y4" s="23">
        <v>2041</v>
      </c>
      <c r="Z4" s="23">
        <v>2042</v>
      </c>
      <c r="AA4" s="23">
        <v>2043</v>
      </c>
      <c r="AB4" s="23">
        <v>2044</v>
      </c>
      <c r="AC4" s="23">
        <v>2045</v>
      </c>
      <c r="AD4" s="23">
        <v>2046</v>
      </c>
      <c r="AE4" s="23">
        <v>2047</v>
      </c>
      <c r="AF4" s="23">
        <v>2048</v>
      </c>
      <c r="AG4" s="23">
        <v>2049</v>
      </c>
      <c r="AH4" s="23">
        <v>2050</v>
      </c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s="15" customFormat="1" x14ac:dyDescent="0.45">
      <c r="A5" s="14" t="s">
        <v>13</v>
      </c>
      <c r="B5" s="26">
        <f>C5/(1+$E$6)</f>
        <v>2194.7069996712471</v>
      </c>
      <c r="C5" s="26">
        <f>D5/(1+$E$6)</f>
        <v>2312.6826323987539</v>
      </c>
      <c r="D5" s="14">
        <v>2437</v>
      </c>
      <c r="E5" s="14">
        <v>2568</v>
      </c>
      <c r="F5" s="14">
        <v>2672</v>
      </c>
      <c r="G5" s="14">
        <v>2780</v>
      </c>
      <c r="H5" s="14">
        <v>2922</v>
      </c>
      <c r="I5" s="14">
        <v>3059</v>
      </c>
      <c r="J5" s="14">
        <v>3198</v>
      </c>
      <c r="K5" s="14">
        <v>3337</v>
      </c>
      <c r="L5" s="14">
        <v>3475</v>
      </c>
      <c r="M5" s="14">
        <v>3614</v>
      </c>
      <c r="N5" s="14">
        <v>3752</v>
      </c>
      <c r="O5" s="14">
        <v>3890</v>
      </c>
      <c r="P5" s="14">
        <v>3936</v>
      </c>
      <c r="Q5" s="14">
        <v>3981</v>
      </c>
      <c r="R5" s="14">
        <v>4026</v>
      </c>
      <c r="S5" s="14">
        <f t="shared" ref="S5:AH5" si="0">R5*(1+$R$6)</f>
        <v>4071.5086661642799</v>
      </c>
      <c r="T5" s="14">
        <f t="shared" si="0"/>
        <v>4117.5317482987666</v>
      </c>
      <c r="U5" s="14">
        <f t="shared" si="0"/>
        <v>4164.0750612034244</v>
      </c>
      <c r="V5" s="14">
        <f t="shared" si="0"/>
        <v>4211.1444854069296</v>
      </c>
      <c r="W5" s="14">
        <f t="shared" si="0"/>
        <v>4258.7459679096455</v>
      </c>
      <c r="X5" s="14">
        <f t="shared" si="0"/>
        <v>4306.8855229349992</v>
      </c>
      <c r="Y5" s="14">
        <f t="shared" si="0"/>
        <v>4355.5692326893513</v>
      </c>
      <c r="Z5" s="14">
        <f t="shared" si="0"/>
        <v>4404.8032481304517</v>
      </c>
      <c r="AA5" s="14">
        <f t="shared" si="0"/>
        <v>4454.5937897445865</v>
      </c>
      <c r="AB5" s="14">
        <f t="shared" si="0"/>
        <v>4504.9471483325051</v>
      </c>
      <c r="AC5" s="14">
        <f t="shared" si="0"/>
        <v>4555.8696858042358</v>
      </c>
      <c r="AD5" s="14">
        <f t="shared" si="0"/>
        <v>4607.3678359828818</v>
      </c>
      <c r="AE5" s="14">
        <f t="shared" si="0"/>
        <v>4659.448105417503</v>
      </c>
      <c r="AF5" s="14">
        <f t="shared" si="0"/>
        <v>4712.1170742051909</v>
      </c>
      <c r="AG5" s="14">
        <f t="shared" si="0"/>
        <v>4765.3813968224313</v>
      </c>
      <c r="AH5" s="14">
        <f t="shared" si="0"/>
        <v>4819.247802965865</v>
      </c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</row>
    <row r="6" spans="1:52" s="15" customFormat="1" x14ac:dyDescent="0.45">
      <c r="A6" s="14" t="s">
        <v>14</v>
      </c>
      <c r="B6" s="26"/>
      <c r="C6" s="26"/>
      <c r="D6" s="17" t="s">
        <v>15</v>
      </c>
      <c r="E6" s="14">
        <f>(E5-D5)/D5</f>
        <v>5.3754616331555191E-2</v>
      </c>
      <c r="F6" s="14">
        <f t="shared" ref="F6:R6" si="1">(F5-E5)/E5</f>
        <v>4.0498442367601244E-2</v>
      </c>
      <c r="G6" s="14">
        <f t="shared" si="1"/>
        <v>4.0419161676646706E-2</v>
      </c>
      <c r="H6" s="14">
        <f t="shared" si="1"/>
        <v>5.1079136690647481E-2</v>
      </c>
      <c r="I6" s="14">
        <f t="shared" si="1"/>
        <v>4.6885694729637238E-2</v>
      </c>
      <c r="J6" s="14">
        <f t="shared" si="1"/>
        <v>4.543968617195162E-2</v>
      </c>
      <c r="K6" s="14">
        <f t="shared" si="1"/>
        <v>4.346466541588493E-2</v>
      </c>
      <c r="L6" s="14">
        <f t="shared" si="1"/>
        <v>4.1354510038957147E-2</v>
      </c>
      <c r="M6" s="14">
        <f t="shared" si="1"/>
        <v>0.04</v>
      </c>
      <c r="N6" s="14">
        <f t="shared" si="1"/>
        <v>3.8184836745987827E-2</v>
      </c>
      <c r="O6" s="14">
        <f t="shared" si="1"/>
        <v>3.6780383795309166E-2</v>
      </c>
      <c r="P6" s="14">
        <f t="shared" si="1"/>
        <v>1.1825192802056555E-2</v>
      </c>
      <c r="Q6" s="14">
        <f t="shared" si="1"/>
        <v>1.1432926829268292E-2</v>
      </c>
      <c r="R6" s="14">
        <f t="shared" si="1"/>
        <v>1.1303692539562924E-2</v>
      </c>
      <c r="S6" s="23">
        <f t="shared" ref="S6" si="2">(S5-R5)/R5</f>
        <v>1.1303692539562824E-2</v>
      </c>
      <c r="T6" s="23">
        <f t="shared" ref="T6" si="3">(T5-S5)/S5</f>
        <v>1.1303692539562855E-2</v>
      </c>
      <c r="U6" s="23">
        <f t="shared" ref="U6" si="4">(U5-T5)/T5</f>
        <v>1.1303692539562813E-2</v>
      </c>
      <c r="V6" s="23">
        <f t="shared" ref="V6" si="5">(V5-U5)/U5</f>
        <v>1.1303692539562918E-2</v>
      </c>
      <c r="W6" s="23">
        <f t="shared" ref="W6" si="6">(W5-V5)/V5</f>
        <v>1.1303692539562947E-2</v>
      </c>
      <c r="X6" s="23">
        <f t="shared" ref="X6" si="7">(X5-W5)/W5</f>
        <v>1.1303692539562874E-2</v>
      </c>
      <c r="Y6" s="23">
        <f t="shared" ref="Y6" si="8">(Y5-X5)/X5</f>
        <v>1.1303692539562966E-2</v>
      </c>
      <c r="Z6" s="23">
        <f t="shared" ref="Z6" si="9">(Z5-Y5)/Y5</f>
        <v>1.1303692539562912E-2</v>
      </c>
      <c r="AA6" s="23">
        <f t="shared" ref="AA6" si="10">(AA5-Z5)/Z5</f>
        <v>1.1303692539562937E-2</v>
      </c>
      <c r="AB6" s="23">
        <f t="shared" ref="AB6" si="11">(AB5-AA5)/AA5</f>
        <v>1.1303692539562784E-2</v>
      </c>
      <c r="AC6" s="23">
        <f t="shared" ref="AC6" si="12">(AC5-AB5)/AB5</f>
        <v>1.1303692539562772E-2</v>
      </c>
      <c r="AD6" s="23">
        <f t="shared" ref="AD6" si="13">(AD5-AC5)/AC5</f>
        <v>1.1303692539562881E-2</v>
      </c>
      <c r="AE6" s="23">
        <f t="shared" ref="AE6" si="14">(AE5-AD5)/AD5</f>
        <v>1.1303692539562775E-2</v>
      </c>
      <c r="AF6" s="23">
        <f t="shared" ref="AF6" si="15">(AF5-AE5)/AE5</f>
        <v>1.1303692539562798E-2</v>
      </c>
      <c r="AG6" s="23">
        <f t="shared" ref="AG6" si="16">(AG5-AF5)/AF5</f>
        <v>1.1303692539562947E-2</v>
      </c>
      <c r="AH6" s="23">
        <f t="shared" ref="AH6" si="17">(AH5-AG5)/AG5</f>
        <v>1.1303692539562949E-2</v>
      </c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 s="15" customFormat="1" x14ac:dyDescent="0.45">
      <c r="A7" s="14"/>
      <c r="B7" s="14"/>
      <c r="Q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 s="15" customFormat="1" ht="16.5" customHeight="1" x14ac:dyDescent="0.45">
      <c r="A8" s="18"/>
      <c r="B8" s="29" t="s">
        <v>19</v>
      </c>
      <c r="C8" s="3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19"/>
      <c r="R8" s="20"/>
      <c r="S8" s="31" t="s">
        <v>19</v>
      </c>
      <c r="T8" s="23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 s="15" customFormat="1" x14ac:dyDescent="0.4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 s="15" customFormat="1" x14ac:dyDescent="0.4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52" s="16" customFormat="1" x14ac:dyDescent="0.45"/>
    <row r="12" spans="1:52" s="16" customFormat="1" x14ac:dyDescent="0.45">
      <c r="A12" s="14"/>
    </row>
    <row r="13" spans="1:52" s="16" customFormat="1" x14ac:dyDescent="0.45">
      <c r="A13" s="14"/>
    </row>
    <row r="14" spans="1:52" s="16" customFormat="1" x14ac:dyDescent="0.45"/>
    <row r="15" spans="1:52" s="16" customFormat="1" x14ac:dyDescent="0.45"/>
    <row r="16" spans="1:52" s="16" customFormat="1" x14ac:dyDescent="0.45"/>
    <row r="17" s="16" customFormat="1" x14ac:dyDescent="0.45"/>
    <row r="18" s="16" customFormat="1" x14ac:dyDescent="0.45"/>
    <row r="19" s="16" customFormat="1" x14ac:dyDescent="0.45"/>
    <row r="20" s="16" customFormat="1" x14ac:dyDescent="0.4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2"/>
  <sheetViews>
    <sheetView workbookViewId="0">
      <selection activeCell="E2" sqref="E2"/>
    </sheetView>
  </sheetViews>
  <sheetFormatPr defaultRowHeight="17" x14ac:dyDescent="0.45"/>
  <cols>
    <col min="1" max="1" width="19.25" customWidth="1"/>
  </cols>
  <sheetData>
    <row r="1" spans="1:34" x14ac:dyDescent="0.45">
      <c r="A1" s="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45">
      <c r="A2" s="1" t="s">
        <v>2</v>
      </c>
      <c r="B2" s="15">
        <f>MOTIE!B5</f>
        <v>2194.7069996712471</v>
      </c>
      <c r="C2" s="15">
        <f>MOTIE!C5</f>
        <v>2312.6826323987539</v>
      </c>
      <c r="D2" s="15">
        <f>MOTIE!D5</f>
        <v>2437</v>
      </c>
      <c r="E2" s="7">
        <f>MOTIE!E5</f>
        <v>2568</v>
      </c>
      <c r="F2" s="7">
        <f>MOTIE!F5</f>
        <v>2672</v>
      </c>
      <c r="G2" s="7">
        <f>MOTIE!G5</f>
        <v>2780</v>
      </c>
      <c r="H2" s="7">
        <f>MOTIE!H5</f>
        <v>2922</v>
      </c>
      <c r="I2" s="7">
        <f>MOTIE!I5</f>
        <v>3059</v>
      </c>
      <c r="J2" s="7">
        <f>MOTIE!J5</f>
        <v>3198</v>
      </c>
      <c r="K2" s="7">
        <f>MOTIE!K5</f>
        <v>3337</v>
      </c>
      <c r="L2" s="7">
        <f>MOTIE!L5</f>
        <v>3475</v>
      </c>
      <c r="M2" s="7">
        <f>MOTIE!M5</f>
        <v>3614</v>
      </c>
      <c r="N2" s="7">
        <f>MOTIE!N5</f>
        <v>3752</v>
      </c>
      <c r="O2" s="7">
        <f>MOTIE!O5</f>
        <v>3890</v>
      </c>
      <c r="P2" s="7">
        <f>MOTIE!P5</f>
        <v>3936</v>
      </c>
      <c r="Q2" s="7">
        <f>MOTIE!Q5</f>
        <v>3981</v>
      </c>
      <c r="R2" s="7">
        <f>MOTIE!R5</f>
        <v>4026</v>
      </c>
      <c r="S2" s="7">
        <f>MOTIE!S5</f>
        <v>4071.5086661642799</v>
      </c>
      <c r="T2" s="7">
        <f>MOTIE!T5</f>
        <v>4117.5317482987666</v>
      </c>
      <c r="U2" s="7">
        <f>MOTIE!U5</f>
        <v>4164.0750612034244</v>
      </c>
      <c r="V2" s="7">
        <f>MOTIE!V5</f>
        <v>4211.1444854069296</v>
      </c>
      <c r="W2" s="7">
        <f>MOTIE!W5</f>
        <v>4258.7459679096455</v>
      </c>
      <c r="X2" s="7">
        <f>MOTIE!X5</f>
        <v>4306.8855229349992</v>
      </c>
      <c r="Y2" s="7">
        <f>MOTIE!Y5</f>
        <v>4355.5692326893513</v>
      </c>
      <c r="Z2" s="7">
        <f>MOTIE!Z5</f>
        <v>4404.8032481304517</v>
      </c>
      <c r="AA2" s="7">
        <f>MOTIE!AA5</f>
        <v>4454.5937897445865</v>
      </c>
      <c r="AB2" s="7">
        <f>MOTIE!AB5</f>
        <v>4504.9471483325051</v>
      </c>
      <c r="AC2" s="7">
        <f>MOTIE!AC5</f>
        <v>4555.8696858042358</v>
      </c>
      <c r="AD2" s="7">
        <f>MOTIE!AD5</f>
        <v>4607.3678359828818</v>
      </c>
      <c r="AE2" s="7">
        <f>MOTIE!AE5</f>
        <v>4659.448105417503</v>
      </c>
      <c r="AF2" s="7">
        <f>MOTIE!AF5</f>
        <v>4712.1170742051909</v>
      </c>
      <c r="AG2" s="7">
        <f>MOTIE!AG5</f>
        <v>4765.3813968224313</v>
      </c>
      <c r="AH2" s="7">
        <f>MOTIE!AH5</f>
        <v>4819.247802965865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H2"/>
  <sheetViews>
    <sheetView tabSelected="1" workbookViewId="0">
      <selection activeCell="F2" sqref="F2"/>
    </sheetView>
  </sheetViews>
  <sheetFormatPr defaultRowHeight="17" x14ac:dyDescent="0.45"/>
  <cols>
    <col min="1" max="1" width="21" customWidth="1"/>
  </cols>
  <sheetData>
    <row r="1" spans="1:34" x14ac:dyDescent="0.45">
      <c r="A1" s="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ht="34" x14ac:dyDescent="0.45">
      <c r="A2" s="8" t="s">
        <v>1</v>
      </c>
      <c r="B2" s="7">
        <f>C2</f>
        <v>0</v>
      </c>
      <c r="C2" s="7">
        <v>0</v>
      </c>
      <c r="D2" s="7">
        <f>IF((TREND(MOTIE!$E$5:$Q$5,MOTIE!$E$4:$Q$4,'DRC-PADRC'!D1)-'DRC-BDRC'!D2)&gt;0,(TREND(MOTIE!$E$5:$Q$5,MOTIE!$E$4:$Q$4,'DRC-PADRC'!D1)-'DRC-BDRC'!D2),0)</f>
        <v>0</v>
      </c>
      <c r="E2" s="7" cm="1">
        <f t="array" ref="E2">_xlfn.SINGLE(IF((TREND(MOTIE!$E$5:$R$5,MOTIE!$E$4:$R$4,'DRC-PADRC'!E1)-'DRC-BDRC'!E2)&gt;0,(TREND(MOTIE!$E$5:$R$5,MOTIE!$E$4:$R$4,'DRC-PADRC'!E1)-'DRC-BDRC'!E2),0))</f>
        <v>12.942857142887078</v>
      </c>
      <c r="F2" s="7" cm="1">
        <f t="array" ref="F2">_xlfn.SINGLE(IF((TREND(MOTIE!$E$5:$R$5,MOTIE!$E$4:$R$4,'DRC-PADRC'!F1)-'DRC-BDRC'!F2)&gt;0,(TREND(MOTIE!$E$5:$R$5,MOTIE!$E$4:$R$4,'DRC-PADRC'!F1)-'DRC-BDRC'!F2),0))</f>
        <v>30.665934065968031</v>
      </c>
      <c r="G2" s="7" cm="1">
        <f t="array" ref="G2">_xlfn.SINGLE(IF((TREND(MOTIE!$E$5:$R$5,MOTIE!$E$4:$R$4,'DRC-PADRC'!G1)-'DRC-BDRC'!G2)&gt;0,(TREND(MOTIE!$E$5:$R$5,MOTIE!$E$4:$R$4,'DRC-PADRC'!G1)-'DRC-BDRC'!G2),0))</f>
        <v>44.389010989048984</v>
      </c>
      <c r="H2" s="7" cm="1">
        <f t="array" ref="H2">_xlfn.SINGLE(IF((TREND(MOTIE!$E$5:$R$5,MOTIE!$E$4:$R$4,'DRC-PADRC'!H1)-'DRC-BDRC'!H2)&gt;0,(TREND(MOTIE!$E$5:$R$5,MOTIE!$E$4:$R$4,'DRC-PADRC'!H1)-'DRC-BDRC'!H2),0))</f>
        <v>24.112087912100833</v>
      </c>
      <c r="I2" s="7" cm="1">
        <f t="array" ref="I2">_xlfn.SINGLE(IF((TREND(MOTIE!$E$5:$R$5,MOTIE!$E$4:$R$4,'DRC-PADRC'!I1)-'DRC-BDRC'!I2)&gt;0,(TREND(MOTIE!$E$5:$R$5,MOTIE!$E$4:$R$4,'DRC-PADRC'!I1)-'DRC-BDRC'!I2),0))</f>
        <v>8.8351648351817857</v>
      </c>
      <c r="J2" s="7" cm="1">
        <f t="array" ref="J2">_xlfn.SINGLE(IF((TREND(MOTIE!$E$5:$R$5,MOTIE!$E$4:$R$4,'DRC-PADRC'!J1)-'DRC-BDRC'!J2)&gt;0,(TREND(MOTIE!$E$5:$R$5,MOTIE!$E$4:$R$4,'DRC-PADRC'!J1)-'DRC-BDRC'!J2),0))</f>
        <v>0</v>
      </c>
      <c r="K2" s="7" cm="1">
        <f t="array" ref="K2">_xlfn.SINGLE(IF((TREND(MOTIE!$E$5:$R$5,MOTIE!$E$4:$R$4,'DRC-PADRC'!K1)-'DRC-BDRC'!K2)&gt;0,(TREND(MOTIE!$E$5:$R$5,MOTIE!$E$4:$R$4,'DRC-PADRC'!K1)-'DRC-BDRC'!K2),0))</f>
        <v>0</v>
      </c>
      <c r="L2" s="7" cm="1">
        <f t="array" ref="L2">_xlfn.SINGLE(IF((TREND(MOTIE!$E$5:$R$5,MOTIE!$E$4:$R$4,'DRC-PADRC'!L1)-'DRC-BDRC'!L2)&gt;0,(TREND(MOTIE!$E$5:$R$5,MOTIE!$E$4:$R$4,'DRC-PADRC'!L1)-'DRC-BDRC'!L2),0))</f>
        <v>0</v>
      </c>
      <c r="M2" s="7" cm="1">
        <f t="array" ref="M2">_xlfn.SINGLE(IF((TREND(MOTIE!$E$5:$R$5,MOTIE!$E$4:$R$4,'DRC-PADRC'!M1)-'DRC-BDRC'!M2)&gt;0,(TREND(MOTIE!$E$5:$R$5,MOTIE!$E$4:$R$4,'DRC-PADRC'!M1)-'DRC-BDRC'!M2),0))</f>
        <v>0</v>
      </c>
      <c r="N2" s="7" cm="1">
        <f t="array" ref="N2">_xlfn.SINGLE(IF((TREND(MOTIE!$E$5:$R$5,MOTIE!$E$4:$R$4,'DRC-PADRC'!N1)-'DRC-BDRC'!N2)&gt;0,(TREND(MOTIE!$E$5:$R$5,MOTIE!$E$4:$R$4,'DRC-PADRC'!N1)-'DRC-BDRC'!N2),0))</f>
        <v>0</v>
      </c>
      <c r="O2" s="7" cm="1">
        <f t="array" ref="O2">_xlfn.SINGLE(IF((TREND(MOTIE!$E$5:$R$5,MOTIE!$E$4:$R$4,'DRC-PADRC'!O1)-'DRC-BDRC'!O2)&gt;0,(TREND(MOTIE!$E$5:$R$5,MOTIE!$E$4:$R$4,'DRC-PADRC'!O1)-'DRC-BDRC'!O2),0))</f>
        <v>0</v>
      </c>
      <c r="P2" s="7" cm="1">
        <f t="array" ref="P2">_xlfn.SINGLE(IF((TREND(MOTIE!$E$5:$R$5,MOTIE!$E$4:$R$4,'DRC-PADRC'!P1)-'DRC-BDRC'!P2)&gt;0,(TREND(MOTIE!$E$5:$R$5,MOTIE!$E$4:$R$4,'DRC-PADRC'!P1)-'DRC-BDRC'!P2),0))</f>
        <v>0</v>
      </c>
      <c r="Q2" s="7" cm="1">
        <f t="array" ref="Q2">_xlfn.SINGLE(IF((TREND(MOTIE!$E$5:$R$5,MOTIE!$E$4:$R$4,'DRC-PADRC'!Q1)-'DRC-BDRC'!Q2)&gt;0,(TREND(MOTIE!$E$5:$R$5,MOTIE!$E$4:$R$4,'DRC-PADRC'!Q1)-'DRC-BDRC'!Q2),0))</f>
        <v>60.619780219800305</v>
      </c>
      <c r="R2" s="7" cm="1">
        <f t="array" ref="R2">_xlfn.SINGLE(IF((TREND(MOTIE!$E$5:$R$5,MOTIE!$E$4:$R$4,'DRC-PADRC'!R1)-'DRC-BDRC'!R2)&gt;0,(TREND(MOTIE!$E$5:$R$5,MOTIE!$E$4:$R$4,'DRC-PADRC'!R1)-'DRC-BDRC'!R2),0))</f>
        <v>137.34285714288126</v>
      </c>
      <c r="S2" s="7" cm="1">
        <f t="array" ref="S2">_xlfn.SINGLE(IF((TREND(MOTIE!$E$5:$R$5,MOTIE!$E$4:$R$4,'DRC-PADRC'!S1)-'DRC-BDRC'!S2)&gt;0,(TREND(MOTIE!$E$5:$R$5,MOTIE!$E$4:$R$4,'DRC-PADRC'!S1)-'DRC-BDRC'!S2),0))</f>
        <v>213.55726790168228</v>
      </c>
      <c r="T2" s="7" cm="1">
        <f t="array" ref="T2">_xlfn.SINGLE(IF((TREND(MOTIE!$E$5:$R$5,MOTIE!$E$4:$R$4,'DRC-PADRC'!T1)-'DRC-BDRC'!T2)&gt;0,(TREND(MOTIE!$E$5:$R$5,MOTIE!$E$4:$R$4,'DRC-PADRC'!T1)-'DRC-BDRC'!T2),0))</f>
        <v>289.25726269027655</v>
      </c>
      <c r="U2" s="7" cm="1">
        <f t="array" ref="U2">_xlfn.SINGLE(IF((TREND(MOTIE!$E$5:$R$5,MOTIE!$E$4:$R$4,'DRC-PADRC'!U1)-'DRC-BDRC'!U2)&gt;0,(TREND(MOTIE!$E$5:$R$5,MOTIE!$E$4:$R$4,'DRC-PADRC'!U1)-'DRC-BDRC'!U2),0))</f>
        <v>364.4370267086997</v>
      </c>
      <c r="V2" s="7" cm="1">
        <f t="array" ref="V2">_xlfn.SINGLE(IF((TREND(MOTIE!$E$5:$R$5,MOTIE!$E$4:$R$4,'DRC-PADRC'!V1)-'DRC-BDRC'!V2)&gt;0,(TREND(MOTIE!$E$5:$R$5,MOTIE!$E$4:$R$4,'DRC-PADRC'!V1)-'DRC-BDRC'!V2),0))</f>
        <v>439.0906794282464</v>
      </c>
      <c r="W2" s="7" cm="1">
        <f t="array" ref="W2">_xlfn.SINGLE(IF((TREND(MOTIE!$E$5:$R$5,MOTIE!$E$4:$R$4,'DRC-PADRC'!W1)-'DRC-BDRC'!W2)&gt;0,(TREND(MOTIE!$E$5:$R$5,MOTIE!$E$4:$R$4,'DRC-PADRC'!W1)-'DRC-BDRC'!W2),0))</f>
        <v>513.2122738486114</v>
      </c>
      <c r="X2" s="7" cm="1">
        <f t="array" ref="X2">_xlfn.SINGLE(IF((TREND(MOTIE!$E$5:$R$5,MOTIE!$E$4:$R$4,'DRC-PADRC'!X1)-'DRC-BDRC'!X2)&gt;0,(TREND(MOTIE!$E$5:$R$5,MOTIE!$E$4:$R$4,'DRC-PADRC'!X1)-'DRC-BDRC'!X2),0))</f>
        <v>586.79579574633863</v>
      </c>
      <c r="Y2" s="7" cm="1">
        <f t="array" ref="Y2">_xlfn.SINGLE(IF((TREND(MOTIE!$E$5:$R$5,MOTIE!$E$4:$R$4,'DRC-PADRC'!Y1)-'DRC-BDRC'!Y2)&gt;0,(TREND(MOTIE!$E$5:$R$5,MOTIE!$E$4:$R$4,'DRC-PADRC'!Y1)-'DRC-BDRC'!Y2),0))</f>
        <v>659.83516291506749</v>
      </c>
      <c r="Z2" s="7" cm="1">
        <f t="array" ref="Z2">_xlfn.SINGLE(IF((TREND(MOTIE!$E$5:$R$5,MOTIE!$E$4:$R$4,'DRC-PADRC'!Z1)-'DRC-BDRC'!Z2)&gt;0,(TREND(MOTIE!$E$5:$R$5,MOTIE!$E$4:$R$4,'DRC-PADRC'!Z1)-'DRC-BDRC'!Z2),0))</f>
        <v>732.32422439704806</v>
      </c>
      <c r="AA2" s="7" cm="1">
        <f t="array" ref="AA2">_xlfn.SINGLE(IF((TREND(MOTIE!$E$5:$R$5,MOTIE!$E$4:$R$4,'DRC-PADRC'!AA1)-'DRC-BDRC'!AA2)&gt;0,(TREND(MOTIE!$E$5:$R$5,MOTIE!$E$4:$R$4,'DRC-PADRC'!AA1)-'DRC-BDRC'!AA2),0))</f>
        <v>804.25675970599423</v>
      </c>
      <c r="AB2" s="7" cm="1">
        <f t="array" ref="AB2">_xlfn.SINGLE(IF((TREND(MOTIE!$E$5:$R$5,MOTIE!$E$4:$R$4,'DRC-PADRC'!AB1)-'DRC-BDRC'!AB2)&gt;0,(TREND(MOTIE!$E$5:$R$5,MOTIE!$E$4:$R$4,'DRC-PADRC'!AB1)-'DRC-BDRC'!AB2),0))</f>
        <v>875.62647804115659</v>
      </c>
      <c r="AC2" s="7" cm="1">
        <f t="array" ref="AC2">_xlfn.SINGLE(IF((TREND(MOTIE!$E$5:$R$5,MOTIE!$E$4:$R$4,'DRC-PADRC'!AC1)-'DRC-BDRC'!AC2)&gt;0,(TREND(MOTIE!$E$5:$R$5,MOTIE!$E$4:$R$4,'DRC-PADRC'!AC1)-'DRC-BDRC'!AC2),0))</f>
        <v>946.42701749247772</v>
      </c>
      <c r="AD2" s="7" cm="1">
        <f t="array" ref="AD2">_xlfn.SINGLE(IF((TREND(MOTIE!$E$5:$R$5,MOTIE!$E$4:$R$4,'DRC-PADRC'!AD1)-'DRC-BDRC'!AD2)&gt;0,(TREND(MOTIE!$E$5:$R$5,MOTIE!$E$4:$R$4,'DRC-PADRC'!AD1)-'DRC-BDRC'!AD2),0))</f>
        <v>1016.6519442369126</v>
      </c>
      <c r="AE2" s="7" cm="1">
        <f t="array" ref="AE2">_xlfn.SINGLE(IF((TREND(MOTIE!$E$5:$R$5,MOTIE!$E$4:$R$4,'DRC-PADRC'!AE1)-'DRC-BDRC'!AE2)&gt;0,(TREND(MOTIE!$E$5:$R$5,MOTIE!$E$4:$R$4,'DRC-PADRC'!AE1)-'DRC-BDRC'!AE2),0))</f>
        <v>1086.2947517253724</v>
      </c>
      <c r="AF2" s="7" cm="1">
        <f t="array" ref="AF2">_xlfn.SINGLE(IF((TREND(MOTIE!$E$5:$R$5,MOTIE!$E$4:$R$4,'DRC-PADRC'!AF1)-'DRC-BDRC'!AF2)&gt;0,(TREND(MOTIE!$E$5:$R$5,MOTIE!$E$4:$R$4,'DRC-PADRC'!AF1)-'DRC-BDRC'!AF2),0))</f>
        <v>1155.3488598607655</v>
      </c>
      <c r="AG2" s="7" cm="1">
        <f t="array" ref="AG2">_xlfn.SINGLE(IF((TREND(MOTIE!$E$5:$R$5,MOTIE!$E$4:$R$4,'DRC-PADRC'!AG1)-'DRC-BDRC'!AG2)&gt;0,(TREND(MOTIE!$E$5:$R$5,MOTIE!$E$4:$R$4,'DRC-PADRC'!AG1)-'DRC-BDRC'!AG2),0))</f>
        <v>1223.8076141666061</v>
      </c>
      <c r="AH2" s="7" cm="1">
        <f t="array" ref="AH2">_xlfn.SINGLE(IF((TREND(MOTIE!$E$5:$R$5,MOTIE!$E$4:$R$4,'DRC-PADRC'!AH1)-'DRC-BDRC'!AH2)&gt;0,(TREND(MOTIE!$E$5:$R$5,MOTIE!$E$4:$R$4,'DRC-PADRC'!AH1)-'DRC-BDRC'!AH2),0))</f>
        <v>1291.6642849462532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About</vt:lpstr>
      <vt:lpstr>MOTIE</vt:lpstr>
      <vt:lpstr>DRC-BDRC</vt:lpstr>
      <vt:lpstr>DRC-PADRC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Sanghyun Hong</cp:lastModifiedBy>
  <dcterms:created xsi:type="dcterms:W3CDTF">2014-08-26T00:34:41Z</dcterms:created>
  <dcterms:modified xsi:type="dcterms:W3CDTF">2021-09-23T03:30:37Z</dcterms:modified>
</cp:coreProperties>
</file>