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mahajan\Documents\eps-southkorea\InputData\elec\BECF\"/>
    </mc:Choice>
  </mc:AlternateContent>
  <xr:revisionPtr revIDLastSave="0" documentId="13_ncr:1_{662345F1-5359-4FF9-B020-14A6BD4DE959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bout" sheetId="1" r:id="rId1"/>
    <sheet name="SY_EPSIS" sheetId="14" r:id="rId2"/>
    <sheet name="SY_EPSIS_cal" sheetId="15" r:id="rId3"/>
    <sheet name="SY_Renewable_Cap" sheetId="17" r:id="rId4"/>
    <sheet name="SY_Renewable_Output" sheetId="16" r:id="rId5"/>
    <sheet name="NREL ATB" sheetId="20" r:id="rId6"/>
    <sheet name="Sheet1" sheetId="21" r:id="rId7"/>
    <sheet name="StartYear_cal" sheetId="18" r:id="rId8"/>
    <sheet name="BECF-pre-ret" sheetId="4" r:id="rId9"/>
    <sheet name="BECF-pre-nonret" sheetId="5" r:id="rId10"/>
    <sheet name="BECF-new" sheetId="6" r:id="rId11"/>
  </sheet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4" l="1"/>
  <c r="B15" i="4"/>
  <c r="B13" i="4"/>
  <c r="B12" i="4"/>
  <c r="B10" i="4"/>
  <c r="B8" i="4"/>
  <c r="D2" i="5" l="1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2" i="5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2" i="4"/>
  <c r="AM78" i="20" l="1"/>
  <c r="AL78" i="20"/>
  <c r="AK78" i="20"/>
  <c r="AJ78" i="20"/>
  <c r="AI78" i="20"/>
  <c r="AH78" i="20"/>
  <c r="AG78" i="20"/>
  <c r="AF78" i="20"/>
  <c r="AE78" i="20"/>
  <c r="AD78" i="20"/>
  <c r="AC78" i="20"/>
  <c r="AB78" i="20"/>
  <c r="AA78" i="20"/>
  <c r="Z78" i="20"/>
  <c r="Y78" i="20"/>
  <c r="X78" i="20"/>
  <c r="W78" i="20"/>
  <c r="V78" i="20"/>
  <c r="U78" i="20"/>
  <c r="T78" i="20"/>
  <c r="S78" i="20"/>
  <c r="R78" i="20"/>
  <c r="Q78" i="20"/>
  <c r="P78" i="20"/>
  <c r="O78" i="20"/>
  <c r="N78" i="20"/>
  <c r="M78" i="20"/>
  <c r="L78" i="20"/>
  <c r="K78" i="20"/>
  <c r="J78" i="20"/>
  <c r="I78" i="20"/>
  <c r="H78" i="20"/>
  <c r="G78" i="20"/>
  <c r="F78" i="20"/>
  <c r="AM77" i="20"/>
  <c r="AL77" i="20"/>
  <c r="AK77" i="20"/>
  <c r="AJ77" i="20"/>
  <c r="AI77" i="20"/>
  <c r="AH77" i="20"/>
  <c r="AG77" i="20"/>
  <c r="AF77" i="20"/>
  <c r="AE77" i="20"/>
  <c r="AD77" i="20"/>
  <c r="AC77" i="20"/>
  <c r="AB77" i="20"/>
  <c r="AA77" i="20"/>
  <c r="Z77" i="20"/>
  <c r="Y77" i="20"/>
  <c r="X77" i="20"/>
  <c r="W77" i="20"/>
  <c r="V77" i="20"/>
  <c r="U77" i="20"/>
  <c r="T77" i="20"/>
  <c r="S77" i="20"/>
  <c r="R77" i="20"/>
  <c r="Q77" i="20"/>
  <c r="P77" i="20"/>
  <c r="O77" i="20"/>
  <c r="N77" i="20"/>
  <c r="M77" i="20"/>
  <c r="L77" i="20"/>
  <c r="K77" i="20"/>
  <c r="J77" i="20"/>
  <c r="I77" i="20"/>
  <c r="H77" i="20"/>
  <c r="G77" i="20"/>
  <c r="F77" i="20"/>
  <c r="AM76" i="20"/>
  <c r="AL76" i="20"/>
  <c r="AK76" i="20"/>
  <c r="AJ76" i="20"/>
  <c r="AI76" i="20"/>
  <c r="AH76" i="20"/>
  <c r="AG76" i="20"/>
  <c r="AF76" i="20"/>
  <c r="AE76" i="20"/>
  <c r="AD76" i="20"/>
  <c r="AC76" i="20"/>
  <c r="AB76" i="20"/>
  <c r="AA76" i="20"/>
  <c r="Z76" i="20"/>
  <c r="Y76" i="20"/>
  <c r="X76" i="20"/>
  <c r="W76" i="20"/>
  <c r="V76" i="20"/>
  <c r="U76" i="20"/>
  <c r="T76" i="20"/>
  <c r="S76" i="20"/>
  <c r="R76" i="20"/>
  <c r="Q76" i="20"/>
  <c r="P76" i="20"/>
  <c r="O76" i="20"/>
  <c r="N76" i="20"/>
  <c r="M76" i="20"/>
  <c r="L76" i="20"/>
  <c r="K76" i="20"/>
  <c r="J76" i="20"/>
  <c r="I76" i="20"/>
  <c r="H76" i="20"/>
  <c r="G76" i="20"/>
  <c r="F76" i="20"/>
  <c r="AM75" i="20"/>
  <c r="AL75" i="20"/>
  <c r="AK75" i="20"/>
  <c r="AJ75" i="20"/>
  <c r="AI75" i="20"/>
  <c r="AH75" i="20"/>
  <c r="AG75" i="20"/>
  <c r="AF75" i="20"/>
  <c r="AE75" i="20"/>
  <c r="AD75" i="20"/>
  <c r="AC75" i="20"/>
  <c r="AB75" i="20"/>
  <c r="AA75" i="20"/>
  <c r="Z75" i="20"/>
  <c r="Y75" i="20"/>
  <c r="X75" i="20"/>
  <c r="W75" i="20"/>
  <c r="W83" i="20" s="1"/>
  <c r="V75" i="20"/>
  <c r="U75" i="20"/>
  <c r="T75" i="20"/>
  <c r="S75" i="20"/>
  <c r="R75" i="20"/>
  <c r="Q75" i="20"/>
  <c r="P75" i="20"/>
  <c r="O75" i="20"/>
  <c r="N75" i="20"/>
  <c r="M75" i="20"/>
  <c r="L75" i="20"/>
  <c r="K75" i="20"/>
  <c r="K83" i="20" s="1"/>
  <c r="J75" i="20"/>
  <c r="I75" i="20"/>
  <c r="H75" i="20"/>
  <c r="G75" i="20"/>
  <c r="F75" i="20"/>
  <c r="AM74" i="20"/>
  <c r="AL74" i="20"/>
  <c r="AK74" i="20"/>
  <c r="AJ74" i="20"/>
  <c r="AI74" i="20"/>
  <c r="AH74" i="20"/>
  <c r="AG74" i="20"/>
  <c r="AF74" i="20"/>
  <c r="AE74" i="20"/>
  <c r="AD74" i="20"/>
  <c r="AC74" i="20"/>
  <c r="AB74" i="20"/>
  <c r="AA74" i="20"/>
  <c r="Z74" i="20"/>
  <c r="Y74" i="20"/>
  <c r="X74" i="20"/>
  <c r="W74" i="20"/>
  <c r="V74" i="20"/>
  <c r="U74" i="20"/>
  <c r="T74" i="20"/>
  <c r="S74" i="20"/>
  <c r="R74" i="20"/>
  <c r="Q74" i="20"/>
  <c r="P74" i="20"/>
  <c r="O74" i="20"/>
  <c r="N74" i="20"/>
  <c r="M74" i="20"/>
  <c r="L74" i="20"/>
  <c r="K74" i="20"/>
  <c r="J74" i="20"/>
  <c r="I74" i="20"/>
  <c r="H74" i="20"/>
  <c r="G74" i="20"/>
  <c r="AH36" i="20"/>
  <c r="AG36" i="20"/>
  <c r="AF36" i="20"/>
  <c r="AE36" i="20"/>
  <c r="AD36" i="20"/>
  <c r="AC36" i="20"/>
  <c r="AB36" i="20"/>
  <c r="AA36" i="20"/>
  <c r="Z36" i="20"/>
  <c r="Y36" i="20"/>
  <c r="X36" i="20"/>
  <c r="W36" i="20"/>
  <c r="V36" i="20"/>
  <c r="U36" i="20"/>
  <c r="T36" i="20"/>
  <c r="S36" i="20"/>
  <c r="R36" i="20"/>
  <c r="Q36" i="20"/>
  <c r="P36" i="20"/>
  <c r="O36" i="20"/>
  <c r="N36" i="20"/>
  <c r="M36" i="20"/>
  <c r="L36" i="20"/>
  <c r="K36" i="20"/>
  <c r="J36" i="20"/>
  <c r="I36" i="20"/>
  <c r="H36" i="20"/>
  <c r="G36" i="20"/>
  <c r="F36" i="20"/>
  <c r="E36" i="20"/>
  <c r="D36" i="20"/>
  <c r="C36" i="20"/>
  <c r="AK83" i="20" l="1"/>
  <c r="P83" i="20"/>
  <c r="AB83" i="20"/>
  <c r="M83" i="20"/>
  <c r="AA83" i="20"/>
  <c r="O83" i="20"/>
  <c r="N83" i="20"/>
  <c r="Q83" i="20"/>
  <c r="AC83" i="20"/>
  <c r="Y83" i="20"/>
  <c r="L83" i="20"/>
  <c r="Z83" i="20"/>
  <c r="R83" i="20"/>
  <c r="AL83" i="20"/>
  <c r="AH83" i="20"/>
  <c r="AD83" i="20"/>
  <c r="J83" i="20"/>
  <c r="V83" i="20"/>
  <c r="AI83" i="20"/>
  <c r="AM83" i="20"/>
  <c r="X83" i="20"/>
  <c r="AJ83" i="20"/>
  <c r="S83" i="20"/>
  <c r="AE83" i="20"/>
  <c r="G83" i="20"/>
  <c r="T83" i="20"/>
  <c r="AF83" i="20"/>
  <c r="U83" i="20"/>
  <c r="AG83" i="20"/>
  <c r="H83" i="20"/>
  <c r="I83" i="20"/>
  <c r="B7" i="6" l="1"/>
  <c r="B6" i="6"/>
  <c r="C2" i="6"/>
  <c r="C3" i="6"/>
  <c r="K3" i="6"/>
  <c r="W3" i="6"/>
  <c r="C4" i="6"/>
  <c r="D4" i="6"/>
  <c r="C5" i="6"/>
  <c r="I5" i="6"/>
  <c r="U5" i="6"/>
  <c r="AG5" i="6"/>
  <c r="C8" i="6"/>
  <c r="C9" i="6"/>
  <c r="G9" i="6"/>
  <c r="S9" i="6"/>
  <c r="AE9" i="6"/>
  <c r="C10" i="6"/>
  <c r="L10" i="6"/>
  <c r="X10" i="6"/>
  <c r="C11" i="6"/>
  <c r="E11" i="6"/>
  <c r="Q11" i="6"/>
  <c r="C12" i="6"/>
  <c r="C13" i="6"/>
  <c r="C14" i="6"/>
  <c r="H14" i="6"/>
  <c r="T14" i="6"/>
  <c r="AF14" i="6"/>
  <c r="C15" i="6"/>
  <c r="C16" i="6"/>
  <c r="D16" i="6"/>
  <c r="C17" i="6"/>
  <c r="B3" i="6"/>
  <c r="B4" i="6"/>
  <c r="B5" i="6"/>
  <c r="B8" i="6"/>
  <c r="B9" i="6"/>
  <c r="B10" i="6"/>
  <c r="B11" i="6"/>
  <c r="B12" i="6"/>
  <c r="B13" i="6"/>
  <c r="B14" i="6"/>
  <c r="B15" i="6"/>
  <c r="B16" i="6"/>
  <c r="B17" i="6"/>
  <c r="B2" i="6"/>
  <c r="B4" i="18"/>
  <c r="D2" i="6"/>
  <c r="AG3" i="6"/>
  <c r="D5" i="6"/>
  <c r="D9" i="6"/>
  <c r="AG9" i="6"/>
  <c r="D10" i="6"/>
  <c r="E10" i="6"/>
  <c r="AG10" i="6"/>
  <c r="D11" i="6"/>
  <c r="AG11" i="6"/>
  <c r="D12" i="6"/>
  <c r="E12" i="6"/>
  <c r="AG12" i="6"/>
  <c r="D13" i="6"/>
  <c r="E13" i="6"/>
  <c r="F13" i="6"/>
  <c r="G13" i="6"/>
  <c r="D14" i="6"/>
  <c r="E14" i="6"/>
  <c r="AG14" i="6"/>
  <c r="D15" i="6"/>
  <c r="E15" i="6"/>
  <c r="D17" i="6"/>
  <c r="E17" i="6"/>
  <c r="F17" i="6"/>
  <c r="G17" i="6"/>
  <c r="H17" i="6"/>
  <c r="AG17" i="6"/>
  <c r="E8" i="6" l="1"/>
  <c r="E16" i="6"/>
  <c r="G15" i="6"/>
  <c r="E4" i="6"/>
  <c r="V17" i="6"/>
  <c r="J17" i="6"/>
  <c r="AE14" i="6"/>
  <c r="S14" i="6"/>
  <c r="G14" i="6"/>
  <c r="U12" i="6"/>
  <c r="I12" i="6"/>
  <c r="AB11" i="6"/>
  <c r="P11" i="6"/>
  <c r="W10" i="6"/>
  <c r="K10" i="6"/>
  <c r="AD9" i="6"/>
  <c r="R9" i="6"/>
  <c r="F9" i="6"/>
  <c r="AF5" i="6"/>
  <c r="T5" i="6"/>
  <c r="H5" i="6"/>
  <c r="V3" i="6"/>
  <c r="J3" i="6"/>
  <c r="I17" i="6"/>
  <c r="AD14" i="6"/>
  <c r="R14" i="6"/>
  <c r="F14" i="6"/>
  <c r="AF12" i="6"/>
  <c r="T12" i="6"/>
  <c r="H12" i="6"/>
  <c r="AA11" i="6"/>
  <c r="O11" i="6"/>
  <c r="V10" i="6"/>
  <c r="J10" i="6"/>
  <c r="AC9" i="6"/>
  <c r="Q9" i="6"/>
  <c r="E9" i="6"/>
  <c r="AE5" i="6"/>
  <c r="S5" i="6"/>
  <c r="G5" i="6"/>
  <c r="U3" i="6"/>
  <c r="I3" i="6"/>
  <c r="AC14" i="6"/>
  <c r="Q14" i="6"/>
  <c r="AE12" i="6"/>
  <c r="S12" i="6"/>
  <c r="G12" i="6"/>
  <c r="Z11" i="6"/>
  <c r="N11" i="6"/>
  <c r="U10" i="6"/>
  <c r="I10" i="6"/>
  <c r="AB9" i="6"/>
  <c r="P9" i="6"/>
  <c r="AD5" i="6"/>
  <c r="R5" i="6"/>
  <c r="F5" i="6"/>
  <c r="AF3" i="6"/>
  <c r="T3" i="6"/>
  <c r="H3" i="6"/>
  <c r="AF17" i="6"/>
  <c r="AE17" i="6"/>
  <c r="S17" i="6"/>
  <c r="AB14" i="6"/>
  <c r="P14" i="6"/>
  <c r="AD12" i="6"/>
  <c r="R12" i="6"/>
  <c r="F12" i="6"/>
  <c r="Y11" i="6"/>
  <c r="M11" i="6"/>
  <c r="AF10" i="6"/>
  <c r="T10" i="6"/>
  <c r="H10" i="6"/>
  <c r="AA9" i="6"/>
  <c r="O9" i="6"/>
  <c r="AC5" i="6"/>
  <c r="Q5" i="6"/>
  <c r="E5" i="6"/>
  <c r="AE3" i="6"/>
  <c r="S3" i="6"/>
  <c r="G3" i="6"/>
  <c r="AD17" i="6"/>
  <c r="R17" i="6"/>
  <c r="AA14" i="6"/>
  <c r="O14" i="6"/>
  <c r="AC12" i="6"/>
  <c r="Q12" i="6"/>
  <c r="X11" i="6"/>
  <c r="L11" i="6"/>
  <c r="AE10" i="6"/>
  <c r="S10" i="6"/>
  <c r="G10" i="6"/>
  <c r="Z9" i="6"/>
  <c r="N9" i="6"/>
  <c r="AB5" i="6"/>
  <c r="P5" i="6"/>
  <c r="AD3" i="6"/>
  <c r="R3" i="6"/>
  <c r="F3" i="6"/>
  <c r="J12" i="6"/>
  <c r="Q17" i="6"/>
  <c r="Z14" i="6"/>
  <c r="N14" i="6"/>
  <c r="AB12" i="6"/>
  <c r="P12" i="6"/>
  <c r="W11" i="6"/>
  <c r="K11" i="6"/>
  <c r="AD10" i="6"/>
  <c r="R10" i="6"/>
  <c r="F10" i="6"/>
  <c r="Y9" i="6"/>
  <c r="M9" i="6"/>
  <c r="AA5" i="6"/>
  <c r="O5" i="6"/>
  <c r="AC3" i="6"/>
  <c r="Q3" i="6"/>
  <c r="E3" i="6"/>
  <c r="V12" i="6"/>
  <c r="AC17" i="6"/>
  <c r="AB17" i="6"/>
  <c r="P17" i="6"/>
  <c r="F15" i="6"/>
  <c r="Y14" i="6"/>
  <c r="M14" i="6"/>
  <c r="AA12" i="6"/>
  <c r="O12" i="6"/>
  <c r="V11" i="6"/>
  <c r="J11" i="6"/>
  <c r="AC10" i="6"/>
  <c r="Q10" i="6"/>
  <c r="X9" i="6"/>
  <c r="L9" i="6"/>
  <c r="Z5" i="6"/>
  <c r="N5" i="6"/>
  <c r="AB3" i="6"/>
  <c r="P3" i="6"/>
  <c r="D3" i="6"/>
  <c r="K17" i="6"/>
  <c r="AA17" i="6"/>
  <c r="O17" i="6"/>
  <c r="X14" i="6"/>
  <c r="L14" i="6"/>
  <c r="Z12" i="6"/>
  <c r="N12" i="6"/>
  <c r="U11" i="6"/>
  <c r="I11" i="6"/>
  <c r="AB10" i="6"/>
  <c r="P10" i="6"/>
  <c r="W9" i="6"/>
  <c r="K9" i="6"/>
  <c r="Y5" i="6"/>
  <c r="M5" i="6"/>
  <c r="AA3" i="6"/>
  <c r="O3" i="6"/>
  <c r="W17" i="6"/>
  <c r="Z17" i="6"/>
  <c r="N17" i="6"/>
  <c r="W14" i="6"/>
  <c r="K14" i="6"/>
  <c r="Y12" i="6"/>
  <c r="M12" i="6"/>
  <c r="AF11" i="6"/>
  <c r="T11" i="6"/>
  <c r="H11" i="6"/>
  <c r="AA10" i="6"/>
  <c r="O10" i="6"/>
  <c r="V9" i="6"/>
  <c r="J9" i="6"/>
  <c r="X5" i="6"/>
  <c r="L5" i="6"/>
  <c r="Z3" i="6"/>
  <c r="N3" i="6"/>
  <c r="U17" i="6"/>
  <c r="T17" i="6"/>
  <c r="V14" i="6"/>
  <c r="J14" i="6"/>
  <c r="X12" i="6"/>
  <c r="L12" i="6"/>
  <c r="AE11" i="6"/>
  <c r="S11" i="6"/>
  <c r="G11" i="6"/>
  <c r="Z10" i="6"/>
  <c r="N10" i="6"/>
  <c r="U9" i="6"/>
  <c r="I9" i="6"/>
  <c r="D8" i="6"/>
  <c r="W5" i="6"/>
  <c r="K5" i="6"/>
  <c r="Y3" i="6"/>
  <c r="M3" i="6"/>
  <c r="AC11" i="6"/>
  <c r="Y17" i="6"/>
  <c r="M17" i="6"/>
  <c r="X17" i="6"/>
  <c r="L17" i="6"/>
  <c r="U14" i="6"/>
  <c r="I14" i="6"/>
  <c r="W12" i="6"/>
  <c r="K12" i="6"/>
  <c r="AD11" i="6"/>
  <c r="R11" i="6"/>
  <c r="F11" i="6"/>
  <c r="Y10" i="6"/>
  <c r="M10" i="6"/>
  <c r="AF9" i="6"/>
  <c r="T9" i="6"/>
  <c r="H9" i="6"/>
  <c r="V5" i="6"/>
  <c r="J5" i="6"/>
  <c r="X3" i="6"/>
  <c r="L3" i="6"/>
  <c r="AG6" i="6"/>
  <c r="I6" i="6"/>
  <c r="E6" i="6"/>
  <c r="K6" i="6"/>
  <c r="N6" i="6"/>
  <c r="D6" i="6"/>
  <c r="AC6" i="6"/>
  <c r="U6" i="6"/>
  <c r="C6" i="6"/>
  <c r="T6" i="6"/>
  <c r="L6" i="6"/>
  <c r="V6" i="6"/>
  <c r="Q6" i="6"/>
  <c r="G6" i="6"/>
  <c r="Z6" i="6"/>
  <c r="AF6" i="6"/>
  <c r="AD6" i="6"/>
  <c r="X6" i="6"/>
  <c r="J6" i="6"/>
  <c r="M6" i="6"/>
  <c r="W6" i="6"/>
  <c r="AB6" i="6"/>
  <c r="R6" i="6"/>
  <c r="H6" i="6"/>
  <c r="AA6" i="6"/>
  <c r="P6" i="6"/>
  <c r="F6" i="6"/>
  <c r="AE6" i="6"/>
  <c r="S6" i="6"/>
  <c r="Y6" i="6"/>
  <c r="O6" i="6"/>
  <c r="C7" i="6"/>
  <c r="F7" i="6"/>
  <c r="J7" i="6"/>
  <c r="R7" i="6"/>
  <c r="V7" i="6"/>
  <c r="AD7" i="6"/>
  <c r="S7" i="6"/>
  <c r="H7" i="6"/>
  <c r="T7" i="6"/>
  <c r="U7" i="6"/>
  <c r="X7" i="6"/>
  <c r="M7" i="6"/>
  <c r="I7" i="6"/>
  <c r="Y7" i="6"/>
  <c r="AF7" i="6"/>
  <c r="N7" i="6"/>
  <c r="O7" i="6"/>
  <c r="P7" i="6"/>
  <c r="K7" i="6"/>
  <c r="G7" i="6"/>
  <c r="W7" i="6"/>
  <c r="AB7" i="6"/>
  <c r="Z7" i="6"/>
  <c r="AG7" i="6"/>
  <c r="D7" i="6"/>
  <c r="AA7" i="6"/>
  <c r="E7" i="6"/>
  <c r="AC7" i="6"/>
  <c r="L7" i="6"/>
  <c r="Q7" i="6"/>
  <c r="AE7" i="6"/>
  <c r="B3" i="4"/>
  <c r="B4" i="4"/>
  <c r="B5" i="4"/>
  <c r="B6" i="4"/>
  <c r="B7" i="4"/>
  <c r="B9" i="4"/>
  <c r="B11" i="4"/>
  <c r="B16" i="4"/>
  <c r="B2" i="4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5" i="18"/>
  <c r="C17" i="18"/>
  <c r="D17" i="18"/>
  <c r="C18" i="18"/>
  <c r="D18" i="18"/>
  <c r="D16" i="18"/>
  <c r="C16" i="18"/>
  <c r="D15" i="18"/>
  <c r="C15" i="18"/>
  <c r="C20" i="18"/>
  <c r="D20" i="18"/>
  <c r="D19" i="18"/>
  <c r="C19" i="18"/>
  <c r="D14" i="18"/>
  <c r="C14" i="18"/>
  <c r="D11" i="18"/>
  <c r="D12" i="18"/>
  <c r="D13" i="18"/>
  <c r="C11" i="18"/>
  <c r="C12" i="18"/>
  <c r="C13" i="18"/>
  <c r="D10" i="18"/>
  <c r="D9" i="18"/>
  <c r="C10" i="18"/>
  <c r="C9" i="18"/>
  <c r="D8" i="18"/>
  <c r="C8" i="18"/>
  <c r="D7" i="18"/>
  <c r="C7" i="18"/>
  <c r="D6" i="18"/>
  <c r="C6" i="18"/>
  <c r="D5" i="18"/>
  <c r="C5" i="18"/>
  <c r="I8" i="17"/>
  <c r="I19" i="17"/>
  <c r="I11" i="17"/>
  <c r="I9" i="17"/>
  <c r="I4" i="17"/>
  <c r="I4" i="16"/>
  <c r="I19" i="16"/>
  <c r="I11" i="16"/>
  <c r="I8" i="16"/>
  <c r="I9" i="16"/>
  <c r="F4" i="6" l="1"/>
  <c r="H15" i="6"/>
  <c r="H13" i="6"/>
  <c r="F16" i="6"/>
  <c r="F8" i="6"/>
  <c r="E2" i="6"/>
  <c r="B16" i="15"/>
  <c r="G8" i="6" l="1"/>
  <c r="G16" i="6"/>
  <c r="I13" i="6"/>
  <c r="I15" i="6"/>
  <c r="G4" i="6"/>
  <c r="F2" i="6"/>
  <c r="B30" i="15"/>
  <c r="C30" i="15"/>
  <c r="C16" i="15"/>
  <c r="C17" i="15"/>
  <c r="C18" i="15"/>
  <c r="C19" i="15"/>
  <c r="C25" i="15"/>
  <c r="B25" i="15"/>
  <c r="B19" i="15"/>
  <c r="B18" i="15"/>
  <c r="B17" i="15"/>
  <c r="H4" i="6" l="1"/>
  <c r="J15" i="6"/>
  <c r="J13" i="6"/>
  <c r="H16" i="6"/>
  <c r="H8" i="6"/>
  <c r="G2" i="6"/>
  <c r="I8" i="6" l="1"/>
  <c r="I16" i="6"/>
  <c r="K13" i="6"/>
  <c r="K15" i="6"/>
  <c r="I4" i="6"/>
  <c r="H2" i="6"/>
  <c r="J4" i="6" l="1"/>
  <c r="L15" i="6"/>
  <c r="L13" i="6"/>
  <c r="J16" i="6"/>
  <c r="J8" i="6"/>
  <c r="I2" i="6"/>
  <c r="K8" i="6" l="1"/>
  <c r="K16" i="6"/>
  <c r="M13" i="6"/>
  <c r="M15" i="6"/>
  <c r="K4" i="6"/>
  <c r="J2" i="6"/>
  <c r="L16" i="6" l="1"/>
  <c r="N13" i="6"/>
  <c r="L4" i="6"/>
  <c r="N15" i="6"/>
  <c r="L8" i="6"/>
  <c r="K2" i="6"/>
  <c r="M8" i="6" l="1"/>
  <c r="M4" i="6"/>
  <c r="O15" i="6"/>
  <c r="O13" i="6"/>
  <c r="M16" i="6"/>
  <c r="L2" i="6"/>
  <c r="N16" i="6" l="1"/>
  <c r="P13" i="6"/>
  <c r="P15" i="6"/>
  <c r="N4" i="6"/>
  <c r="N8" i="6"/>
  <c r="M2" i="6"/>
  <c r="O8" i="6" l="1"/>
  <c r="O4" i="6"/>
  <c r="Q15" i="6"/>
  <c r="Q13" i="6"/>
  <c r="O16" i="6"/>
  <c r="N2" i="6"/>
  <c r="P16" i="6" l="1"/>
  <c r="R13" i="6"/>
  <c r="R15" i="6"/>
  <c r="P4" i="6"/>
  <c r="P8" i="6"/>
  <c r="O2" i="6"/>
  <c r="Q8" i="6" l="1"/>
  <c r="Q4" i="6"/>
  <c r="S15" i="6"/>
  <c r="S13" i="6"/>
  <c r="Q16" i="6"/>
  <c r="P2" i="6"/>
  <c r="R16" i="6" l="1"/>
  <c r="T13" i="6"/>
  <c r="T15" i="6"/>
  <c r="R4" i="6"/>
  <c r="R8" i="6"/>
  <c r="Q2" i="6"/>
  <c r="S8" i="6" l="1"/>
  <c r="S4" i="6"/>
  <c r="U15" i="6"/>
  <c r="U13" i="6"/>
  <c r="S16" i="6"/>
  <c r="R2" i="6"/>
  <c r="T16" i="6" l="1"/>
  <c r="V13" i="6"/>
  <c r="V15" i="6"/>
  <c r="T4" i="6"/>
  <c r="T8" i="6"/>
  <c r="S2" i="6"/>
  <c r="U8" i="6" l="1"/>
  <c r="U4" i="6"/>
  <c r="W15" i="6"/>
  <c r="W13" i="6"/>
  <c r="U16" i="6"/>
  <c r="T2" i="6"/>
  <c r="V16" i="6" l="1"/>
  <c r="X13" i="6"/>
  <c r="X15" i="6"/>
  <c r="V4" i="6"/>
  <c r="V8" i="6"/>
  <c r="U2" i="6"/>
  <c r="W8" i="6" l="1"/>
  <c r="W4" i="6"/>
  <c r="Y15" i="6"/>
  <c r="Y13" i="6"/>
  <c r="W16" i="6"/>
  <c r="V2" i="6"/>
  <c r="X16" i="6" l="1"/>
  <c r="Z13" i="6"/>
  <c r="Z15" i="6"/>
  <c r="X4" i="6"/>
  <c r="X8" i="6"/>
  <c r="W2" i="6"/>
  <c r="Y8" i="6" l="1"/>
  <c r="Y4" i="6"/>
  <c r="AA15" i="6"/>
  <c r="AA13" i="6"/>
  <c r="Y16" i="6"/>
  <c r="X2" i="6"/>
  <c r="Z16" i="6" l="1"/>
  <c r="AB13" i="6"/>
  <c r="AB15" i="6"/>
  <c r="Z4" i="6"/>
  <c r="Z8" i="6"/>
  <c r="Y2" i="6"/>
  <c r="AA8" i="6" l="1"/>
  <c r="AA4" i="6"/>
  <c r="AC15" i="6"/>
  <c r="AC13" i="6"/>
  <c r="AA16" i="6"/>
  <c r="Z2" i="6"/>
  <c r="AB16" i="6" l="1"/>
  <c r="AD13" i="6"/>
  <c r="AD15" i="6"/>
  <c r="AB4" i="6"/>
  <c r="AB8" i="6"/>
  <c r="AA2" i="6"/>
  <c r="AC8" i="6" l="1"/>
  <c r="AC4" i="6"/>
  <c r="AE15" i="6"/>
  <c r="AE13" i="6"/>
  <c r="AC16" i="6"/>
  <c r="AB2" i="6"/>
  <c r="AD16" i="6" l="1"/>
  <c r="AG13" i="6"/>
  <c r="AF13" i="6"/>
  <c r="AG15" i="6"/>
  <c r="AF15" i="6"/>
  <c r="AD4" i="6"/>
  <c r="AD8" i="6"/>
  <c r="AC2" i="6"/>
  <c r="AE8" i="6" l="1"/>
  <c r="AE4" i="6"/>
  <c r="AE16" i="6"/>
  <c r="AD2" i="6"/>
  <c r="AG16" i="6" l="1"/>
  <c r="AF16" i="6"/>
  <c r="AG4" i="6"/>
  <c r="AF4" i="6"/>
  <c r="AG8" i="6"/>
  <c r="AF8" i="6"/>
  <c r="AE2" i="6"/>
  <c r="AG2" i="6" l="1"/>
  <c r="AF2" i="6"/>
</calcChain>
</file>

<file path=xl/sharedStrings.xml><?xml version="1.0" encoding="utf-8"?>
<sst xmlns="http://schemas.openxmlformats.org/spreadsheetml/2006/main" count="1674" uniqueCount="409">
  <si>
    <t>Source:</t>
  </si>
  <si>
    <t>natural gas nonpeaker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</si>
  <si>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</si>
  <si>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</si>
  <si>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</si>
  <si>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</si>
  <si>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</si>
  <si>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</si>
  <si>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</si>
  <si>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</si>
  <si>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</si>
  <si>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BAU Expected Capacity Factors</t>
  </si>
  <si>
    <t>lignite</t>
  </si>
  <si>
    <t>offshore wind</t>
  </si>
  <si>
    <t>onshore wind</t>
  </si>
  <si>
    <t>hard coal</t>
  </si>
  <si>
    <t>crude oil</t>
  </si>
  <si>
    <t>heavy or residual fuel oil</t>
  </si>
  <si>
    <t>municipal solid waste</t>
  </si>
  <si>
    <t xml:space="preserve">This variable represents the capacity factors that electricity suppliers expect to run each type of </t>
  </si>
  <si>
    <t xml:space="preserve">power plant. Given the choice, an electricity supplier would sooner build a new nonpeaker power </t>
  </si>
  <si>
    <t>plant than attempt to rely on running a nonpeaker plant at greater than its Expected Capacity Factor.</t>
  </si>
  <si>
    <t>Expected Capacity Factor (dimensionless)</t>
  </si>
  <si>
    <t>http://epsis.kpx.or.kr/epsisnew/selectEkgeGepGbpGrid.do?menuId=060105</t>
  </si>
  <si>
    <t>EPSIS</t>
    <phoneticPr fontId="7" type="noConversion"/>
  </si>
  <si>
    <t>연도</t>
  </si>
  <si>
    <t>발전원</t>
  </si>
  <si>
    <t>발전원세부</t>
  </si>
  <si>
    <t>회사명</t>
  </si>
  <si>
    <t>발전기</t>
  </si>
  <si>
    <t>발전용량(kW)</t>
  </si>
  <si>
    <t>발전량(MWh)</t>
  </si>
  <si>
    <t>소내전력량(MWh)</t>
  </si>
  <si>
    <t>송전량(MWh)</t>
  </si>
  <si>
    <t>최대전력(kW)</t>
  </si>
  <si>
    <t>평균전력(kW)</t>
  </si>
  <si>
    <t>부하율(%)</t>
  </si>
  <si>
    <t>이용률(%)</t>
  </si>
  <si>
    <t>소내전력률(%)</t>
  </si>
  <si>
    <t>2019</t>
  </si>
  <si>
    <t>수력</t>
  </si>
  <si>
    <t>일반수력</t>
  </si>
  <si>
    <t>한수원</t>
  </si>
  <si>
    <t>화천</t>
  </si>
  <si>
    <t>춘천</t>
  </si>
  <si>
    <t>의암</t>
  </si>
  <si>
    <t>청평</t>
  </si>
  <si>
    <t>팔당</t>
  </si>
  <si>
    <t>강릉</t>
  </si>
  <si>
    <t>칠보</t>
  </si>
  <si>
    <t>수자원공사</t>
  </si>
  <si>
    <t>소양강(수자원공사)</t>
  </si>
  <si>
    <t>충주(수자원공사)</t>
  </si>
  <si>
    <t>대청(수자원공사)</t>
  </si>
  <si>
    <t>안동(수자원공사)</t>
  </si>
  <si>
    <t>합천(수자원공사)</t>
  </si>
  <si>
    <t>임하(수자원공사)</t>
  </si>
  <si>
    <t>주암(수자원공사)</t>
  </si>
  <si>
    <t>용담(수자원공사)</t>
  </si>
  <si>
    <t>양수</t>
  </si>
  <si>
    <t>무주양수</t>
  </si>
  <si>
    <t>예천양수</t>
  </si>
  <si>
    <t>삼랑진양수</t>
  </si>
  <si>
    <t>청평양수</t>
  </si>
  <si>
    <t>양양양수</t>
  </si>
  <si>
    <t>산청양수</t>
  </si>
  <si>
    <t>청송양수</t>
  </si>
  <si>
    <t>소수력</t>
  </si>
  <si>
    <t>남동</t>
  </si>
  <si>
    <t>삼천포해양소수력</t>
  </si>
  <si>
    <t>영흥해양소수력#1</t>
  </si>
  <si>
    <t>영흥해양소수력#2</t>
  </si>
  <si>
    <t>영흥해양소수력#3</t>
  </si>
  <si>
    <t>중부</t>
  </si>
  <si>
    <t>보령1소수력</t>
  </si>
  <si>
    <t>보령2소수력</t>
  </si>
  <si>
    <t>신보령소수력</t>
  </si>
  <si>
    <t>서부</t>
  </si>
  <si>
    <t>태안소수력</t>
  </si>
  <si>
    <t>남부</t>
  </si>
  <si>
    <t>삼척그린파워 해양소수력</t>
  </si>
  <si>
    <t>행원소수력</t>
  </si>
  <si>
    <t>동서</t>
  </si>
  <si>
    <t>당진화력소수력</t>
  </si>
  <si>
    <t>당진화력2소수력</t>
  </si>
  <si>
    <t>괴산소수력</t>
  </si>
  <si>
    <t>무주양수 소수력</t>
  </si>
  <si>
    <t>보성강소수력</t>
  </si>
  <si>
    <t>산청양수 소수력</t>
  </si>
  <si>
    <t>안흥소수력</t>
  </si>
  <si>
    <t>양양양수소수력</t>
  </si>
  <si>
    <t>예천소수력</t>
  </si>
  <si>
    <t>[PPA] 한수원</t>
  </si>
  <si>
    <t>한전</t>
  </si>
  <si>
    <t>추산소수력(도서)</t>
  </si>
  <si>
    <t>기력</t>
  </si>
  <si>
    <t>무연탄</t>
  </si>
  <si>
    <t>영동#2</t>
  </si>
  <si>
    <t>동해#1</t>
  </si>
  <si>
    <t>동해#2</t>
  </si>
  <si>
    <t>유연탄</t>
  </si>
  <si>
    <t>삼천포#1</t>
  </si>
  <si>
    <t>삼천포#2</t>
  </si>
  <si>
    <t>삼천포#3</t>
  </si>
  <si>
    <t>삼천포#4</t>
  </si>
  <si>
    <t>삼천포#5</t>
  </si>
  <si>
    <t>삼천포#6</t>
  </si>
  <si>
    <t>여수#1</t>
  </si>
  <si>
    <t>여수#2</t>
  </si>
  <si>
    <t>영흥#1</t>
  </si>
  <si>
    <t>영흥#2</t>
  </si>
  <si>
    <t>영흥#3</t>
  </si>
  <si>
    <t>영흥#4</t>
  </si>
  <si>
    <t>영흥#5</t>
  </si>
  <si>
    <t>영흥#6</t>
  </si>
  <si>
    <t>보령#1</t>
  </si>
  <si>
    <t>보령#2</t>
  </si>
  <si>
    <t>보령#3</t>
  </si>
  <si>
    <t>보령#4</t>
  </si>
  <si>
    <t>보령#5</t>
  </si>
  <si>
    <t>보령#6</t>
  </si>
  <si>
    <t>보령#7</t>
  </si>
  <si>
    <t>보령#8</t>
  </si>
  <si>
    <t>신보령#1</t>
  </si>
  <si>
    <t>신보령#2</t>
  </si>
  <si>
    <t>태안#1</t>
  </si>
  <si>
    <t>태안#2</t>
  </si>
  <si>
    <t>태안#3</t>
  </si>
  <si>
    <t>태안#4</t>
  </si>
  <si>
    <t>태안#5</t>
  </si>
  <si>
    <t>태안#6</t>
  </si>
  <si>
    <t>태안#7</t>
  </si>
  <si>
    <t>태안#8</t>
  </si>
  <si>
    <t>태안#9</t>
  </si>
  <si>
    <t>태안#10</t>
  </si>
  <si>
    <t>삼척그린파워#1</t>
  </si>
  <si>
    <t>삼척그린파워#2</t>
  </si>
  <si>
    <t>하동#1</t>
  </si>
  <si>
    <t>하동#2</t>
  </si>
  <si>
    <t>하동#3</t>
  </si>
  <si>
    <t>하동#4</t>
  </si>
  <si>
    <t>하동#5</t>
  </si>
  <si>
    <t>하동#6</t>
  </si>
  <si>
    <t>하동#7</t>
  </si>
  <si>
    <t>하동#8</t>
  </si>
  <si>
    <t>당진#1</t>
  </si>
  <si>
    <t>당진#2</t>
  </si>
  <si>
    <t>당진#3</t>
  </si>
  <si>
    <t>당진#4</t>
  </si>
  <si>
    <t>당진#5</t>
  </si>
  <si>
    <t>당진#6</t>
  </si>
  <si>
    <t>당진#7</t>
  </si>
  <si>
    <t>당진#8</t>
  </si>
  <si>
    <t>당진#9</t>
  </si>
  <si>
    <t>당진#10</t>
  </si>
  <si>
    <t>호남#1</t>
  </si>
  <si>
    <t>호남#2</t>
  </si>
  <si>
    <t>기타사</t>
  </si>
  <si>
    <t>북평#1</t>
  </si>
  <si>
    <t>북평#2</t>
  </si>
  <si>
    <t>중유</t>
  </si>
  <si>
    <t>평택#1</t>
  </si>
  <si>
    <t>평택#2</t>
  </si>
  <si>
    <t>평택#3</t>
  </si>
  <si>
    <t>평택#4</t>
  </si>
  <si>
    <t>울산#4</t>
  </si>
  <si>
    <t>울산#5</t>
  </si>
  <si>
    <t>울산#6</t>
  </si>
  <si>
    <t>복합</t>
  </si>
  <si>
    <t>경유</t>
  </si>
  <si>
    <t>제주C/C</t>
  </si>
  <si>
    <t>한림C/C</t>
  </si>
  <si>
    <t>가스</t>
  </si>
  <si>
    <t>분당C/C</t>
  </si>
  <si>
    <t>보령C/C</t>
  </si>
  <si>
    <t>서울C/C</t>
  </si>
  <si>
    <t>군산C/C</t>
  </si>
  <si>
    <t>서인천C/C</t>
  </si>
  <si>
    <t>신인천C/C</t>
  </si>
  <si>
    <t>평택C/C</t>
  </si>
  <si>
    <t>부산C/C</t>
  </si>
  <si>
    <t>안동C/C</t>
  </si>
  <si>
    <t>영월C/C</t>
  </si>
  <si>
    <t>울산C/C</t>
  </si>
  <si>
    <t>인천C/C</t>
  </si>
  <si>
    <t>일산C/C</t>
  </si>
  <si>
    <t>광양C/C</t>
  </si>
  <si>
    <t>당진C/C</t>
  </si>
  <si>
    <t>동두천C/C</t>
  </si>
  <si>
    <t>부산정관에너지</t>
  </si>
  <si>
    <t>신평택C/C</t>
  </si>
  <si>
    <t>안산C/C</t>
  </si>
  <si>
    <t>영남파워</t>
  </si>
  <si>
    <t>오성C/C</t>
  </si>
  <si>
    <t>율촌C/C</t>
  </si>
  <si>
    <t>파주문산C/C</t>
  </si>
  <si>
    <t>포스코에너지C/C</t>
  </si>
  <si>
    <t>포천C/C</t>
  </si>
  <si>
    <t>포천천연C/C</t>
  </si>
  <si>
    <t>대산C/C</t>
  </si>
  <si>
    <t>원자력</t>
  </si>
  <si>
    <t>고리#2</t>
  </si>
  <si>
    <t>고리#3</t>
  </si>
  <si>
    <t>고리#4</t>
  </si>
  <si>
    <t>신고리#1</t>
  </si>
  <si>
    <t>신고리#2</t>
  </si>
  <si>
    <t>신고리#3</t>
  </si>
  <si>
    <t>신고리#4</t>
  </si>
  <si>
    <t>월성#2</t>
  </si>
  <si>
    <t>월성#3</t>
  </si>
  <si>
    <t>월성#4</t>
  </si>
  <si>
    <t>신월성#1</t>
  </si>
  <si>
    <t>신월성#2</t>
  </si>
  <si>
    <t>한빛#1</t>
  </si>
  <si>
    <t>한빛#2</t>
  </si>
  <si>
    <t>한빛#3</t>
  </si>
  <si>
    <t>한빛#4</t>
  </si>
  <si>
    <t>한빛#5</t>
  </si>
  <si>
    <t>한빛#6</t>
  </si>
  <si>
    <t>한울#1</t>
  </si>
  <si>
    <t>한울#2</t>
  </si>
  <si>
    <t>한울#3</t>
  </si>
  <si>
    <t>한울#4</t>
  </si>
  <si>
    <t>한울#5</t>
  </si>
  <si>
    <t>한울#6</t>
  </si>
  <si>
    <t>English</t>
    <phoneticPr fontId="7" type="noConversion"/>
  </si>
  <si>
    <t>Korean</t>
    <phoneticPr fontId="7" type="noConversion"/>
  </si>
  <si>
    <t>무연탄</t>
    <phoneticPr fontId="7" type="noConversion"/>
  </si>
  <si>
    <t>원자력</t>
    <phoneticPr fontId="7" type="noConversion"/>
  </si>
  <si>
    <t>소수력</t>
    <phoneticPr fontId="7" type="noConversion"/>
  </si>
  <si>
    <t>Categorization</t>
    <phoneticPr fontId="7" type="noConversion"/>
  </si>
  <si>
    <t>일반수력</t>
    <phoneticPr fontId="7" type="noConversion"/>
  </si>
  <si>
    <t>양수</t>
    <phoneticPr fontId="7" type="noConversion"/>
  </si>
  <si>
    <t>유연탄</t>
    <phoneticPr fontId="7" type="noConversion"/>
  </si>
  <si>
    <t>hard coal</t>
    <phoneticPr fontId="7" type="noConversion"/>
  </si>
  <si>
    <t>중유</t>
    <phoneticPr fontId="7" type="noConversion"/>
  </si>
  <si>
    <t>heavy or residual fuel oil</t>
    <phoneticPr fontId="7" type="noConversion"/>
  </si>
  <si>
    <t>경유</t>
    <phoneticPr fontId="7" type="noConversion"/>
  </si>
  <si>
    <t>petroleum</t>
    <phoneticPr fontId="7" type="noConversion"/>
  </si>
  <si>
    <t>가스</t>
    <phoneticPr fontId="7" type="noConversion"/>
  </si>
  <si>
    <t>natural gas nonpeaker</t>
    <phoneticPr fontId="7" type="noConversion"/>
  </si>
  <si>
    <t>nuclear</t>
    <phoneticPr fontId="7" type="noConversion"/>
  </si>
  <si>
    <t>pumped storage</t>
    <phoneticPr fontId="7" type="noConversion"/>
  </si>
  <si>
    <t xml:space="preserve"> * NOT hydro</t>
    <phoneticPr fontId="7" type="noConversion"/>
  </si>
  <si>
    <t>Generation Capacity (kW)</t>
    <phoneticPr fontId="7" type="noConversion"/>
  </si>
  <si>
    <t>Electricity Output (MWh)</t>
    <phoneticPr fontId="7" type="noConversion"/>
  </si>
  <si>
    <t>EPSIS DATA</t>
    <phoneticPr fontId="7" type="noConversion"/>
  </si>
  <si>
    <t>The Start Year is :</t>
    <phoneticPr fontId="7" type="noConversion"/>
  </si>
  <si>
    <t>Generation Capacity, Electricity Ouput, and Capacity Factor of each plant</t>
    <phoneticPr fontId="7" type="noConversion"/>
  </si>
  <si>
    <t>KOSIS</t>
    <phoneticPr fontId="7" type="noConversion"/>
  </si>
  <si>
    <t>https://kosis.kr/statisticsList/statisticsListIndex.do?vwcd=MT_ZTITLE&amp;menuId=M_01_01#content-group</t>
  </si>
  <si>
    <t>Electricity Output by Renewable Sources</t>
    <phoneticPr fontId="7" type="noConversion"/>
  </si>
  <si>
    <t>에너지원별(1)</t>
  </si>
  <si>
    <t>에너지원별(2)</t>
  </si>
  <si>
    <t>에너지원별(3)</t>
  </si>
  <si>
    <t>에너지원별(4)</t>
  </si>
  <si>
    <t>① 재생에너지</t>
  </si>
  <si>
    <t>태양광 (MWh)</t>
  </si>
  <si>
    <t>소계</t>
  </si>
  <si>
    <t/>
  </si>
  <si>
    <t>사업용</t>
  </si>
  <si>
    <t>자가용</t>
  </si>
  <si>
    <t>풍력 (MWh)</t>
  </si>
  <si>
    <t>수력 (MWh)</t>
  </si>
  <si>
    <t>해양 (MWh)</t>
  </si>
  <si>
    <t>바이오 (MWh)</t>
  </si>
  <si>
    <t>바이오가스</t>
  </si>
  <si>
    <t>매립지가스</t>
  </si>
  <si>
    <t>-</t>
  </si>
  <si>
    <t>우드칩</t>
  </si>
  <si>
    <t>목재펠릿</t>
  </si>
  <si>
    <t>폐목재</t>
  </si>
  <si>
    <t>흑액</t>
  </si>
  <si>
    <t>하수슬러지고형연료</t>
  </si>
  <si>
    <t>Bio-SRF</t>
  </si>
  <si>
    <t>바이오중유</t>
  </si>
  <si>
    <t>폐기물 (MWh)</t>
  </si>
  <si>
    <t>폐가스</t>
  </si>
  <si>
    <t>산업폐기물</t>
  </si>
  <si>
    <t>생활폐기물</t>
  </si>
  <si>
    <t>대형도시쓰레기</t>
  </si>
  <si>
    <t>RDF/RPF/TDF</t>
  </si>
  <si>
    <t>SRF</t>
  </si>
  <si>
    <t>시멘트킬른보조연료</t>
  </si>
  <si>
    <t>정제연료유</t>
  </si>
  <si>
    <t>② 신에너지</t>
  </si>
  <si>
    <t>연료전지 (MWh)</t>
  </si>
  <si>
    <t>IGCC (MWh)</t>
  </si>
  <si>
    <t>MWh</t>
    <phoneticPr fontId="7" type="noConversion"/>
  </si>
  <si>
    <t>Generation Capacity of Renewable Sources</t>
    <phoneticPr fontId="7" type="noConversion"/>
  </si>
  <si>
    <t>태양광</t>
  </si>
  <si>
    <t>풍력</t>
  </si>
  <si>
    <t>해양</t>
  </si>
  <si>
    <t>바이오</t>
  </si>
  <si>
    <t>폐기물</t>
  </si>
  <si>
    <t>연료전지</t>
  </si>
  <si>
    <t>IGCC</t>
  </si>
  <si>
    <t>kW</t>
    <phoneticPr fontId="7" type="noConversion"/>
  </si>
  <si>
    <t xml:space="preserve">  * The amount of hard coal output from IGCC would be added to EPSIS data</t>
    <phoneticPr fontId="7" type="noConversion"/>
  </si>
  <si>
    <t>Capacity Factor (%)</t>
    <phoneticPr fontId="7" type="noConversion"/>
  </si>
  <si>
    <t xml:space="preserve">  * The amount of hard coal capacity from IGCC would be added to EPSIS data</t>
    <phoneticPr fontId="7" type="noConversion"/>
  </si>
  <si>
    <t>ATB Solar - Utility PV</t>
  </si>
  <si>
    <t>Basis Year</t>
  </si>
  <si>
    <t>Utility PV - Class 10 - Advanced</t>
  </si>
  <si>
    <t>Utility PV - Class 10 - Moderate</t>
  </si>
  <si>
    <t>Utility PV - Class 10 - Conservative</t>
  </si>
  <si>
    <t>Utility PV - Class 9 - Advanced</t>
  </si>
  <si>
    <t>Utility PV - Class 9 - Moderate</t>
  </si>
  <si>
    <t>Utility PV - Class 9 - Conservative</t>
  </si>
  <si>
    <t>Utility PV - Class 8 - Advanced</t>
  </si>
  <si>
    <t>Utility PV - Class 8 - Moderate</t>
  </si>
  <si>
    <t>Utility PV - Class 8 - Conservative</t>
  </si>
  <si>
    <t>Utility PV - Class 7 - Advanced</t>
  </si>
  <si>
    <t>Utility PV - Class 7 - Moderate</t>
  </si>
  <si>
    <t>Utility PV - Class 7 - Conservative</t>
  </si>
  <si>
    <t>Utility PV - Class 6 - Advanced</t>
  </si>
  <si>
    <t>Utility PV - Class 6 - Moderate</t>
  </si>
  <si>
    <t>Utility PV - Class 6 - Conservative</t>
  </si>
  <si>
    <t>Utility PV - Class 5 - Advanced</t>
  </si>
  <si>
    <t>Utility PV - Class 5 - Moderate</t>
  </si>
  <si>
    <t>Utility PV - Class 5 - Conservative</t>
  </si>
  <si>
    <t>Utility PV - Class 4 - Advanced</t>
  </si>
  <si>
    <t>Utility PV - Class 4 - Moderate</t>
  </si>
  <si>
    <t>Utility PV - Class 4 - Conservative</t>
  </si>
  <si>
    <t>Utility PV - Class 3 - Advanced</t>
  </si>
  <si>
    <t>Utility PV - Class 3 - Moderate</t>
  </si>
  <si>
    <t>Utility PV - Class 3 - Conservative</t>
  </si>
  <si>
    <t>Utility PV - Class 2 - Advanced</t>
  </si>
  <si>
    <t>Utility PV - Class 2 - Moderate</t>
  </si>
  <si>
    <t>Utility PV - Class 2 - Conservative</t>
  </si>
  <si>
    <t>Utility PV - Class 1 - Advanced</t>
  </si>
  <si>
    <t>Utility PV - Class 1 - Moderate</t>
  </si>
  <si>
    <t>Utility PV - Class 1 - Conservative</t>
  </si>
  <si>
    <t>Average</t>
  </si>
  <si>
    <t>ATB Onshore Wind</t>
  </si>
  <si>
    <t>Class 1 - Advanced</t>
  </si>
  <si>
    <t>Class 1 - Moderate</t>
  </si>
  <si>
    <t>Class 1 - Conservative</t>
  </si>
  <si>
    <t>Class 2 - Advanced</t>
  </si>
  <si>
    <t>Class 2 - Moderate</t>
  </si>
  <si>
    <t>Class 2 - Conservative</t>
  </si>
  <si>
    <t>Class 3 - Advanced</t>
  </si>
  <si>
    <t>Class 3 - Moderate</t>
  </si>
  <si>
    <t>Class 3 - Conservative</t>
  </si>
  <si>
    <t>Class 4 - Advanced</t>
  </si>
  <si>
    <t>Class 4 - Moderate</t>
  </si>
  <si>
    <t>Class 4 - Conservative</t>
  </si>
  <si>
    <t>Class 5 - Advanced</t>
  </si>
  <si>
    <t>Class 5 - Moderate</t>
  </si>
  <si>
    <t>Class 5 - Conservative</t>
  </si>
  <si>
    <t>Class 6 - Advanced</t>
  </si>
  <si>
    <t>Class 6 - Moderate</t>
  </si>
  <si>
    <t>Class 6 - Conservative</t>
  </si>
  <si>
    <t>Class 7 - Advanced</t>
  </si>
  <si>
    <t>Class 7 - Moderate</t>
  </si>
  <si>
    <t>Class 7 - Conservative</t>
  </si>
  <si>
    <t>Class 8 - Advanced</t>
  </si>
  <si>
    <t>Class 8 - Moderate</t>
  </si>
  <si>
    <t>Class 8 - Conservative</t>
  </si>
  <si>
    <t>Class 9 - Advanced</t>
  </si>
  <si>
    <t>Class 9 - Moderate</t>
  </si>
  <si>
    <t>Class 9 - Conservative</t>
  </si>
  <si>
    <t>Class 10 - Advanced</t>
  </si>
  <si>
    <t>Class 10 - Moderate</t>
  </si>
  <si>
    <t>Class 10 - Conservative</t>
  </si>
  <si>
    <t>Land-Based Wind Techno-Resource Groups (TRG)</t>
  </si>
  <si>
    <t>Techno-Resource Group (TRG)</t>
  </si>
  <si>
    <t>Wind Speed Range (m/s)</t>
  </si>
  <si>
    <t>Weighted Average Wind Speed (m/s)</t>
  </si>
  <si>
    <t>Potential Wind Plant Capacity (GW)</t>
  </si>
  <si>
    <t>Class1</t>
  </si>
  <si>
    <t>&gt; 9.0</t>
  </si>
  <si>
    <t>Class2</t>
  </si>
  <si>
    <t>8.8 - 9.0</t>
  </si>
  <si>
    <t>Class3</t>
  </si>
  <si>
    <t>8.6 - 8.8</t>
  </si>
  <si>
    <t>Class4</t>
  </si>
  <si>
    <t>8.4 - 8.6</t>
  </si>
  <si>
    <t>Class5</t>
  </si>
  <si>
    <t>8.1 - 8.4</t>
  </si>
  <si>
    <t>Class6</t>
  </si>
  <si>
    <t>7.6 - 8.1</t>
  </si>
  <si>
    <t>Class7</t>
  </si>
  <si>
    <t>7.1 - 7.6</t>
  </si>
  <si>
    <t>Class8</t>
  </si>
  <si>
    <t>6.5 - 7.1</t>
  </si>
  <si>
    <t>Class9</t>
  </si>
  <si>
    <t>5.9 - 6.5</t>
  </si>
  <si>
    <t>Weighted average of first 4 classes</t>
  </si>
  <si>
    <t>Class10</t>
  </si>
  <si>
    <t>0 - 5.9</t>
  </si>
  <si>
    <t>Total</t>
  </si>
  <si>
    <t>2021-ATB-Data_Master</t>
  </si>
  <si>
    <t>https://atb.nrel.gov/</t>
  </si>
  <si>
    <t>NREL</t>
    <phoneticPr fontId="7" type="noConversion"/>
  </si>
  <si>
    <t>Trends for New Solar PV and Onshore Wind Capacity Factors</t>
    <phoneticPr fontId="7" type="noConversion"/>
  </si>
  <si>
    <t>For all sources other than onshore wind and solar PV, we assume their capacity factor is constant</t>
    <phoneticPr fontId="7" type="noConversion"/>
  </si>
  <si>
    <t>For onshore wind and solar PV, we use the NREL ATB to determine the trend in capacity factors through 2050.</t>
    <phoneticPr fontId="7" type="noConversion"/>
  </si>
  <si>
    <t xml:space="preserve">For onshore wind, we average based on a subset of the ATB classes for all 4 resources. </t>
    <phoneticPr fontId="7" type="noConversion"/>
  </si>
  <si>
    <t>BECF-pre-ret : capacity factor of existing units</t>
    <phoneticPr fontId="7" type="noConversion"/>
  </si>
  <si>
    <t>BECF-new : capacity factor of new units</t>
    <phoneticPr fontId="7" type="noConversion"/>
  </si>
  <si>
    <t>BECF-pre-nonrt : capacity factor of not existing units</t>
    <phoneticPr fontId="7" type="noConversion"/>
  </si>
  <si>
    <t>For solar thermal, geothermal, natural gas peaker, lignite, offshore wind ,crude oil and municipal solid wast,</t>
    <phoneticPr fontId="7" type="noConversion"/>
  </si>
  <si>
    <t>data from the EPS U.S. model were used because the denominator in the calculation formula goes zero and could not be calculated.</t>
    <phoneticPr fontId="7" type="noConversion"/>
  </si>
  <si>
    <t>* Data from EPS U.S.</t>
    <phoneticPr fontId="7" type="noConversion"/>
  </si>
  <si>
    <t>https://cleanenergynews.ihsmarkit.com/research-analysis/south-korea-proposes-worlds-largest-offshore-wind-farm.html#:~:text=IHS%20Markit%20has%20reported%20that,factor%20can%20reach%20above%2050%25.</t>
  </si>
  <si>
    <t>Offshore Wind Capacity Factor</t>
  </si>
  <si>
    <t>HIS Markit</t>
  </si>
  <si>
    <t>* Data from HIS Markit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</si>
</sst>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0.0"/>
  </numFmts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8"/>
      <name val="Calibri"/>
      <family val="3"/>
      <charset val="129"/>
      <scheme val="minor"/>
    </font>
    <font>
      <sz val="13"/>
      <color indexed="0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  <font>
      <b/>
      <sz val="11"/>
      <color theme="1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2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3"/>
      <charset val="129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BFBFB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medium">
        <color theme="0" tint="-0.24994659260841701"/>
      </left>
      <right/>
      <top/>
      <bottom/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/>
      <diagonal/>
    </border>
    <border>
      <left style="medium">
        <color rgb="FF4F81BD"/>
      </left>
      <right style="medium">
        <color rgb="FF4F81BD"/>
      </right>
      <top/>
      <bottom style="medium">
        <color rgb="FF4F81BD"/>
      </bottom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rgb="FF4F81BD"/>
      </left>
      <right/>
      <top/>
      <bottom/>
      <diagonal/>
    </border>
    <border>
      <left style="medium">
        <color rgb="FF4F81BD"/>
      </left>
      <right style="medium">
        <color rgb="FF4F81BD"/>
      </right>
      <top/>
      <bottom/>
      <diagonal/>
    </border>
    <border>
      <left style="medium">
        <color rgb="FF4F81BD"/>
      </left>
      <right/>
      <top/>
      <bottom style="medium">
        <color rgb="FF4F81BD"/>
      </bottom>
      <diagonal/>
    </border>
    <border>
      <left style="medium">
        <color rgb="FF4F81BD"/>
      </left>
      <right/>
      <top style="medium">
        <color rgb="FF4F81BD"/>
      </top>
      <bottom style="medium">
        <color rgb="FF4F81BD"/>
      </bottom>
      <diagonal/>
    </border>
    <border>
      <left/>
      <right/>
      <top style="medium">
        <color rgb="FF4F81BD"/>
      </top>
      <bottom style="medium">
        <color rgb="FF4F81BD"/>
      </bottom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 style="medium">
        <color rgb="FF4F81BD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theme="0"/>
      </top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4" fillId="0" borderId="0"/>
    <xf numFmtId="0" fontId="8" fillId="0" borderId="0">
      <alignment vertical="center"/>
    </xf>
    <xf numFmtId="0" fontId="14" fillId="0" borderId="0">
      <alignment vertical="center"/>
    </xf>
    <xf numFmtId="9" fontId="16" fillId="0" borderId="0" applyFont="0" applyFill="0" applyBorder="0" applyAlignment="0" applyProtection="0"/>
  </cellStyleXfs>
  <cellXfs count="12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164" fontId="0" fillId="0" borderId="0" xfId="0" applyNumberFormat="1"/>
    <xf numFmtId="0" fontId="1" fillId="0" borderId="0" xfId="0" applyFont="1" applyAlignment="1">
      <alignment wrapText="1"/>
    </xf>
    <xf numFmtId="0" fontId="0" fillId="2" borderId="0" xfId="0" applyFill="1"/>
    <xf numFmtId="0" fontId="5" fillId="3" borderId="0" xfId="0" applyFont="1" applyFill="1" applyBorder="1"/>
    <xf numFmtId="1" fontId="5" fillId="3" borderId="0" xfId="0" applyNumberFormat="1" applyFont="1" applyFill="1" applyBorder="1" applyAlignment="1">
      <alignment horizontal="left"/>
    </xf>
    <xf numFmtId="164" fontId="0" fillId="4" borderId="0" xfId="0" applyNumberFormat="1" applyFill="1"/>
    <xf numFmtId="0" fontId="6" fillId="0" borderId="0" xfId="0" applyFont="1" applyBorder="1"/>
    <xf numFmtId="0" fontId="5" fillId="0" borderId="0" xfId="0" applyFont="1" applyBorder="1"/>
    <xf numFmtId="0" fontId="6" fillId="0" borderId="0" xfId="0" applyFont="1" applyFill="1" applyBorder="1"/>
    <xf numFmtId="0" fontId="9" fillId="5" borderId="1" xfId="4" applyFont="1" applyFill="1" applyBorder="1" applyAlignment="1">
      <alignment horizontal="center" vertical="center" wrapText="1"/>
    </xf>
    <xf numFmtId="0" fontId="8" fillId="5" borderId="1" xfId="4" applyFill="1" applyBorder="1">
      <alignment vertical="center"/>
    </xf>
    <xf numFmtId="0" fontId="10" fillId="0" borderId="1" xfId="4" applyFont="1" applyBorder="1" applyAlignment="1">
      <alignment horizontal="center" vertical="top"/>
    </xf>
    <xf numFmtId="3" fontId="10" fillId="0" borderId="1" xfId="4" applyNumberFormat="1" applyFont="1" applyBorder="1" applyAlignment="1">
      <alignment horizontal="right" vertical="top"/>
    </xf>
    <xf numFmtId="4" fontId="10" fillId="0" borderId="1" xfId="4" applyNumberFormat="1" applyFont="1" applyBorder="1" applyAlignment="1">
      <alignment horizontal="right" vertical="top"/>
    </xf>
    <xf numFmtId="0" fontId="8" fillId="0" borderId="1" xfId="4" applyBorder="1">
      <alignment vertical="center"/>
    </xf>
    <xf numFmtId="0" fontId="11" fillId="0" borderId="0" xfId="0" applyFont="1"/>
    <xf numFmtId="0" fontId="12" fillId="0" borderId="0" xfId="0" applyFont="1"/>
    <xf numFmtId="0" fontId="0" fillId="6" borderId="0" xfId="0" applyFill="1"/>
    <xf numFmtId="0" fontId="0" fillId="0" borderId="0" xfId="0" applyAlignment="1">
      <alignment horizontal="center" vertical="center"/>
    </xf>
    <xf numFmtId="0" fontId="13" fillId="0" borderId="0" xfId="0" applyFont="1" applyFill="1" applyBorder="1" applyAlignment="1">
      <alignment horizontal="center"/>
    </xf>
    <xf numFmtId="0" fontId="11" fillId="7" borderId="0" xfId="0" applyFont="1" applyFill="1"/>
    <xf numFmtId="0" fontId="14" fillId="8" borderId="1" xfId="5" applyFill="1" applyBorder="1">
      <alignment vertical="center"/>
    </xf>
    <xf numFmtId="0" fontId="14" fillId="9" borderId="1" xfId="5" applyFill="1" applyBorder="1" applyAlignment="1"/>
    <xf numFmtId="0" fontId="14" fillId="0" borderId="0" xfId="5">
      <alignment vertical="center"/>
    </xf>
    <xf numFmtId="0" fontId="14" fillId="10" borderId="2" xfId="5" applyFill="1" applyBorder="1" applyAlignment="1"/>
    <xf numFmtId="3" fontId="14" fillId="0" borderId="1" xfId="5" applyNumberFormat="1" applyBorder="1" applyAlignment="1">
      <alignment horizontal="right"/>
    </xf>
    <xf numFmtId="0" fontId="14" fillId="10" borderId="3" xfId="5" applyFill="1" applyBorder="1" applyAlignment="1"/>
    <xf numFmtId="0" fontId="14" fillId="10" borderId="4" xfId="5" applyFill="1" applyBorder="1" applyAlignment="1"/>
    <xf numFmtId="0" fontId="14" fillId="10" borderId="1" xfId="5" applyFill="1" applyBorder="1" applyAlignment="1"/>
    <xf numFmtId="0" fontId="15" fillId="0" borderId="0" xfId="5" applyFont="1" applyAlignment="1">
      <alignment horizontal="center" vertical="center"/>
    </xf>
    <xf numFmtId="11" fontId="0" fillId="0" borderId="0" xfId="0" applyNumberFormat="1"/>
    <xf numFmtId="11" fontId="0" fillId="0" borderId="0" xfId="0" applyNumberFormat="1" applyAlignment="1">
      <alignment horizontal="right"/>
    </xf>
    <xf numFmtId="11" fontId="0" fillId="0" borderId="0" xfId="0" quotePrefix="1" applyNumberFormat="1" applyAlignment="1">
      <alignment horizontal="right"/>
    </xf>
    <xf numFmtId="11" fontId="14" fillId="0" borderId="0" xfId="5" applyNumberFormat="1">
      <alignment vertical="center"/>
    </xf>
    <xf numFmtId="10" fontId="0" fillId="0" borderId="0" xfId="0" applyNumberFormat="1" applyAlignment="1">
      <alignment horizontal="right"/>
    </xf>
    <xf numFmtId="11" fontId="14" fillId="11" borderId="0" xfId="5" applyNumberFormat="1" applyFill="1">
      <alignment vertical="center"/>
    </xf>
    <xf numFmtId="0" fontId="14" fillId="6" borderId="0" xfId="5" applyFill="1">
      <alignment vertical="center"/>
    </xf>
    <xf numFmtId="0" fontId="11" fillId="0" borderId="0" xfId="0" applyFont="1" applyAlignment="1">
      <alignment horizontal="center"/>
    </xf>
    <xf numFmtId="9" fontId="0" fillId="0" borderId="0" xfId="0" applyNumberFormat="1"/>
    <xf numFmtId="0" fontId="0" fillId="0" borderId="0" xfId="0" applyAlignment="1">
      <alignment horizontal="center"/>
    </xf>
    <xf numFmtId="0" fontId="1" fillId="2" borderId="0" xfId="0" applyFont="1" applyFill="1"/>
    <xf numFmtId="0" fontId="17" fillId="0" borderId="0" xfId="0" applyFont="1"/>
    <xf numFmtId="0" fontId="17" fillId="0" borderId="0" xfId="0" applyFont="1" applyAlignment="1">
      <alignment horizontal="center" vertical="top"/>
    </xf>
    <xf numFmtId="0" fontId="18" fillId="0" borderId="5" xfId="0" applyFont="1" applyBorder="1"/>
    <xf numFmtId="9" fontId="17" fillId="12" borderId="6" xfId="6" applyFont="1" applyFill="1" applyBorder="1"/>
    <xf numFmtId="0" fontId="18" fillId="0" borderId="0" xfId="0" applyFont="1"/>
    <xf numFmtId="9" fontId="17" fillId="12" borderId="7" xfId="6" applyFont="1" applyFill="1" applyBorder="1"/>
    <xf numFmtId="0" fontId="18" fillId="0" borderId="8" xfId="0" applyFont="1" applyBorder="1"/>
    <xf numFmtId="9" fontId="17" fillId="12" borderId="9" xfId="6" applyFont="1" applyFill="1" applyBorder="1"/>
    <xf numFmtId="165" fontId="0" fillId="0" borderId="0" xfId="0" applyNumberFormat="1"/>
    <xf numFmtId="0" fontId="17" fillId="0" borderId="5" xfId="0" applyFont="1" applyBorder="1"/>
    <xf numFmtId="0" fontId="17" fillId="0" borderId="8" xfId="0" applyFont="1" applyBorder="1"/>
    <xf numFmtId="0" fontId="18" fillId="2" borderId="0" xfId="0" applyFont="1" applyFill="1"/>
    <xf numFmtId="9" fontId="17" fillId="12" borderId="10" xfId="0" applyNumberFormat="1" applyFont="1" applyFill="1" applyBorder="1"/>
    <xf numFmtId="9" fontId="17" fillId="12" borderId="7" xfId="0" applyNumberFormat="1" applyFont="1" applyFill="1" applyBorder="1"/>
    <xf numFmtId="9" fontId="17" fillId="12" borderId="11" xfId="0" applyNumberFormat="1" applyFont="1" applyFill="1" applyBorder="1"/>
    <xf numFmtId="9" fontId="17" fillId="12" borderId="9" xfId="0" applyNumberFormat="1" applyFont="1" applyFill="1" applyBorder="1"/>
    <xf numFmtId="0" fontId="17" fillId="0" borderId="9" xfId="0" applyFont="1" applyBorder="1"/>
    <xf numFmtId="0" fontId="17" fillId="0" borderId="10" xfId="0" applyFont="1" applyBorder="1"/>
    <xf numFmtId="0" fontId="18" fillId="13" borderId="12" xfId="0" applyFont="1" applyFill="1" applyBorder="1"/>
    <xf numFmtId="0" fontId="18" fillId="13" borderId="0" xfId="0" applyFont="1" applyFill="1"/>
    <xf numFmtId="0" fontId="3" fillId="14" borderId="15" xfId="0" applyFont="1" applyFill="1" applyBorder="1" applyAlignment="1">
      <alignment horizontal="center" vertical="center" wrapText="1"/>
    </xf>
    <xf numFmtId="0" fontId="17" fillId="14" borderId="15" xfId="0" applyFont="1" applyFill="1" applyBorder="1" applyAlignment="1">
      <alignment horizontal="center" vertical="center" wrapText="1"/>
    </xf>
    <xf numFmtId="166" fontId="17" fillId="14" borderId="15" xfId="0" applyNumberFormat="1" applyFont="1" applyFill="1" applyBorder="1" applyAlignment="1">
      <alignment horizontal="center" vertical="center" wrapText="1"/>
    </xf>
    <xf numFmtId="1" fontId="17" fillId="14" borderId="13" xfId="0" applyNumberFormat="1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17" fillId="0" borderId="16" xfId="0" applyFont="1" applyBorder="1" applyAlignment="1">
      <alignment horizontal="center" vertical="center" wrapText="1"/>
    </xf>
    <xf numFmtId="166" fontId="17" fillId="0" borderId="16" xfId="0" applyNumberFormat="1" applyFont="1" applyBorder="1" applyAlignment="1">
      <alignment horizontal="center" vertical="center" wrapText="1"/>
    </xf>
    <xf numFmtId="1" fontId="17" fillId="0" borderId="17" xfId="0" applyNumberFormat="1" applyFont="1" applyBorder="1" applyAlignment="1">
      <alignment horizontal="center" vertical="center" wrapText="1"/>
    </xf>
    <xf numFmtId="0" fontId="3" fillId="14" borderId="16" xfId="0" applyFont="1" applyFill="1" applyBorder="1" applyAlignment="1">
      <alignment horizontal="center" vertical="center" wrapText="1"/>
    </xf>
    <xf numFmtId="0" fontId="17" fillId="14" borderId="16" xfId="0" applyFont="1" applyFill="1" applyBorder="1" applyAlignment="1">
      <alignment horizontal="center" vertical="center" wrapText="1"/>
    </xf>
    <xf numFmtId="166" fontId="17" fillId="14" borderId="16" xfId="0" applyNumberFormat="1" applyFont="1" applyFill="1" applyBorder="1" applyAlignment="1">
      <alignment horizontal="center" vertical="center" wrapText="1"/>
    </xf>
    <xf numFmtId="1" fontId="17" fillId="14" borderId="17" xfId="0" applyNumberFormat="1" applyFont="1" applyFill="1" applyBorder="1" applyAlignment="1">
      <alignment horizontal="center" vertical="center" wrapText="1"/>
    </xf>
    <xf numFmtId="9" fontId="0" fillId="0" borderId="0" xfId="6" applyFont="1"/>
    <xf numFmtId="0" fontId="3" fillId="0" borderId="18" xfId="0" applyFont="1" applyBorder="1" applyAlignment="1">
      <alignment horizontal="center" vertical="center" wrapText="1"/>
    </xf>
    <xf numFmtId="0" fontId="17" fillId="0" borderId="18" xfId="0" applyFont="1" applyBorder="1" applyAlignment="1">
      <alignment horizontal="center" vertical="center" wrapText="1"/>
    </xf>
    <xf numFmtId="166" fontId="17" fillId="0" borderId="18" xfId="0" applyNumberFormat="1" applyFont="1" applyBorder="1" applyAlignment="1">
      <alignment horizontal="center" vertical="center" wrapText="1"/>
    </xf>
    <xf numFmtId="1" fontId="17" fillId="0" borderId="14" xfId="0" applyNumberFormat="1" applyFont="1" applyBorder="1" applyAlignment="1">
      <alignment horizontal="center" vertical="center" wrapText="1"/>
    </xf>
    <xf numFmtId="0" fontId="17" fillId="14" borderId="19" xfId="0" applyFont="1" applyFill="1" applyBorder="1" applyAlignment="1">
      <alignment horizontal="center" vertical="center" wrapText="1"/>
    </xf>
    <xf numFmtId="0" fontId="17" fillId="14" borderId="20" xfId="0" applyFont="1" applyFill="1" applyBorder="1" applyAlignment="1">
      <alignment horizontal="center" vertical="center" wrapText="1"/>
    </xf>
    <xf numFmtId="3" fontId="17" fillId="14" borderId="21" xfId="0" applyNumberFormat="1" applyFont="1" applyFill="1" applyBorder="1" applyAlignment="1">
      <alignment horizontal="center" vertical="center" wrapText="1"/>
    </xf>
    <xf numFmtId="1" fontId="5" fillId="3" borderId="0" xfId="0" applyNumberFormat="1" applyFont="1" applyFill="1" applyAlignment="1">
      <alignment horizontal="left"/>
    </xf>
    <xf numFmtId="0" fontId="0" fillId="0" borderId="0" xfId="0" applyFill="1"/>
    <xf numFmtId="0" fontId="19" fillId="0" borderId="0" xfId="0" applyFont="1" applyFill="1"/>
    <xf numFmtId="0" fontId="20" fillId="0" borderId="0" xfId="0" applyFont="1" applyFill="1"/>
    <xf numFmtId="0" fontId="21" fillId="0" borderId="0" xfId="0" applyFont="1" applyFill="1"/>
    <xf numFmtId="0" fontId="3" fillId="0" borderId="0" xfId="0" applyFont="1" applyFill="1"/>
    <xf numFmtId="0" fontId="3" fillId="0" borderId="0" xfId="0" applyFont="1" applyFill="1" applyAlignment="1">
      <alignment horizontal="center" vertical="top"/>
    </xf>
    <xf numFmtId="0" fontId="3" fillId="0" borderId="5" xfId="0" applyFont="1" applyFill="1" applyBorder="1"/>
    <xf numFmtId="9" fontId="3" fillId="0" borderId="10" xfId="0" applyNumberFormat="1" applyFont="1" applyFill="1" applyBorder="1"/>
    <xf numFmtId="9" fontId="3" fillId="0" borderId="7" xfId="0" applyNumberFormat="1" applyFont="1" applyFill="1" applyBorder="1"/>
    <xf numFmtId="0" fontId="3" fillId="0" borderId="8" xfId="0" applyFont="1" applyFill="1" applyBorder="1"/>
    <xf numFmtId="9" fontId="3" fillId="0" borderId="11" xfId="0" applyNumberFormat="1" applyFont="1" applyFill="1" applyBorder="1"/>
    <xf numFmtId="165" fontId="3" fillId="0" borderId="10" xfId="0" applyNumberFormat="1" applyFont="1" applyFill="1" applyBorder="1"/>
    <xf numFmtId="165" fontId="3" fillId="0" borderId="7" xfId="0" applyNumberFormat="1" applyFont="1" applyFill="1" applyBorder="1"/>
    <xf numFmtId="165" fontId="3" fillId="0" borderId="11" xfId="0" applyNumberFormat="1" applyFont="1" applyFill="1" applyBorder="1"/>
    <xf numFmtId="0" fontId="3" fillId="0" borderId="0" xfId="0" applyFont="1" applyFill="1" applyAlignment="1">
      <alignment wrapText="1"/>
    </xf>
    <xf numFmtId="9" fontId="21" fillId="0" borderId="0" xfId="0" applyNumberFormat="1" applyFont="1" applyFill="1"/>
    <xf numFmtId="0" fontId="1" fillId="0" borderId="0" xfId="0" applyFont="1" applyFill="1" applyBorder="1"/>
    <xf numFmtId="0" fontId="0" fillId="0" borderId="0" xfId="0" applyFill="1" applyBorder="1"/>
    <xf numFmtId="0" fontId="17" fillId="0" borderId="0" xfId="0" applyFont="1" applyFill="1" applyBorder="1"/>
    <xf numFmtId="0" fontId="0" fillId="0" borderId="22" xfId="0" applyFill="1" applyBorder="1"/>
    <xf numFmtId="9" fontId="0" fillId="4" borderId="0" xfId="6" applyFont="1" applyFill="1"/>
    <xf numFmtId="165" fontId="0" fillId="4" borderId="0" xfId="0" applyNumberFormat="1" applyFill="1"/>
    <xf numFmtId="9" fontId="17" fillId="15" borderId="23" xfId="0" applyNumberFormat="1" applyFont="1" applyFill="1" applyBorder="1"/>
    <xf numFmtId="9" fontId="17" fillId="15" borderId="0" xfId="0" applyNumberFormat="1" applyFont="1" applyFill="1" applyBorder="1"/>
    <xf numFmtId="9" fontId="17" fillId="15" borderId="7" xfId="0" applyNumberFormat="1" applyFont="1" applyFill="1" applyBorder="1"/>
    <xf numFmtId="9" fontId="17" fillId="15" borderId="0" xfId="0" applyNumberFormat="1" applyFont="1" applyFill="1"/>
    <xf numFmtId="9" fontId="17" fillId="15" borderId="9" xfId="0" applyNumberFormat="1" applyFont="1" applyFill="1" applyBorder="1"/>
    <xf numFmtId="0" fontId="6" fillId="0" borderId="0" xfId="0" applyFont="1"/>
    <xf numFmtId="164" fontId="0" fillId="13" borderId="0" xfId="0" applyNumberFormat="1" applyFill="1"/>
    <xf numFmtId="0" fontId="0" fillId="13" borderId="0" xfId="0" applyFill="1"/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0" fillId="16" borderId="0" xfId="0" applyFill="1"/>
    <xf numFmtId="164" fontId="0" fillId="16" borderId="0" xfId="0" applyNumberFormat="1" applyFill="1"/>
  </cellXfs>
  <cellStyles count="7">
    <cellStyle name="Hyperlink" xfId="1" builtinId="8"/>
    <cellStyle name="Normal" xfId="0" builtinId="0"/>
    <cellStyle name="Normal 2" xfId="2" xr:uid="{00000000-0005-0000-0000-000003000000}"/>
    <cellStyle name="Normal 3" xfId="3" xr:uid="{00000000-0005-0000-0000-000004000000}"/>
    <cellStyle name="백분율 2" xfId="6" xr:uid="{380B7862-25A6-41C7-88E5-9418F2BEDDF8}"/>
    <cellStyle name="표준 2" xfId="4" xr:uid="{C7103959-A416-4FC0-85B2-286147D98B8E}"/>
    <cellStyle name="표준 3" xfId="5" xr:uid="{9B3C0FCA-EC82-49F5-9E76-88B74D231B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tb.nrel.gov/" TargetMode="External"/><Relationship Id="rId2" Type="http://schemas.openxmlformats.org/officeDocument/2006/relationships/hyperlink" Target="https://kosis.kr/statisticsList/statisticsListIndex.do?vwcd=MT_ZTITLE&amp;menuId=M_01_01" TargetMode="External"/><Relationship Id="rId1" Type="http://schemas.openxmlformats.org/officeDocument/2006/relationships/hyperlink" Target="https://kosis.kr/statisticsList/statisticsListIndex.do?vwcd=MT_ZTITLE&amp;menuId=M_01_01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3"/>
  <sheetViews>
    <sheetView tabSelected="1" workbookViewId="0">
      <selection activeCell="A22" sqref="A22:XFD26"/>
    </sheetView>
  </sheetViews>
  <sheetFormatPr defaultRowHeight="15"/>
  <cols>
    <col min="2" max="2" width="9" customWidth="1"/>
  </cols>
  <sheetData>
    <row r="1" spans="1:23">
      <c r="A1" s="1" t="s">
        <v>11</v>
      </c>
    </row>
    <row r="3" spans="1:23">
      <c r="A3" s="1" t="s">
        <v>0</v>
      </c>
      <c r="B3" s="8" t="s">
        <v>248</v>
      </c>
      <c r="C3" s="9"/>
      <c r="D3" s="7"/>
      <c r="E3" s="7"/>
      <c r="F3" s="7"/>
      <c r="G3" s="7"/>
      <c r="H3" s="7"/>
      <c r="I3" s="7"/>
      <c r="L3" s="86" t="s">
        <v>395</v>
      </c>
      <c r="M3" s="7"/>
      <c r="N3" s="7"/>
      <c r="O3" s="7"/>
      <c r="P3" s="7"/>
      <c r="Q3" s="7"/>
      <c r="R3" s="87"/>
      <c r="S3" s="87"/>
      <c r="T3" s="87"/>
      <c r="U3" s="87"/>
      <c r="V3" s="87"/>
      <c r="W3" s="87"/>
    </row>
    <row r="4" spans="1:23">
      <c r="B4" t="s">
        <v>24</v>
      </c>
      <c r="L4" t="s">
        <v>394</v>
      </c>
    </row>
    <row r="5" spans="1:23">
      <c r="B5" s="2">
        <v>2019</v>
      </c>
      <c r="D5" s="2"/>
      <c r="L5" s="2">
        <v>2021</v>
      </c>
    </row>
    <row r="6" spans="1:23">
      <c r="B6" s="3" t="s">
        <v>23</v>
      </c>
      <c r="L6" t="s">
        <v>392</v>
      </c>
    </row>
    <row r="7" spans="1:23">
      <c r="D7" s="3"/>
      <c r="L7" s="3" t="s">
        <v>393</v>
      </c>
    </row>
    <row r="8" spans="1:23">
      <c r="B8" s="8" t="s">
        <v>251</v>
      </c>
      <c r="C8" s="8"/>
      <c r="D8" s="8"/>
      <c r="E8" s="8"/>
      <c r="F8" s="8"/>
      <c r="G8" s="8"/>
      <c r="H8" s="8"/>
      <c r="I8" s="8"/>
    </row>
    <row r="9" spans="1:23">
      <c r="B9" t="s">
        <v>249</v>
      </c>
    </row>
    <row r="10" spans="1:23">
      <c r="B10" s="2">
        <v>2019</v>
      </c>
    </row>
    <row r="11" spans="1:23">
      <c r="B11" s="3" t="s">
        <v>250</v>
      </c>
    </row>
    <row r="13" spans="1:23">
      <c r="B13" s="8" t="s">
        <v>289</v>
      </c>
      <c r="C13" s="8"/>
      <c r="D13" s="8"/>
      <c r="E13" s="8"/>
      <c r="F13" s="8"/>
      <c r="G13" s="8"/>
      <c r="H13" s="8"/>
      <c r="I13" s="8"/>
    </row>
    <row r="14" spans="1:23">
      <c r="B14" t="s">
        <v>249</v>
      </c>
    </row>
    <row r="15" spans="1:23">
      <c r="B15" s="2">
        <v>2019</v>
      </c>
    </row>
    <row r="16" spans="1:23">
      <c r="B16" s="3" t="s">
        <v>250</v>
      </c>
    </row>
    <row r="18" spans="1:9">
      <c r="B18" s="8" t="s">
        <v>406</v>
      </c>
      <c r="C18" s="8"/>
      <c r="D18" s="8"/>
      <c r="E18" s="8"/>
      <c r="F18" s="8"/>
      <c r="G18" s="8"/>
      <c r="H18" s="8"/>
      <c r="I18" s="8"/>
    </row>
    <row r="19" spans="1:9">
      <c r="B19" t="s">
        <v>407</v>
      </c>
    </row>
    <row r="20" spans="1:9">
      <c r="B20" s="2">
        <v>2021</v>
      </c>
    </row>
    <row r="21" spans="1:9">
      <c r="B21" t="s">
        <v>405</v>
      </c>
    </row>
    <row r="23" spans="1:9">
      <c r="A23" s="1" t="s">
        <v>10</v>
      </c>
    </row>
    <row r="24" spans="1:9">
      <c r="A24" s="11" t="s">
        <v>19</v>
      </c>
      <c r="B24" s="11"/>
    </row>
    <row r="25" spans="1:9">
      <c r="A25" s="11" t="s">
        <v>20</v>
      </c>
      <c r="B25" s="11"/>
    </row>
    <row r="26" spans="1:9">
      <c r="A26" s="11" t="s">
        <v>21</v>
      </c>
      <c r="B26" s="11"/>
    </row>
    <row r="27" spans="1:9">
      <c r="A27" s="12"/>
      <c r="B27" s="11"/>
    </row>
    <row r="28" spans="1:9">
      <c r="A28" s="11" t="s">
        <v>396</v>
      </c>
      <c r="B28" s="11"/>
    </row>
    <row r="29" spans="1:9">
      <c r="A29" s="11" t="s">
        <v>397</v>
      </c>
      <c r="B29" s="11"/>
    </row>
    <row r="30" spans="1:9">
      <c r="A30" s="114" t="s">
        <v>398</v>
      </c>
      <c r="B30" s="11"/>
    </row>
    <row r="31" spans="1:9">
      <c r="A31" s="13"/>
      <c r="B31" s="11"/>
    </row>
    <row r="32" spans="1:9">
      <c r="A32" s="13" t="s">
        <v>399</v>
      </c>
      <c r="B32" s="11"/>
    </row>
    <row r="33" spans="1:3">
      <c r="A33" s="13" t="s">
        <v>401</v>
      </c>
      <c r="B33" s="11"/>
    </row>
    <row r="34" spans="1:3">
      <c r="A34" s="11" t="s">
        <v>400</v>
      </c>
      <c r="B34" s="11"/>
    </row>
    <row r="35" spans="1:3">
      <c r="A35" s="13"/>
      <c r="B35" s="11"/>
    </row>
    <row r="36" spans="1:3">
      <c r="A36" s="11" t="s">
        <v>402</v>
      </c>
      <c r="B36" s="11"/>
    </row>
    <row r="37" spans="1:3">
      <c r="A37" s="11" t="s">
        <v>403</v>
      </c>
      <c r="B37" s="11"/>
    </row>
    <row r="38" spans="1:3">
      <c r="A38" s="11"/>
      <c r="B38" s="11"/>
    </row>
    <row r="40" spans="1:3" ht="15.75">
      <c r="A40" s="24" t="s">
        <v>247</v>
      </c>
      <c r="B40" s="24"/>
      <c r="C40" s="25">
        <v>2019</v>
      </c>
    </row>
    <row r="42" spans="1:3">
      <c r="A42" s="11"/>
      <c r="B42" s="11"/>
    </row>
    <row r="43" spans="1:3">
      <c r="A43" s="11"/>
      <c r="B43" s="11"/>
    </row>
  </sheetData>
  <phoneticPr fontId="7" type="noConversion"/>
  <hyperlinks>
    <hyperlink ref="B11" r:id="rId1" location="content-group" xr:uid="{9B0F87F2-61C1-4DDB-A02C-8170614628B7}"/>
    <hyperlink ref="B16" r:id="rId2" location="content-group" xr:uid="{22FABF51-1E4D-49C5-8437-26FD68989DF9}"/>
    <hyperlink ref="L7" r:id="rId3" xr:uid="{B72FA7FF-BA9E-45ED-902F-969ED404AFA9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8" tint="-0.499984740745262"/>
  </sheetPr>
  <dimension ref="A1:AG17"/>
  <sheetViews>
    <sheetView topLeftCell="J1" workbookViewId="0">
      <selection activeCell="L13" sqref="L13"/>
    </sheetView>
  </sheetViews>
  <sheetFormatPr defaultRowHeight="15"/>
  <cols>
    <col min="1" max="1" width="24.42578125" customWidth="1"/>
  </cols>
  <sheetData>
    <row r="1" spans="1:33" ht="30">
      <c r="A1" s="6" t="s">
        <v>22</v>
      </c>
      <c r="B1" s="4">
        <v>2019</v>
      </c>
      <c r="C1">
        <v>2020</v>
      </c>
      <c r="D1" s="4">
        <v>2021</v>
      </c>
      <c r="E1">
        <v>2022</v>
      </c>
      <c r="F1" s="4">
        <v>2023</v>
      </c>
      <c r="G1">
        <v>2024</v>
      </c>
      <c r="H1" s="4">
        <v>2025</v>
      </c>
      <c r="I1">
        <v>2026</v>
      </c>
      <c r="J1" s="4">
        <v>2027</v>
      </c>
      <c r="K1">
        <v>2028</v>
      </c>
      <c r="L1" s="4">
        <v>2029</v>
      </c>
      <c r="M1">
        <v>2030</v>
      </c>
      <c r="N1" s="4">
        <v>2031</v>
      </c>
      <c r="O1">
        <v>2032</v>
      </c>
      <c r="P1" s="4">
        <v>2033</v>
      </c>
      <c r="Q1">
        <v>2034</v>
      </c>
      <c r="R1" s="4">
        <v>2035</v>
      </c>
      <c r="S1">
        <v>2036</v>
      </c>
      <c r="T1" s="4">
        <v>2037</v>
      </c>
      <c r="U1">
        <v>2038</v>
      </c>
      <c r="V1" s="4">
        <v>2039</v>
      </c>
      <c r="W1">
        <v>2040</v>
      </c>
      <c r="X1" s="4">
        <v>2041</v>
      </c>
      <c r="Y1">
        <v>2042</v>
      </c>
      <c r="Z1" s="4">
        <v>2043</v>
      </c>
      <c r="AA1">
        <v>2044</v>
      </c>
      <c r="AB1" s="4">
        <v>2045</v>
      </c>
      <c r="AC1">
        <v>2046</v>
      </c>
      <c r="AD1" s="4">
        <v>2047</v>
      </c>
      <c r="AE1">
        <v>2048</v>
      </c>
      <c r="AF1" s="4">
        <v>2049</v>
      </c>
      <c r="AG1">
        <v>2050</v>
      </c>
    </row>
    <row r="2" spans="1:33">
      <c r="A2" t="s">
        <v>15</v>
      </c>
      <c r="B2">
        <v>0</v>
      </c>
      <c r="C2">
        <f>$B2</f>
        <v>0</v>
      </c>
      <c r="D2">
        <f t="shared" ref="D2:AG10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</row>
    <row r="3" spans="1:33">
      <c r="A3" t="s">
        <v>1</v>
      </c>
      <c r="B3">
        <v>0</v>
      </c>
      <c r="C3">
        <f t="shared" ref="C3:R17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</row>
    <row r="4" spans="1:33">
      <c r="A4" t="s">
        <v>2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</row>
    <row r="5" spans="1:33">
      <c r="A5" t="s">
        <v>3</v>
      </c>
      <c r="B5">
        <v>0</v>
      </c>
      <c r="C5">
        <f t="shared" si="1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</row>
    <row r="6" spans="1:33">
      <c r="A6" t="s">
        <v>14</v>
      </c>
      <c r="B6">
        <v>0</v>
      </c>
      <c r="C6">
        <f t="shared" si="1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</row>
    <row r="7" spans="1:33">
      <c r="A7" t="s">
        <v>4</v>
      </c>
      <c r="B7">
        <v>0</v>
      </c>
      <c r="C7">
        <f t="shared" si="1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</row>
    <row r="8" spans="1:33">
      <c r="A8" t="s">
        <v>5</v>
      </c>
      <c r="B8">
        <v>0</v>
      </c>
      <c r="C8">
        <f t="shared" si="1"/>
        <v>0</v>
      </c>
      <c r="D8">
        <f t="shared" si="0"/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</row>
    <row r="9" spans="1:33">
      <c r="A9" t="s">
        <v>6</v>
      </c>
      <c r="B9">
        <v>0</v>
      </c>
      <c r="C9">
        <f t="shared" si="1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0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0"/>
        <v>0</v>
      </c>
      <c r="AE9">
        <f t="shared" si="0"/>
        <v>0</v>
      </c>
      <c r="AF9">
        <f t="shared" si="0"/>
        <v>0</v>
      </c>
      <c r="AG9">
        <f t="shared" si="0"/>
        <v>0</v>
      </c>
    </row>
    <row r="10" spans="1:33">
      <c r="A10" t="s">
        <v>7</v>
      </c>
      <c r="B10">
        <v>0</v>
      </c>
      <c r="C10">
        <f t="shared" si="1"/>
        <v>0</v>
      </c>
      <c r="D10">
        <f t="shared" si="0"/>
        <v>0</v>
      </c>
      <c r="E10">
        <f t="shared" si="0"/>
        <v>0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0</v>
      </c>
      <c r="S10">
        <f t="shared" si="0"/>
        <v>0</v>
      </c>
      <c r="T10">
        <f t="shared" si="0"/>
        <v>0</v>
      </c>
      <c r="U10">
        <f t="shared" si="0"/>
        <v>0</v>
      </c>
      <c r="V10">
        <f t="shared" si="0"/>
        <v>0</v>
      </c>
      <c r="W10">
        <f t="shared" si="0"/>
        <v>0</v>
      </c>
      <c r="X10">
        <f t="shared" si="0"/>
        <v>0</v>
      </c>
      <c r="Y10">
        <f t="shared" si="0"/>
        <v>0</v>
      </c>
      <c r="Z10">
        <f t="shared" si="0"/>
        <v>0</v>
      </c>
      <c r="AA10">
        <f t="shared" si="0"/>
        <v>0</v>
      </c>
      <c r="AB10">
        <f t="shared" si="0"/>
        <v>0</v>
      </c>
      <c r="AC10">
        <f t="shared" si="0"/>
        <v>0</v>
      </c>
      <c r="AD10">
        <f t="shared" si="0"/>
        <v>0</v>
      </c>
      <c r="AE10">
        <f t="shared" si="0"/>
        <v>0</v>
      </c>
      <c r="AF10">
        <f t="shared" si="0"/>
        <v>0</v>
      </c>
      <c r="AG10">
        <f t="shared" si="0"/>
        <v>0</v>
      </c>
    </row>
    <row r="11" spans="1:33">
      <c r="A11" t="s">
        <v>8</v>
      </c>
      <c r="B11">
        <v>0</v>
      </c>
      <c r="C11">
        <f t="shared" si="1"/>
        <v>0</v>
      </c>
      <c r="D11">
        <f t="shared" ref="D11:AG17" si="2">$B11</f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</row>
    <row r="12" spans="1:33">
      <c r="A12" t="s">
        <v>9</v>
      </c>
      <c r="B12">
        <v>0</v>
      </c>
      <c r="C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</row>
    <row r="13" spans="1:33">
      <c r="A13" t="s">
        <v>12</v>
      </c>
      <c r="B13">
        <v>0</v>
      </c>
      <c r="C13">
        <f t="shared" si="1"/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</row>
    <row r="14" spans="1:33">
      <c r="A14" t="s">
        <v>13</v>
      </c>
      <c r="B14">
        <v>0</v>
      </c>
      <c r="C14">
        <f t="shared" si="1"/>
        <v>0</v>
      </c>
      <c r="D14">
        <f t="shared" si="2"/>
        <v>0</v>
      </c>
      <c r="E14">
        <f t="shared" si="2"/>
        <v>0</v>
      </c>
      <c r="F14">
        <f t="shared" si="2"/>
        <v>0</v>
      </c>
      <c r="G14">
        <f t="shared" si="2"/>
        <v>0</v>
      </c>
      <c r="H14">
        <f t="shared" si="2"/>
        <v>0</v>
      </c>
      <c r="I14">
        <f t="shared" si="2"/>
        <v>0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  <c r="S14">
        <f t="shared" si="2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  <c r="AC14">
        <f t="shared" si="2"/>
        <v>0</v>
      </c>
      <c r="AD14">
        <f t="shared" si="2"/>
        <v>0</v>
      </c>
      <c r="AE14">
        <f t="shared" si="2"/>
        <v>0</v>
      </c>
      <c r="AF14">
        <f t="shared" si="2"/>
        <v>0</v>
      </c>
      <c r="AG14">
        <f t="shared" si="2"/>
        <v>0</v>
      </c>
    </row>
    <row r="15" spans="1:33">
      <c r="A15" t="s">
        <v>16</v>
      </c>
      <c r="B15">
        <v>0</v>
      </c>
      <c r="C15">
        <f t="shared" si="1"/>
        <v>0</v>
      </c>
      <c r="D15">
        <f t="shared" si="2"/>
        <v>0</v>
      </c>
      <c r="E15">
        <f t="shared" si="2"/>
        <v>0</v>
      </c>
      <c r="F15">
        <f t="shared" si="2"/>
        <v>0</v>
      </c>
      <c r="G15">
        <f t="shared" si="2"/>
        <v>0</v>
      </c>
      <c r="H15">
        <f t="shared" si="2"/>
        <v>0</v>
      </c>
      <c r="I15">
        <f t="shared" si="2"/>
        <v>0</v>
      </c>
      <c r="J15">
        <f t="shared" si="2"/>
        <v>0</v>
      </c>
      <c r="K15">
        <f t="shared" si="2"/>
        <v>0</v>
      </c>
      <c r="L15">
        <f t="shared" si="2"/>
        <v>0</v>
      </c>
      <c r="M15">
        <f t="shared" si="2"/>
        <v>0</v>
      </c>
      <c r="N15">
        <f t="shared" si="2"/>
        <v>0</v>
      </c>
      <c r="O15">
        <f t="shared" si="2"/>
        <v>0</v>
      </c>
      <c r="P15">
        <f t="shared" si="2"/>
        <v>0</v>
      </c>
      <c r="Q15">
        <f t="shared" si="2"/>
        <v>0</v>
      </c>
      <c r="R15">
        <f t="shared" si="2"/>
        <v>0</v>
      </c>
      <c r="S15">
        <f t="shared" si="2"/>
        <v>0</v>
      </c>
      <c r="T15">
        <f t="shared" si="2"/>
        <v>0</v>
      </c>
      <c r="U15">
        <f t="shared" si="2"/>
        <v>0</v>
      </c>
      <c r="V15">
        <f t="shared" si="2"/>
        <v>0</v>
      </c>
      <c r="W15">
        <f t="shared" si="2"/>
        <v>0</v>
      </c>
      <c r="X15">
        <f t="shared" si="2"/>
        <v>0</v>
      </c>
      <c r="Y15">
        <f t="shared" si="2"/>
        <v>0</v>
      </c>
      <c r="Z15">
        <f t="shared" si="2"/>
        <v>0</v>
      </c>
      <c r="AA15">
        <f t="shared" si="2"/>
        <v>0</v>
      </c>
      <c r="AB15">
        <f t="shared" si="2"/>
        <v>0</v>
      </c>
      <c r="AC15">
        <f t="shared" si="2"/>
        <v>0</v>
      </c>
      <c r="AD15">
        <f t="shared" si="2"/>
        <v>0</v>
      </c>
      <c r="AE15">
        <f t="shared" si="2"/>
        <v>0</v>
      </c>
      <c r="AF15">
        <f t="shared" si="2"/>
        <v>0</v>
      </c>
      <c r="AG15">
        <f t="shared" si="2"/>
        <v>0</v>
      </c>
    </row>
    <row r="16" spans="1:33">
      <c r="A16" t="s">
        <v>17</v>
      </c>
      <c r="B16">
        <v>0</v>
      </c>
      <c r="C16">
        <f t="shared" si="1"/>
        <v>0</v>
      </c>
      <c r="D16">
        <f t="shared" si="2"/>
        <v>0</v>
      </c>
      <c r="E16">
        <f t="shared" si="2"/>
        <v>0</v>
      </c>
      <c r="F16">
        <f t="shared" si="2"/>
        <v>0</v>
      </c>
      <c r="G16">
        <f t="shared" si="2"/>
        <v>0</v>
      </c>
      <c r="H16">
        <f t="shared" si="2"/>
        <v>0</v>
      </c>
      <c r="I16">
        <f t="shared" si="2"/>
        <v>0</v>
      </c>
      <c r="J16">
        <f t="shared" si="2"/>
        <v>0</v>
      </c>
      <c r="K16">
        <f t="shared" si="2"/>
        <v>0</v>
      </c>
      <c r="L16">
        <f t="shared" si="2"/>
        <v>0</v>
      </c>
      <c r="M16">
        <f t="shared" si="2"/>
        <v>0</v>
      </c>
      <c r="N16">
        <f t="shared" si="2"/>
        <v>0</v>
      </c>
      <c r="O16">
        <f t="shared" si="2"/>
        <v>0</v>
      </c>
      <c r="P16">
        <f t="shared" si="2"/>
        <v>0</v>
      </c>
      <c r="Q16">
        <f t="shared" si="2"/>
        <v>0</v>
      </c>
      <c r="R16">
        <f t="shared" si="2"/>
        <v>0</v>
      </c>
      <c r="S16">
        <f t="shared" si="2"/>
        <v>0</v>
      </c>
      <c r="T16">
        <f t="shared" si="2"/>
        <v>0</v>
      </c>
      <c r="U16">
        <f t="shared" si="2"/>
        <v>0</v>
      </c>
      <c r="V16">
        <f t="shared" si="2"/>
        <v>0</v>
      </c>
      <c r="W16">
        <f t="shared" si="2"/>
        <v>0</v>
      </c>
      <c r="X16">
        <f t="shared" si="2"/>
        <v>0</v>
      </c>
      <c r="Y16">
        <f t="shared" si="2"/>
        <v>0</v>
      </c>
      <c r="Z16">
        <f t="shared" si="2"/>
        <v>0</v>
      </c>
      <c r="AA16">
        <f t="shared" si="2"/>
        <v>0</v>
      </c>
      <c r="AB16">
        <f t="shared" si="2"/>
        <v>0</v>
      </c>
      <c r="AC16">
        <f t="shared" si="2"/>
        <v>0</v>
      </c>
      <c r="AD16">
        <f t="shared" si="2"/>
        <v>0</v>
      </c>
      <c r="AE16">
        <f t="shared" si="2"/>
        <v>0</v>
      </c>
      <c r="AF16">
        <f t="shared" si="2"/>
        <v>0</v>
      </c>
      <c r="AG16">
        <f t="shared" si="2"/>
        <v>0</v>
      </c>
    </row>
    <row r="17" spans="1:33">
      <c r="A17" t="s">
        <v>18</v>
      </c>
      <c r="B17">
        <v>0</v>
      </c>
      <c r="C17">
        <f t="shared" si="1"/>
        <v>0</v>
      </c>
      <c r="D17">
        <f t="shared" si="2"/>
        <v>0</v>
      </c>
      <c r="E17">
        <f t="shared" si="2"/>
        <v>0</v>
      </c>
      <c r="F17">
        <f t="shared" si="2"/>
        <v>0</v>
      </c>
      <c r="G17">
        <f t="shared" si="2"/>
        <v>0</v>
      </c>
      <c r="H17">
        <f t="shared" si="2"/>
        <v>0</v>
      </c>
      <c r="I17">
        <f t="shared" si="2"/>
        <v>0</v>
      </c>
      <c r="J17">
        <f t="shared" si="2"/>
        <v>0</v>
      </c>
      <c r="K17">
        <f t="shared" si="2"/>
        <v>0</v>
      </c>
      <c r="L17">
        <f t="shared" si="2"/>
        <v>0</v>
      </c>
      <c r="M17">
        <f t="shared" si="2"/>
        <v>0</v>
      </c>
      <c r="N17">
        <f t="shared" si="2"/>
        <v>0</v>
      </c>
      <c r="O17">
        <f t="shared" si="2"/>
        <v>0</v>
      </c>
      <c r="P17">
        <f t="shared" si="2"/>
        <v>0</v>
      </c>
      <c r="Q17">
        <f t="shared" si="2"/>
        <v>0</v>
      </c>
      <c r="R17">
        <f t="shared" si="2"/>
        <v>0</v>
      </c>
      <c r="S17">
        <f t="shared" si="2"/>
        <v>0</v>
      </c>
      <c r="T17">
        <f t="shared" si="2"/>
        <v>0</v>
      </c>
      <c r="U17">
        <f t="shared" si="2"/>
        <v>0</v>
      </c>
      <c r="V17">
        <f t="shared" si="2"/>
        <v>0</v>
      </c>
      <c r="W17">
        <f t="shared" si="2"/>
        <v>0</v>
      </c>
      <c r="X17">
        <f t="shared" si="2"/>
        <v>0</v>
      </c>
      <c r="Y17">
        <f t="shared" si="2"/>
        <v>0</v>
      </c>
      <c r="Z17">
        <f t="shared" si="2"/>
        <v>0</v>
      </c>
      <c r="AA17">
        <f t="shared" si="2"/>
        <v>0</v>
      </c>
      <c r="AB17">
        <f t="shared" si="2"/>
        <v>0</v>
      </c>
      <c r="AC17">
        <f t="shared" si="2"/>
        <v>0</v>
      </c>
      <c r="AD17">
        <f t="shared" si="2"/>
        <v>0</v>
      </c>
      <c r="AE17">
        <f t="shared" si="2"/>
        <v>0</v>
      </c>
      <c r="AF17">
        <f t="shared" si="2"/>
        <v>0</v>
      </c>
      <c r="AG17">
        <f t="shared" si="2"/>
        <v>0</v>
      </c>
    </row>
  </sheetData>
  <phoneticPr fontId="7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8" tint="-0.499984740745262"/>
  </sheetPr>
  <dimension ref="A1:AG17"/>
  <sheetViews>
    <sheetView workbookViewId="0">
      <selection activeCell="G29" sqref="G29"/>
    </sheetView>
  </sheetViews>
  <sheetFormatPr defaultRowHeight="15"/>
  <cols>
    <col min="1" max="1" width="23.85546875" customWidth="1"/>
  </cols>
  <sheetData>
    <row r="1" spans="1:33" ht="30">
      <c r="A1" s="6" t="s">
        <v>22</v>
      </c>
      <c r="B1" s="4">
        <v>2019</v>
      </c>
      <c r="C1">
        <v>2020</v>
      </c>
      <c r="D1" s="4">
        <v>2021</v>
      </c>
      <c r="E1">
        <v>2022</v>
      </c>
      <c r="F1" s="4">
        <v>2023</v>
      </c>
      <c r="G1">
        <v>2024</v>
      </c>
      <c r="H1" s="4">
        <v>2025</v>
      </c>
      <c r="I1">
        <v>2026</v>
      </c>
      <c r="J1" s="4">
        <v>2027</v>
      </c>
      <c r="K1">
        <v>2028</v>
      </c>
      <c r="L1" s="4">
        <v>2029</v>
      </c>
      <c r="M1">
        <v>2030</v>
      </c>
      <c r="N1" s="4">
        <v>2031</v>
      </c>
      <c r="O1">
        <v>2032</v>
      </c>
      <c r="P1" s="4">
        <v>2033</v>
      </c>
      <c r="Q1">
        <v>2034</v>
      </c>
      <c r="R1" s="4">
        <v>2035</v>
      </c>
      <c r="S1">
        <v>2036</v>
      </c>
      <c r="T1" s="4">
        <v>2037</v>
      </c>
      <c r="U1">
        <v>2038</v>
      </c>
      <c r="V1" s="4">
        <v>2039</v>
      </c>
      <c r="W1">
        <v>2040</v>
      </c>
      <c r="X1" s="4">
        <v>2041</v>
      </c>
      <c r="Y1">
        <v>2042</v>
      </c>
      <c r="Z1" s="4">
        <v>2043</v>
      </c>
      <c r="AA1">
        <v>2044</v>
      </c>
      <c r="AB1" s="4">
        <v>2045</v>
      </c>
      <c r="AC1">
        <v>2046</v>
      </c>
      <c r="AD1" s="4">
        <v>2047</v>
      </c>
      <c r="AE1">
        <v>2048</v>
      </c>
      <c r="AF1" s="4">
        <v>2049</v>
      </c>
      <c r="AG1">
        <v>2050</v>
      </c>
    </row>
    <row r="2" spans="1:33">
      <c r="A2" t="s">
        <v>15</v>
      </c>
      <c r="B2" s="5">
        <f>'BECF-pre-ret'!B2</f>
        <v>0.70093463012737334</v>
      </c>
      <c r="C2" s="5">
        <f>'BECF-pre-ret'!C2</f>
        <v>0.70093463012737334</v>
      </c>
      <c r="D2" s="5">
        <f>'BECF-pre-ret'!D2</f>
        <v>0.70093463012737334</v>
      </c>
      <c r="E2" s="5">
        <f>'BECF-pre-ret'!E2</f>
        <v>0.70093463012737334</v>
      </c>
      <c r="F2" s="5">
        <f>'BECF-pre-ret'!F2</f>
        <v>0.70093463012737334</v>
      </c>
      <c r="G2" s="5">
        <f>'BECF-pre-ret'!G2</f>
        <v>0.70093463012737334</v>
      </c>
      <c r="H2" s="5">
        <f>'BECF-pre-ret'!H2</f>
        <v>0.70093463012737334</v>
      </c>
      <c r="I2" s="5">
        <f>'BECF-pre-ret'!I2</f>
        <v>0.70093463012737334</v>
      </c>
      <c r="J2" s="5">
        <f>'BECF-pre-ret'!J2</f>
        <v>0.70093463012737334</v>
      </c>
      <c r="K2" s="5">
        <f>'BECF-pre-ret'!K2</f>
        <v>0.70093463012737334</v>
      </c>
      <c r="L2" s="5">
        <f>'BECF-pre-ret'!L2</f>
        <v>0.70093463012737334</v>
      </c>
      <c r="M2" s="5">
        <f>'BECF-pre-ret'!M2</f>
        <v>0.70093463012737334</v>
      </c>
      <c r="N2" s="5">
        <f>'BECF-pre-ret'!N2</f>
        <v>0.70093463012737334</v>
      </c>
      <c r="O2" s="5">
        <f>'BECF-pre-ret'!O2</f>
        <v>0.70093463012737334</v>
      </c>
      <c r="P2" s="5">
        <f>'BECF-pre-ret'!P2</f>
        <v>0.70093463012737334</v>
      </c>
      <c r="Q2" s="5">
        <f>'BECF-pre-ret'!Q2</f>
        <v>0.70093463012737334</v>
      </c>
      <c r="R2" s="5">
        <f>'BECF-pre-ret'!R2</f>
        <v>0.70093463012737334</v>
      </c>
      <c r="S2" s="5">
        <f>'BECF-pre-ret'!S2</f>
        <v>0.70093463012737334</v>
      </c>
      <c r="T2" s="5">
        <f>'BECF-pre-ret'!T2</f>
        <v>0.70093463012737334</v>
      </c>
      <c r="U2" s="5">
        <f>'BECF-pre-ret'!U2</f>
        <v>0.70093463012737334</v>
      </c>
      <c r="V2" s="5">
        <f>'BECF-pre-ret'!V2</f>
        <v>0.70093463012737334</v>
      </c>
      <c r="W2" s="5">
        <f>'BECF-pre-ret'!W2</f>
        <v>0.70093463012737334</v>
      </c>
      <c r="X2" s="5">
        <f>'BECF-pre-ret'!X2</f>
        <v>0.70093463012737334</v>
      </c>
      <c r="Y2" s="5">
        <f>'BECF-pre-ret'!Y2</f>
        <v>0.70093463012737334</v>
      </c>
      <c r="Z2" s="5">
        <f>'BECF-pre-ret'!Z2</f>
        <v>0.70093463012737334</v>
      </c>
      <c r="AA2" s="5">
        <f>'BECF-pre-ret'!AA2</f>
        <v>0.70093463012737334</v>
      </c>
      <c r="AB2" s="5">
        <f>'BECF-pre-ret'!AB2</f>
        <v>0.70093463012737334</v>
      </c>
      <c r="AC2" s="5">
        <f>'BECF-pre-ret'!AC2</f>
        <v>0.70093463012737334</v>
      </c>
      <c r="AD2" s="5">
        <f>'BECF-pre-ret'!AD2</f>
        <v>0.70093463012737334</v>
      </c>
      <c r="AE2" s="5">
        <f>'BECF-pre-ret'!AE2</f>
        <v>0.70093463012737334</v>
      </c>
      <c r="AF2" s="5">
        <f>'BECF-pre-ret'!AF2</f>
        <v>0.70093463012737334</v>
      </c>
      <c r="AG2" s="5">
        <f>'BECF-pre-ret'!AG2</f>
        <v>0.70093463012737334</v>
      </c>
    </row>
    <row r="3" spans="1:33">
      <c r="A3" t="s">
        <v>1</v>
      </c>
      <c r="B3" s="5">
        <f>'BECF-pre-ret'!B3</f>
        <v>0.38325124004822625</v>
      </c>
      <c r="C3" s="5">
        <f>'BECF-pre-ret'!C3</f>
        <v>0.38325124004822625</v>
      </c>
      <c r="D3" s="5">
        <f>'BECF-pre-ret'!D3</f>
        <v>0.38325124004822625</v>
      </c>
      <c r="E3" s="5">
        <f>'BECF-pre-ret'!E3</f>
        <v>0.38325124004822625</v>
      </c>
      <c r="F3" s="5">
        <f>'BECF-pre-ret'!F3</f>
        <v>0.38325124004822625</v>
      </c>
      <c r="G3" s="5">
        <f>'BECF-pre-ret'!G3</f>
        <v>0.38325124004822625</v>
      </c>
      <c r="H3" s="5">
        <f>'BECF-pre-ret'!H3</f>
        <v>0.38325124004822625</v>
      </c>
      <c r="I3" s="5">
        <f>'BECF-pre-ret'!I3</f>
        <v>0.38325124004822625</v>
      </c>
      <c r="J3" s="5">
        <f>'BECF-pre-ret'!J3</f>
        <v>0.38325124004822625</v>
      </c>
      <c r="K3" s="5">
        <f>'BECF-pre-ret'!K3</f>
        <v>0.38325124004822625</v>
      </c>
      <c r="L3" s="5">
        <f>'BECF-pre-ret'!L3</f>
        <v>0.38325124004822625</v>
      </c>
      <c r="M3" s="5">
        <f>'BECF-pre-ret'!M3</f>
        <v>0.38325124004822625</v>
      </c>
      <c r="N3" s="5">
        <f>'BECF-pre-ret'!N3</f>
        <v>0.38325124004822625</v>
      </c>
      <c r="O3" s="5">
        <f>'BECF-pre-ret'!O3</f>
        <v>0.38325124004822625</v>
      </c>
      <c r="P3" s="5">
        <f>'BECF-pre-ret'!P3</f>
        <v>0.38325124004822625</v>
      </c>
      <c r="Q3" s="5">
        <f>'BECF-pre-ret'!Q3</f>
        <v>0.38325124004822625</v>
      </c>
      <c r="R3" s="5">
        <f>'BECF-pre-ret'!R3</f>
        <v>0.38325124004822625</v>
      </c>
      <c r="S3" s="5">
        <f>'BECF-pre-ret'!S3</f>
        <v>0.38325124004822625</v>
      </c>
      <c r="T3" s="5">
        <f>'BECF-pre-ret'!T3</f>
        <v>0.38325124004822625</v>
      </c>
      <c r="U3" s="5">
        <f>'BECF-pre-ret'!U3</f>
        <v>0.38325124004822625</v>
      </c>
      <c r="V3" s="5">
        <f>'BECF-pre-ret'!V3</f>
        <v>0.38325124004822625</v>
      </c>
      <c r="W3" s="5">
        <f>'BECF-pre-ret'!W3</f>
        <v>0.38325124004822625</v>
      </c>
      <c r="X3" s="5">
        <f>'BECF-pre-ret'!X3</f>
        <v>0.38325124004822625</v>
      </c>
      <c r="Y3" s="5">
        <f>'BECF-pre-ret'!Y3</f>
        <v>0.38325124004822625</v>
      </c>
      <c r="Z3" s="5">
        <f>'BECF-pre-ret'!Z3</f>
        <v>0.38325124004822625</v>
      </c>
      <c r="AA3" s="5">
        <f>'BECF-pre-ret'!AA3</f>
        <v>0.38325124004822625</v>
      </c>
      <c r="AB3" s="5">
        <f>'BECF-pre-ret'!AB3</f>
        <v>0.38325124004822625</v>
      </c>
      <c r="AC3" s="5">
        <f>'BECF-pre-ret'!AC3</f>
        <v>0.38325124004822625</v>
      </c>
      <c r="AD3" s="5">
        <f>'BECF-pre-ret'!AD3</f>
        <v>0.38325124004822625</v>
      </c>
      <c r="AE3" s="5">
        <f>'BECF-pre-ret'!AE3</f>
        <v>0.38325124004822625</v>
      </c>
      <c r="AF3" s="5">
        <f>'BECF-pre-ret'!AF3</f>
        <v>0.38325124004822625</v>
      </c>
      <c r="AG3" s="5">
        <f>'BECF-pre-ret'!AG3</f>
        <v>0.38325124004822625</v>
      </c>
    </row>
    <row r="4" spans="1:33">
      <c r="A4" t="s">
        <v>2</v>
      </c>
      <c r="B4" s="5">
        <f>'BECF-pre-ret'!B4</f>
        <v>0.72034399325895593</v>
      </c>
      <c r="C4" s="5">
        <f>'BECF-pre-ret'!C4</f>
        <v>0.72034399325895593</v>
      </c>
      <c r="D4" s="5">
        <f>'BECF-pre-ret'!D4</f>
        <v>0.72034399325895593</v>
      </c>
      <c r="E4" s="5">
        <f>'BECF-pre-ret'!E4</f>
        <v>0.72034399325895593</v>
      </c>
      <c r="F4" s="5">
        <f>'BECF-pre-ret'!F4</f>
        <v>0.72034399325895593</v>
      </c>
      <c r="G4" s="5">
        <f>'BECF-pre-ret'!G4</f>
        <v>0.72034399325895593</v>
      </c>
      <c r="H4" s="5">
        <f>'BECF-pre-ret'!H4</f>
        <v>0.72034399325895593</v>
      </c>
      <c r="I4" s="5">
        <f>'BECF-pre-ret'!I4</f>
        <v>0.72034399325895593</v>
      </c>
      <c r="J4" s="5">
        <f>'BECF-pre-ret'!J4</f>
        <v>0.72034399325895593</v>
      </c>
      <c r="K4" s="5">
        <f>'BECF-pre-ret'!K4</f>
        <v>0.72034399325895593</v>
      </c>
      <c r="L4" s="5">
        <f>'BECF-pre-ret'!L4</f>
        <v>0.72034399325895593</v>
      </c>
      <c r="M4" s="5">
        <f>'BECF-pre-ret'!M4</f>
        <v>0.72034399325895593</v>
      </c>
      <c r="N4" s="5">
        <f>'BECF-pre-ret'!N4</f>
        <v>0.72034399325895593</v>
      </c>
      <c r="O4" s="5">
        <f>'BECF-pre-ret'!O4</f>
        <v>0.72034399325895593</v>
      </c>
      <c r="P4" s="5">
        <f>'BECF-pre-ret'!P4</f>
        <v>0.72034399325895593</v>
      </c>
      <c r="Q4" s="5">
        <f>'BECF-pre-ret'!Q4</f>
        <v>0.72034399325895593</v>
      </c>
      <c r="R4" s="5">
        <f>'BECF-pre-ret'!R4</f>
        <v>0.72034399325895593</v>
      </c>
      <c r="S4" s="5">
        <f>'BECF-pre-ret'!S4</f>
        <v>0.72034399325895593</v>
      </c>
      <c r="T4" s="5">
        <f>'BECF-pre-ret'!T4</f>
        <v>0.72034399325895593</v>
      </c>
      <c r="U4" s="5">
        <f>'BECF-pre-ret'!U4</f>
        <v>0.72034399325895593</v>
      </c>
      <c r="V4" s="5">
        <f>'BECF-pre-ret'!V4</f>
        <v>0.72034399325895593</v>
      </c>
      <c r="W4" s="5">
        <f>'BECF-pre-ret'!W4</f>
        <v>0.72034399325895593</v>
      </c>
      <c r="X4" s="5">
        <f>'BECF-pre-ret'!X4</f>
        <v>0.72034399325895593</v>
      </c>
      <c r="Y4" s="5">
        <f>'BECF-pre-ret'!Y4</f>
        <v>0.72034399325895593</v>
      </c>
      <c r="Z4" s="5">
        <f>'BECF-pre-ret'!Z4</f>
        <v>0.72034399325895593</v>
      </c>
      <c r="AA4" s="5">
        <f>'BECF-pre-ret'!AA4</f>
        <v>0.72034399325895593</v>
      </c>
      <c r="AB4" s="5">
        <f>'BECF-pre-ret'!AB4</f>
        <v>0.72034399325895593</v>
      </c>
      <c r="AC4" s="5">
        <f>'BECF-pre-ret'!AC4</f>
        <v>0.72034399325895593</v>
      </c>
      <c r="AD4" s="5">
        <f>'BECF-pre-ret'!AD4</f>
        <v>0.72034399325895593</v>
      </c>
      <c r="AE4" s="5">
        <f>'BECF-pre-ret'!AE4</f>
        <v>0.72034399325895593</v>
      </c>
      <c r="AF4" s="5">
        <f>'BECF-pre-ret'!AF4</f>
        <v>0.72034399325895593</v>
      </c>
      <c r="AG4" s="5">
        <f>'BECF-pre-ret'!AG4</f>
        <v>0.72034399325895593</v>
      </c>
    </row>
    <row r="5" spans="1:33">
      <c r="A5" t="s">
        <v>3</v>
      </c>
      <c r="B5" s="5">
        <f>'BECF-pre-ret'!B5</f>
        <v>0.15532142169478805</v>
      </c>
      <c r="C5" s="5">
        <f>'BECF-pre-ret'!C5</f>
        <v>0.15532142169478805</v>
      </c>
      <c r="D5" s="5">
        <f>'BECF-pre-ret'!D5</f>
        <v>0.15532142169478805</v>
      </c>
      <c r="E5" s="5">
        <f>'BECF-pre-ret'!E5</f>
        <v>0.15532142169478805</v>
      </c>
      <c r="F5" s="5">
        <f>'BECF-pre-ret'!F5</f>
        <v>0.15532142169478805</v>
      </c>
      <c r="G5" s="5">
        <f>'BECF-pre-ret'!G5</f>
        <v>0.15532142169478805</v>
      </c>
      <c r="H5" s="5">
        <f>'BECF-pre-ret'!H5</f>
        <v>0.15532142169478805</v>
      </c>
      <c r="I5" s="5">
        <f>'BECF-pre-ret'!I5</f>
        <v>0.15532142169478805</v>
      </c>
      <c r="J5" s="5">
        <f>'BECF-pre-ret'!J5</f>
        <v>0.15532142169478805</v>
      </c>
      <c r="K5" s="5">
        <f>'BECF-pre-ret'!K5</f>
        <v>0.15532142169478805</v>
      </c>
      <c r="L5" s="5">
        <f>'BECF-pre-ret'!L5</f>
        <v>0.15532142169478805</v>
      </c>
      <c r="M5" s="5">
        <f>'BECF-pre-ret'!M5</f>
        <v>0.15532142169478805</v>
      </c>
      <c r="N5" s="5">
        <f>'BECF-pre-ret'!N5</f>
        <v>0.15532142169478805</v>
      </c>
      <c r="O5" s="5">
        <f>'BECF-pre-ret'!O5</f>
        <v>0.15532142169478805</v>
      </c>
      <c r="P5" s="5">
        <f>'BECF-pre-ret'!P5</f>
        <v>0.15532142169478805</v>
      </c>
      <c r="Q5" s="5">
        <f>'BECF-pre-ret'!Q5</f>
        <v>0.15532142169478805</v>
      </c>
      <c r="R5" s="5">
        <f>'BECF-pre-ret'!R5</f>
        <v>0.15532142169478805</v>
      </c>
      <c r="S5" s="5">
        <f>'BECF-pre-ret'!S5</f>
        <v>0.15532142169478805</v>
      </c>
      <c r="T5" s="5">
        <f>'BECF-pre-ret'!T5</f>
        <v>0.15532142169478805</v>
      </c>
      <c r="U5" s="5">
        <f>'BECF-pre-ret'!U5</f>
        <v>0.15532142169478805</v>
      </c>
      <c r="V5" s="5">
        <f>'BECF-pre-ret'!V5</f>
        <v>0.15532142169478805</v>
      </c>
      <c r="W5" s="5">
        <f>'BECF-pre-ret'!W5</f>
        <v>0.15532142169478805</v>
      </c>
      <c r="X5" s="5">
        <f>'BECF-pre-ret'!X5</f>
        <v>0.15532142169478805</v>
      </c>
      <c r="Y5" s="5">
        <f>'BECF-pre-ret'!Y5</f>
        <v>0.15532142169478805</v>
      </c>
      <c r="Z5" s="5">
        <f>'BECF-pre-ret'!Z5</f>
        <v>0.15532142169478805</v>
      </c>
      <c r="AA5" s="5">
        <f>'BECF-pre-ret'!AA5</f>
        <v>0.15532142169478805</v>
      </c>
      <c r="AB5" s="5">
        <f>'BECF-pre-ret'!AB5</f>
        <v>0.15532142169478805</v>
      </c>
      <c r="AC5" s="5">
        <f>'BECF-pre-ret'!AC5</f>
        <v>0.15532142169478805</v>
      </c>
      <c r="AD5" s="5">
        <f>'BECF-pre-ret'!AD5</f>
        <v>0.15532142169478805</v>
      </c>
      <c r="AE5" s="5">
        <f>'BECF-pre-ret'!AE5</f>
        <v>0.15532142169478805</v>
      </c>
      <c r="AF5" s="5">
        <f>'BECF-pre-ret'!AF5</f>
        <v>0.15532142169478805</v>
      </c>
      <c r="AG5" s="5">
        <f>'BECF-pre-ret'!AG5</f>
        <v>0.15532142169478805</v>
      </c>
    </row>
    <row r="6" spans="1:33">
      <c r="A6" t="s">
        <v>14</v>
      </c>
      <c r="B6" s="10">
        <f>'BECF-pre-ret'!B6</f>
        <v>0.20473695564047556</v>
      </c>
      <c r="C6" s="5">
        <f>$B$6*'NREL ATB'!H83/'NREL ATB'!$H$83</f>
        <v>0.20473695564047556</v>
      </c>
      <c r="D6" s="5">
        <f>$B$6*'NREL ATB'!I83/'NREL ATB'!$H$83</f>
        <v>0.20645238605860225</v>
      </c>
      <c r="E6" s="5">
        <f>$B$6*'NREL ATB'!J83/'NREL ATB'!$H$83</f>
        <v>0.20816781647672891</v>
      </c>
      <c r="F6" s="5">
        <f>$B$6*'NREL ATB'!K83/'NREL ATB'!$H$83</f>
        <v>0.20988324689485563</v>
      </c>
      <c r="G6" s="5">
        <f>$B$6*'NREL ATB'!L83/'NREL ATB'!$H$83</f>
        <v>0.21159867731298232</v>
      </c>
      <c r="H6" s="5">
        <f>$B$6*'NREL ATB'!M83/'NREL ATB'!$H$83</f>
        <v>0.21331410773110904</v>
      </c>
      <c r="I6" s="5">
        <f>$B$6*'NREL ATB'!N83/'NREL ATB'!$H$83</f>
        <v>0.21502953814923573</v>
      </c>
      <c r="J6" s="5">
        <f>$B$6*'NREL ATB'!O83/'NREL ATB'!$H$83</f>
        <v>0.21674496856736244</v>
      </c>
      <c r="K6" s="5">
        <f>$B$6*'NREL ATB'!P83/'NREL ATB'!$H$83</f>
        <v>0.21846039898548911</v>
      </c>
      <c r="L6" s="5">
        <f>$B$6*'NREL ATB'!Q83/'NREL ATB'!$H$83</f>
        <v>0.22017582940361577</v>
      </c>
      <c r="M6" s="5">
        <f>$B$6*'NREL ATB'!R83/'NREL ATB'!$H$83</f>
        <v>0.22189125982174251</v>
      </c>
      <c r="N6" s="5">
        <f>$B$6*'NREL ATB'!S83/'NREL ATB'!$H$83</f>
        <v>0.22360669023986915</v>
      </c>
      <c r="O6" s="5">
        <f>$B$6*'NREL ATB'!T83/'NREL ATB'!$H$83</f>
        <v>0.22383440652096648</v>
      </c>
      <c r="P6" s="5">
        <f>$B$6*'NREL ATB'!U83/'NREL ATB'!$H$83</f>
        <v>0.22406212280206378</v>
      </c>
      <c r="Q6" s="5">
        <f>$B$6*'NREL ATB'!V83/'NREL ATB'!$H$83</f>
        <v>0.22428983908316114</v>
      </c>
      <c r="R6" s="5">
        <f>$B$6*'NREL ATB'!W83/'NREL ATB'!$H$83</f>
        <v>0.22451755536425844</v>
      </c>
      <c r="S6" s="5">
        <f>$B$6*'NREL ATB'!X83/'NREL ATB'!$H$83</f>
        <v>0.22474527164535577</v>
      </c>
      <c r="T6" s="5">
        <f>$B$6*'NREL ATB'!Y83/'NREL ATB'!$H$83</f>
        <v>0.22497298792645309</v>
      </c>
      <c r="U6" s="5">
        <f>$B$6*'NREL ATB'!Z83/'NREL ATB'!$H$83</f>
        <v>0.22520070420755042</v>
      </c>
      <c r="V6" s="5">
        <f>$B$6*'NREL ATB'!AA83/'NREL ATB'!$H$83</f>
        <v>0.22542842048864772</v>
      </c>
      <c r="W6" s="5">
        <f>$B$6*'NREL ATB'!AB83/'NREL ATB'!$H$83</f>
        <v>0.22565613676974497</v>
      </c>
      <c r="X6" s="5">
        <f>$B$6*'NREL ATB'!AC83/'NREL ATB'!$H$83</f>
        <v>0.2258838530508423</v>
      </c>
      <c r="Y6" s="5">
        <f>$B$6*'NREL ATB'!AD83/'NREL ATB'!$H$83</f>
        <v>0.22611156933193963</v>
      </c>
      <c r="Z6" s="5">
        <f>$B$6*'NREL ATB'!AE83/'NREL ATB'!$H$83</f>
        <v>0.22633928561303696</v>
      </c>
      <c r="AA6" s="5">
        <f>$B$6*'NREL ATB'!AF83/'NREL ATB'!$H$83</f>
        <v>0.22656700189413426</v>
      </c>
      <c r="AB6" s="5">
        <f>$B$6*'NREL ATB'!AG83/'NREL ATB'!$H$83</f>
        <v>0.22679471817523161</v>
      </c>
      <c r="AC6" s="5">
        <f>$B$6*'NREL ATB'!AH83/'NREL ATB'!$H$83</f>
        <v>0.22702243445632889</v>
      </c>
      <c r="AD6" s="5">
        <f>$B$6*'NREL ATB'!AI83/'NREL ATB'!$H$83</f>
        <v>0.22725015073742624</v>
      </c>
      <c r="AE6" s="5">
        <f>$B$6*'NREL ATB'!AJ83/'NREL ATB'!$H$83</f>
        <v>0.22747786701852354</v>
      </c>
      <c r="AF6" s="5">
        <f>$B$6*'NREL ATB'!AK83/'NREL ATB'!$H$83</f>
        <v>0.22770558329962076</v>
      </c>
      <c r="AG6" s="5">
        <f>$B$6*'NREL ATB'!AL83/'NREL ATB'!$H$83</f>
        <v>0.22793329958071815</v>
      </c>
    </row>
    <row r="7" spans="1:33">
      <c r="A7" t="s">
        <v>4</v>
      </c>
      <c r="B7" s="10">
        <f>'BECF-pre-ret'!B7</f>
        <v>0.126070325834685</v>
      </c>
      <c r="C7" s="5">
        <f>$B$7*'NREL ATB'!C36/'NREL ATB'!$C$36</f>
        <v>0.126070325834685</v>
      </c>
      <c r="D7" s="5">
        <f>$B$7*'NREL ATB'!D36/'NREL ATB'!$C$36</f>
        <v>0.12728707840526382</v>
      </c>
      <c r="E7" s="5">
        <f>$B$7*'NREL ATB'!E36/'NREL ATB'!$C$36</f>
        <v>0.12850383097584259</v>
      </c>
      <c r="F7" s="5">
        <f>$B$7*'NREL ATB'!F36/'NREL ATB'!$C$36</f>
        <v>0.12972058354642141</v>
      </c>
      <c r="G7" s="5">
        <f>$B$7*'NREL ATB'!G36/'NREL ATB'!$C$36</f>
        <v>0.1309373361170002</v>
      </c>
      <c r="H7" s="5">
        <f>$B$7*'NREL ATB'!H36/'NREL ATB'!$C$36</f>
        <v>0.13215408868757902</v>
      </c>
      <c r="I7" s="5">
        <f>$B$7*'NREL ATB'!I36/'NREL ATB'!$C$36</f>
        <v>0.13337084125815785</v>
      </c>
      <c r="J7" s="5">
        <f>$B$7*'NREL ATB'!J36/'NREL ATB'!$C$36</f>
        <v>0.13458759382873667</v>
      </c>
      <c r="K7" s="5">
        <f>$B$7*'NREL ATB'!K36/'NREL ATB'!$C$36</f>
        <v>0.13580434639931541</v>
      </c>
      <c r="L7" s="5">
        <f>$B$7*'NREL ATB'!L36/'NREL ATB'!$C$36</f>
        <v>0.13702109896989423</v>
      </c>
      <c r="M7" s="5">
        <f>$B$7*'NREL ATB'!M36/'NREL ATB'!$C$36</f>
        <v>0.13823785154047305</v>
      </c>
      <c r="N7" s="5">
        <f>$B$7*'NREL ATB'!N36/'NREL ATB'!$C$36</f>
        <v>0.13945460411105182</v>
      </c>
      <c r="O7" s="5">
        <f>$B$7*'NREL ATB'!O36/'NREL ATB'!$C$36</f>
        <v>0.1399839710469688</v>
      </c>
      <c r="P7" s="5">
        <f>$B$7*'NREL ATB'!P36/'NREL ATB'!$C$36</f>
        <v>0.14051333798288573</v>
      </c>
      <c r="Q7" s="5">
        <f>$B$7*'NREL ATB'!Q36/'NREL ATB'!$C$36</f>
        <v>0.14104270491880275</v>
      </c>
      <c r="R7" s="5">
        <f>$B$7*'NREL ATB'!R36/'NREL ATB'!$C$36</f>
        <v>0.14157207185471973</v>
      </c>
      <c r="S7" s="5">
        <f>$B$7*'NREL ATB'!S36/'NREL ATB'!$C$36</f>
        <v>0.14210143879063672</v>
      </c>
      <c r="T7" s="5">
        <f>$B$7*'NREL ATB'!T36/'NREL ATB'!$C$36</f>
        <v>0.14263080572655365</v>
      </c>
      <c r="U7" s="5">
        <f>$B$7*'NREL ATB'!U36/'NREL ATB'!$C$36</f>
        <v>0.14316017266247061</v>
      </c>
      <c r="V7" s="5">
        <f>$B$7*'NREL ATB'!V36/'NREL ATB'!$C$36</f>
        <v>0.14368953959838759</v>
      </c>
      <c r="W7" s="5">
        <f>$B$7*'NREL ATB'!W36/'NREL ATB'!$C$36</f>
        <v>0.14421890653430458</v>
      </c>
      <c r="X7" s="5">
        <f>$B$7*'NREL ATB'!X36/'NREL ATB'!$C$36</f>
        <v>0.14474827347022154</v>
      </c>
      <c r="Y7" s="5">
        <f>$B$7*'NREL ATB'!Y36/'NREL ATB'!$C$36</f>
        <v>0.14527764040613855</v>
      </c>
      <c r="Z7" s="5">
        <f>$B$7*'NREL ATB'!Z36/'NREL ATB'!$C$36</f>
        <v>0.14580700734205551</v>
      </c>
      <c r="AA7" s="5">
        <f>$B$7*'NREL ATB'!AA36/'NREL ATB'!$C$36</f>
        <v>0.14633637427797247</v>
      </c>
      <c r="AB7" s="5">
        <f>$B$7*'NREL ATB'!AB36/'NREL ATB'!$C$36</f>
        <v>0.14686574121388948</v>
      </c>
      <c r="AC7" s="5">
        <f>$B$7*'NREL ATB'!AC36/'NREL ATB'!$C$36</f>
        <v>0.14739510814980644</v>
      </c>
      <c r="AD7" s="5">
        <f>$B$7*'NREL ATB'!AD36/'NREL ATB'!$C$36</f>
        <v>0.1479244750857234</v>
      </c>
      <c r="AE7" s="5">
        <f>$B$7*'NREL ATB'!AE36/'NREL ATB'!$C$36</f>
        <v>0.14845384202164036</v>
      </c>
      <c r="AF7" s="5">
        <f>$B$7*'NREL ATB'!AF36/'NREL ATB'!$C$36</f>
        <v>0.1489832089575574</v>
      </c>
      <c r="AG7" s="5">
        <f>$B$7*'NREL ATB'!AG36/'NREL ATB'!$C$36</f>
        <v>0.14951257589347433</v>
      </c>
    </row>
    <row r="8" spans="1:33">
      <c r="A8" t="s">
        <v>5</v>
      </c>
      <c r="B8" s="5">
        <f>'BECF-pre-ret'!B8</f>
        <v>0.21199999999999999</v>
      </c>
      <c r="C8" s="5">
        <f>'BECF-pre-ret'!C8</f>
        <v>0.21199999999999999</v>
      </c>
      <c r="D8" s="5">
        <f>'BECF-pre-ret'!D8</f>
        <v>0.21199999999999999</v>
      </c>
      <c r="E8" s="5">
        <f>'BECF-pre-ret'!E8</f>
        <v>0.21199999999999999</v>
      </c>
      <c r="F8" s="5">
        <f>'BECF-pre-ret'!F8</f>
        <v>0.21199999999999999</v>
      </c>
      <c r="G8" s="5">
        <f>'BECF-pre-ret'!G8</f>
        <v>0.21199999999999999</v>
      </c>
      <c r="H8" s="5">
        <f>'BECF-pre-ret'!H8</f>
        <v>0.21199999999999999</v>
      </c>
      <c r="I8" s="5">
        <f>'BECF-pre-ret'!I8</f>
        <v>0.21199999999999999</v>
      </c>
      <c r="J8" s="5">
        <f>'BECF-pre-ret'!J8</f>
        <v>0.21199999999999999</v>
      </c>
      <c r="K8" s="5">
        <f>'BECF-pre-ret'!K8</f>
        <v>0.21199999999999999</v>
      </c>
      <c r="L8" s="5">
        <f>'BECF-pre-ret'!L8</f>
        <v>0.21199999999999999</v>
      </c>
      <c r="M8" s="5">
        <f>'BECF-pre-ret'!M8</f>
        <v>0.21199999999999999</v>
      </c>
      <c r="N8" s="5">
        <f>'BECF-pre-ret'!N8</f>
        <v>0.21199999999999999</v>
      </c>
      <c r="O8" s="5">
        <f>'BECF-pre-ret'!O8</f>
        <v>0.21199999999999999</v>
      </c>
      <c r="P8" s="5">
        <f>'BECF-pre-ret'!P8</f>
        <v>0.21199999999999999</v>
      </c>
      <c r="Q8" s="5">
        <f>'BECF-pre-ret'!Q8</f>
        <v>0.21199999999999999</v>
      </c>
      <c r="R8" s="5">
        <f>'BECF-pre-ret'!R8</f>
        <v>0.21199999999999999</v>
      </c>
      <c r="S8" s="5">
        <f>'BECF-pre-ret'!S8</f>
        <v>0.21199999999999999</v>
      </c>
      <c r="T8" s="5">
        <f>'BECF-pre-ret'!T8</f>
        <v>0.21199999999999999</v>
      </c>
      <c r="U8" s="5">
        <f>'BECF-pre-ret'!U8</f>
        <v>0.21199999999999999</v>
      </c>
      <c r="V8" s="5">
        <f>'BECF-pre-ret'!V8</f>
        <v>0.21199999999999999</v>
      </c>
      <c r="W8" s="5">
        <f>'BECF-pre-ret'!W8</f>
        <v>0.21199999999999999</v>
      </c>
      <c r="X8" s="5">
        <f>'BECF-pre-ret'!X8</f>
        <v>0.21199999999999999</v>
      </c>
      <c r="Y8" s="5">
        <f>'BECF-pre-ret'!Y8</f>
        <v>0.21199999999999999</v>
      </c>
      <c r="Z8" s="5">
        <f>'BECF-pre-ret'!Z8</f>
        <v>0.21199999999999999</v>
      </c>
      <c r="AA8" s="5">
        <f>'BECF-pre-ret'!AA8</f>
        <v>0.21199999999999999</v>
      </c>
      <c r="AB8" s="5">
        <f>'BECF-pre-ret'!AB8</f>
        <v>0.21199999999999999</v>
      </c>
      <c r="AC8" s="5">
        <f>'BECF-pre-ret'!AC8</f>
        <v>0.21199999999999999</v>
      </c>
      <c r="AD8" s="5">
        <f>'BECF-pre-ret'!AD8</f>
        <v>0.21199999999999999</v>
      </c>
      <c r="AE8" s="5">
        <f>'BECF-pre-ret'!AE8</f>
        <v>0.21199999999999999</v>
      </c>
      <c r="AF8" s="5">
        <f>'BECF-pre-ret'!AF8</f>
        <v>0.21199999999999999</v>
      </c>
      <c r="AG8" s="5">
        <f>'BECF-pre-ret'!AG8</f>
        <v>0.21199999999999999</v>
      </c>
    </row>
    <row r="9" spans="1:33">
      <c r="A9" t="s">
        <v>6</v>
      </c>
      <c r="B9" s="5">
        <f>'BECF-pre-ret'!B9</f>
        <v>0.3785132556965623</v>
      </c>
      <c r="C9" s="5">
        <f>'BECF-pre-ret'!C9</f>
        <v>0.3785132556965623</v>
      </c>
      <c r="D9" s="5">
        <f>'BECF-pre-ret'!D9</f>
        <v>0.3785132556965623</v>
      </c>
      <c r="E9" s="5">
        <f>'BECF-pre-ret'!E9</f>
        <v>0.3785132556965623</v>
      </c>
      <c r="F9" s="5">
        <f>'BECF-pre-ret'!F9</f>
        <v>0.3785132556965623</v>
      </c>
      <c r="G9" s="5">
        <f>'BECF-pre-ret'!G9</f>
        <v>0.3785132556965623</v>
      </c>
      <c r="H9" s="5">
        <f>'BECF-pre-ret'!H9</f>
        <v>0.3785132556965623</v>
      </c>
      <c r="I9" s="5">
        <f>'BECF-pre-ret'!I9</f>
        <v>0.3785132556965623</v>
      </c>
      <c r="J9" s="5">
        <f>'BECF-pre-ret'!J9</f>
        <v>0.3785132556965623</v>
      </c>
      <c r="K9" s="5">
        <f>'BECF-pre-ret'!K9</f>
        <v>0.3785132556965623</v>
      </c>
      <c r="L9" s="5">
        <f>'BECF-pre-ret'!L9</f>
        <v>0.3785132556965623</v>
      </c>
      <c r="M9" s="5">
        <f>'BECF-pre-ret'!M9</f>
        <v>0.3785132556965623</v>
      </c>
      <c r="N9" s="5">
        <f>'BECF-pre-ret'!N9</f>
        <v>0.3785132556965623</v>
      </c>
      <c r="O9" s="5">
        <f>'BECF-pre-ret'!O9</f>
        <v>0.3785132556965623</v>
      </c>
      <c r="P9" s="5">
        <f>'BECF-pre-ret'!P9</f>
        <v>0.3785132556965623</v>
      </c>
      <c r="Q9" s="5">
        <f>'BECF-pre-ret'!Q9</f>
        <v>0.3785132556965623</v>
      </c>
      <c r="R9" s="5">
        <f>'BECF-pre-ret'!R9</f>
        <v>0.3785132556965623</v>
      </c>
      <c r="S9" s="5">
        <f>'BECF-pre-ret'!S9</f>
        <v>0.3785132556965623</v>
      </c>
      <c r="T9" s="5">
        <f>'BECF-pre-ret'!T9</f>
        <v>0.3785132556965623</v>
      </c>
      <c r="U9" s="5">
        <f>'BECF-pre-ret'!U9</f>
        <v>0.3785132556965623</v>
      </c>
      <c r="V9" s="5">
        <f>'BECF-pre-ret'!V9</f>
        <v>0.3785132556965623</v>
      </c>
      <c r="W9" s="5">
        <f>'BECF-pre-ret'!W9</f>
        <v>0.3785132556965623</v>
      </c>
      <c r="X9" s="5">
        <f>'BECF-pre-ret'!X9</f>
        <v>0.3785132556965623</v>
      </c>
      <c r="Y9" s="5">
        <f>'BECF-pre-ret'!Y9</f>
        <v>0.3785132556965623</v>
      </c>
      <c r="Z9" s="5">
        <f>'BECF-pre-ret'!Z9</f>
        <v>0.3785132556965623</v>
      </c>
      <c r="AA9" s="5">
        <f>'BECF-pre-ret'!AA9</f>
        <v>0.3785132556965623</v>
      </c>
      <c r="AB9" s="5">
        <f>'BECF-pre-ret'!AB9</f>
        <v>0.3785132556965623</v>
      </c>
      <c r="AC9" s="5">
        <f>'BECF-pre-ret'!AC9</f>
        <v>0.3785132556965623</v>
      </c>
      <c r="AD9" s="5">
        <f>'BECF-pre-ret'!AD9</f>
        <v>0.3785132556965623</v>
      </c>
      <c r="AE9" s="5">
        <f>'BECF-pre-ret'!AE9</f>
        <v>0.3785132556965623</v>
      </c>
      <c r="AF9" s="5">
        <f>'BECF-pre-ret'!AF9</f>
        <v>0.3785132556965623</v>
      </c>
      <c r="AG9" s="5">
        <f>'BECF-pre-ret'!AG9</f>
        <v>0.3785132556965623</v>
      </c>
    </row>
    <row r="10" spans="1:33">
      <c r="A10" t="s">
        <v>7</v>
      </c>
      <c r="B10" s="5">
        <f>'BECF-pre-ret'!B10</f>
        <v>0.69599999999999995</v>
      </c>
      <c r="C10" s="5">
        <f>'BECF-pre-ret'!C10</f>
        <v>0.69599999999999995</v>
      </c>
      <c r="D10" s="5">
        <f>'BECF-pre-ret'!D10</f>
        <v>0.69599999999999995</v>
      </c>
      <c r="E10" s="5">
        <f>'BECF-pre-ret'!E10</f>
        <v>0.69599999999999995</v>
      </c>
      <c r="F10" s="5">
        <f>'BECF-pre-ret'!F10</f>
        <v>0.69599999999999995</v>
      </c>
      <c r="G10" s="5">
        <f>'BECF-pre-ret'!G10</f>
        <v>0.69599999999999995</v>
      </c>
      <c r="H10" s="5">
        <f>'BECF-pre-ret'!H10</f>
        <v>0.69599999999999995</v>
      </c>
      <c r="I10" s="5">
        <f>'BECF-pre-ret'!I10</f>
        <v>0.69599999999999995</v>
      </c>
      <c r="J10" s="5">
        <f>'BECF-pre-ret'!J10</f>
        <v>0.69599999999999995</v>
      </c>
      <c r="K10" s="5">
        <f>'BECF-pre-ret'!K10</f>
        <v>0.69599999999999995</v>
      </c>
      <c r="L10" s="5">
        <f>'BECF-pre-ret'!L10</f>
        <v>0.69599999999999995</v>
      </c>
      <c r="M10" s="5">
        <f>'BECF-pre-ret'!M10</f>
        <v>0.69599999999999995</v>
      </c>
      <c r="N10" s="5">
        <f>'BECF-pre-ret'!N10</f>
        <v>0.69599999999999995</v>
      </c>
      <c r="O10" s="5">
        <f>'BECF-pre-ret'!O10</f>
        <v>0.69599999999999995</v>
      </c>
      <c r="P10" s="5">
        <f>'BECF-pre-ret'!P10</f>
        <v>0.69599999999999995</v>
      </c>
      <c r="Q10" s="5">
        <f>'BECF-pre-ret'!Q10</f>
        <v>0.69599999999999995</v>
      </c>
      <c r="R10" s="5">
        <f>'BECF-pre-ret'!R10</f>
        <v>0.69599999999999995</v>
      </c>
      <c r="S10" s="5">
        <f>'BECF-pre-ret'!S10</f>
        <v>0.69599999999999995</v>
      </c>
      <c r="T10" s="5">
        <f>'BECF-pre-ret'!T10</f>
        <v>0.69599999999999995</v>
      </c>
      <c r="U10" s="5">
        <f>'BECF-pre-ret'!U10</f>
        <v>0.69599999999999995</v>
      </c>
      <c r="V10" s="5">
        <f>'BECF-pre-ret'!V10</f>
        <v>0.69599999999999995</v>
      </c>
      <c r="W10" s="5">
        <f>'BECF-pre-ret'!W10</f>
        <v>0.69599999999999995</v>
      </c>
      <c r="X10" s="5">
        <f>'BECF-pre-ret'!X10</f>
        <v>0.69599999999999995</v>
      </c>
      <c r="Y10" s="5">
        <f>'BECF-pre-ret'!Y10</f>
        <v>0.69599999999999995</v>
      </c>
      <c r="Z10" s="5">
        <f>'BECF-pre-ret'!Z10</f>
        <v>0.69599999999999995</v>
      </c>
      <c r="AA10" s="5">
        <f>'BECF-pre-ret'!AA10</f>
        <v>0.69599999999999995</v>
      </c>
      <c r="AB10" s="5">
        <f>'BECF-pre-ret'!AB10</f>
        <v>0.69599999999999995</v>
      </c>
      <c r="AC10" s="5">
        <f>'BECF-pre-ret'!AC10</f>
        <v>0.69599999999999995</v>
      </c>
      <c r="AD10" s="5">
        <f>'BECF-pre-ret'!AD10</f>
        <v>0.69599999999999995</v>
      </c>
      <c r="AE10" s="5">
        <f>'BECF-pre-ret'!AE10</f>
        <v>0.69599999999999995</v>
      </c>
      <c r="AF10" s="5">
        <f>'BECF-pre-ret'!AF10</f>
        <v>0.69599999999999995</v>
      </c>
      <c r="AG10" s="5">
        <f>'BECF-pre-ret'!AG10</f>
        <v>0.69599999999999995</v>
      </c>
    </row>
    <row r="11" spans="1:33">
      <c r="A11" t="s">
        <v>8</v>
      </c>
      <c r="B11" s="5">
        <f>'BECF-pre-ret'!B11</f>
        <v>0.31269498271833324</v>
      </c>
      <c r="C11" s="5">
        <f>'BECF-pre-ret'!C11</f>
        <v>0.31269498271833324</v>
      </c>
      <c r="D11" s="5">
        <f>'BECF-pre-ret'!D11</f>
        <v>0.31269498271833324</v>
      </c>
      <c r="E11" s="5">
        <f>'BECF-pre-ret'!E11</f>
        <v>0.31269498271833324</v>
      </c>
      <c r="F11" s="5">
        <f>'BECF-pre-ret'!F11</f>
        <v>0.31269498271833324</v>
      </c>
      <c r="G11" s="5">
        <f>'BECF-pre-ret'!G11</f>
        <v>0.31269498271833324</v>
      </c>
      <c r="H11" s="5">
        <f>'BECF-pre-ret'!H11</f>
        <v>0.31269498271833324</v>
      </c>
      <c r="I11" s="5">
        <f>'BECF-pre-ret'!I11</f>
        <v>0.31269498271833324</v>
      </c>
      <c r="J11" s="5">
        <f>'BECF-pre-ret'!J11</f>
        <v>0.31269498271833324</v>
      </c>
      <c r="K11" s="5">
        <f>'BECF-pre-ret'!K11</f>
        <v>0.31269498271833324</v>
      </c>
      <c r="L11" s="5">
        <f>'BECF-pre-ret'!L11</f>
        <v>0.31269498271833324</v>
      </c>
      <c r="M11" s="5">
        <f>'BECF-pre-ret'!M11</f>
        <v>0.31269498271833324</v>
      </c>
      <c r="N11" s="5">
        <f>'BECF-pre-ret'!N11</f>
        <v>0.31269498271833324</v>
      </c>
      <c r="O11" s="5">
        <f>'BECF-pre-ret'!O11</f>
        <v>0.31269498271833324</v>
      </c>
      <c r="P11" s="5">
        <f>'BECF-pre-ret'!P11</f>
        <v>0.31269498271833324</v>
      </c>
      <c r="Q11" s="5">
        <f>'BECF-pre-ret'!Q11</f>
        <v>0.31269498271833324</v>
      </c>
      <c r="R11" s="5">
        <f>'BECF-pre-ret'!R11</f>
        <v>0.31269498271833324</v>
      </c>
      <c r="S11" s="5">
        <f>'BECF-pre-ret'!S11</f>
        <v>0.31269498271833324</v>
      </c>
      <c r="T11" s="5">
        <f>'BECF-pre-ret'!T11</f>
        <v>0.31269498271833324</v>
      </c>
      <c r="U11" s="5">
        <f>'BECF-pre-ret'!U11</f>
        <v>0.31269498271833324</v>
      </c>
      <c r="V11" s="5">
        <f>'BECF-pre-ret'!V11</f>
        <v>0.31269498271833324</v>
      </c>
      <c r="W11" s="5">
        <f>'BECF-pre-ret'!W11</f>
        <v>0.31269498271833324</v>
      </c>
      <c r="X11" s="5">
        <f>'BECF-pre-ret'!X11</f>
        <v>0.31269498271833324</v>
      </c>
      <c r="Y11" s="5">
        <f>'BECF-pre-ret'!Y11</f>
        <v>0.31269498271833324</v>
      </c>
      <c r="Z11" s="5">
        <f>'BECF-pre-ret'!Z11</f>
        <v>0.31269498271833324</v>
      </c>
      <c r="AA11" s="5">
        <f>'BECF-pre-ret'!AA11</f>
        <v>0.31269498271833324</v>
      </c>
      <c r="AB11" s="5">
        <f>'BECF-pre-ret'!AB11</f>
        <v>0.31269498271833324</v>
      </c>
      <c r="AC11" s="5">
        <f>'BECF-pre-ret'!AC11</f>
        <v>0.31269498271833324</v>
      </c>
      <c r="AD11" s="5">
        <f>'BECF-pre-ret'!AD11</f>
        <v>0.31269498271833324</v>
      </c>
      <c r="AE11" s="5">
        <f>'BECF-pre-ret'!AE11</f>
        <v>0.31269498271833324</v>
      </c>
      <c r="AF11" s="5">
        <f>'BECF-pre-ret'!AF11</f>
        <v>0.31269498271833324</v>
      </c>
      <c r="AG11" s="5">
        <f>'BECF-pre-ret'!AG11</f>
        <v>0.31269498271833324</v>
      </c>
    </row>
    <row r="12" spans="1:33">
      <c r="A12" t="s">
        <v>9</v>
      </c>
      <c r="B12" s="5">
        <f>'BECF-pre-ret'!B12</f>
        <v>0.13566666666666669</v>
      </c>
      <c r="C12" s="5">
        <f>'BECF-pre-ret'!C12</f>
        <v>0.13566666666666669</v>
      </c>
      <c r="D12" s="5">
        <f>'BECF-pre-ret'!D12</f>
        <v>0.13566666666666669</v>
      </c>
      <c r="E12" s="5">
        <f>'BECF-pre-ret'!E12</f>
        <v>0.13566666666666669</v>
      </c>
      <c r="F12" s="5">
        <f>'BECF-pre-ret'!F12</f>
        <v>0.13566666666666669</v>
      </c>
      <c r="G12" s="5">
        <f>'BECF-pre-ret'!G12</f>
        <v>0.13566666666666669</v>
      </c>
      <c r="H12" s="5">
        <f>'BECF-pre-ret'!H12</f>
        <v>0.13566666666666669</v>
      </c>
      <c r="I12" s="5">
        <f>'BECF-pre-ret'!I12</f>
        <v>0.13566666666666669</v>
      </c>
      <c r="J12" s="5">
        <f>'BECF-pre-ret'!J12</f>
        <v>0.13566666666666669</v>
      </c>
      <c r="K12" s="5">
        <f>'BECF-pre-ret'!K12</f>
        <v>0.13566666666666669</v>
      </c>
      <c r="L12" s="5">
        <f>'BECF-pre-ret'!L12</f>
        <v>0.13566666666666669</v>
      </c>
      <c r="M12" s="5">
        <f>'BECF-pre-ret'!M12</f>
        <v>0.13566666666666669</v>
      </c>
      <c r="N12" s="5">
        <f>'BECF-pre-ret'!N12</f>
        <v>0.13566666666666669</v>
      </c>
      <c r="O12" s="5">
        <f>'BECF-pre-ret'!O12</f>
        <v>0.13566666666666669</v>
      </c>
      <c r="P12" s="5">
        <f>'BECF-pre-ret'!P12</f>
        <v>0.13566666666666669</v>
      </c>
      <c r="Q12" s="5">
        <f>'BECF-pre-ret'!Q12</f>
        <v>0.13566666666666669</v>
      </c>
      <c r="R12" s="5">
        <f>'BECF-pre-ret'!R12</f>
        <v>0.13566666666666669</v>
      </c>
      <c r="S12" s="5">
        <f>'BECF-pre-ret'!S12</f>
        <v>0.13566666666666669</v>
      </c>
      <c r="T12" s="5">
        <f>'BECF-pre-ret'!T12</f>
        <v>0.13566666666666669</v>
      </c>
      <c r="U12" s="5">
        <f>'BECF-pre-ret'!U12</f>
        <v>0.13566666666666669</v>
      </c>
      <c r="V12" s="5">
        <f>'BECF-pre-ret'!V12</f>
        <v>0.13566666666666669</v>
      </c>
      <c r="W12" s="5">
        <f>'BECF-pre-ret'!W12</f>
        <v>0.13566666666666669</v>
      </c>
      <c r="X12" s="5">
        <f>'BECF-pre-ret'!X12</f>
        <v>0.13566666666666669</v>
      </c>
      <c r="Y12" s="5">
        <f>'BECF-pre-ret'!Y12</f>
        <v>0.13566666666666669</v>
      </c>
      <c r="Z12" s="5">
        <f>'BECF-pre-ret'!Z12</f>
        <v>0.13566666666666669</v>
      </c>
      <c r="AA12" s="5">
        <f>'BECF-pre-ret'!AA12</f>
        <v>0.13566666666666669</v>
      </c>
      <c r="AB12" s="5">
        <f>'BECF-pre-ret'!AB12</f>
        <v>0.13566666666666669</v>
      </c>
      <c r="AC12" s="5">
        <f>'BECF-pre-ret'!AC12</f>
        <v>0.13566666666666669</v>
      </c>
      <c r="AD12" s="5">
        <f>'BECF-pre-ret'!AD12</f>
        <v>0.13566666666666669</v>
      </c>
      <c r="AE12" s="5">
        <f>'BECF-pre-ret'!AE12</f>
        <v>0.13566666666666669</v>
      </c>
      <c r="AF12" s="5">
        <f>'BECF-pre-ret'!AF12</f>
        <v>0.13566666666666669</v>
      </c>
      <c r="AG12" s="5">
        <f>'BECF-pre-ret'!AG12</f>
        <v>0.13566666666666669</v>
      </c>
    </row>
    <row r="13" spans="1:33">
      <c r="A13" t="s">
        <v>12</v>
      </c>
      <c r="B13" s="5">
        <f>'BECF-pre-ret'!B13</f>
        <v>0.37626438079231661</v>
      </c>
      <c r="C13" s="5">
        <f>'BECF-pre-ret'!C13</f>
        <v>0.37626438079231661</v>
      </c>
      <c r="D13" s="5">
        <f>'BECF-pre-ret'!D13</f>
        <v>0.37626438079231661</v>
      </c>
      <c r="E13" s="5">
        <f>'BECF-pre-ret'!E13</f>
        <v>0.37626438079231661</v>
      </c>
      <c r="F13" s="5">
        <f>'BECF-pre-ret'!F13</f>
        <v>0.37626438079231661</v>
      </c>
      <c r="G13" s="5">
        <f>'BECF-pre-ret'!G13</f>
        <v>0.37626438079231661</v>
      </c>
      <c r="H13" s="5">
        <f>'BECF-pre-ret'!H13</f>
        <v>0.37626438079231661</v>
      </c>
      <c r="I13" s="5">
        <f>'BECF-pre-ret'!I13</f>
        <v>0.37626438079231661</v>
      </c>
      <c r="J13" s="5">
        <f>'BECF-pre-ret'!J13</f>
        <v>0.37626438079231661</v>
      </c>
      <c r="K13" s="5">
        <f>'BECF-pre-ret'!K13</f>
        <v>0.37626438079231661</v>
      </c>
      <c r="L13" s="5">
        <f>'BECF-pre-ret'!L13</f>
        <v>0.37626438079231661</v>
      </c>
      <c r="M13" s="5">
        <f>'BECF-pre-ret'!M13</f>
        <v>0.37626438079231661</v>
      </c>
      <c r="N13" s="5">
        <f>'BECF-pre-ret'!N13</f>
        <v>0.37626438079231661</v>
      </c>
      <c r="O13" s="5">
        <f>'BECF-pre-ret'!O13</f>
        <v>0.37626438079231661</v>
      </c>
      <c r="P13" s="5">
        <f>'BECF-pre-ret'!P13</f>
        <v>0.37626438079231661</v>
      </c>
      <c r="Q13" s="5">
        <f>'BECF-pre-ret'!Q13</f>
        <v>0.37626438079231661</v>
      </c>
      <c r="R13" s="5">
        <f>'BECF-pre-ret'!R13</f>
        <v>0.37626438079231661</v>
      </c>
      <c r="S13" s="5">
        <f>'BECF-pre-ret'!S13</f>
        <v>0.37626438079231661</v>
      </c>
      <c r="T13" s="5">
        <f>'BECF-pre-ret'!T13</f>
        <v>0.37626438079231661</v>
      </c>
      <c r="U13" s="5">
        <f>'BECF-pre-ret'!U13</f>
        <v>0.37626438079231661</v>
      </c>
      <c r="V13" s="5">
        <f>'BECF-pre-ret'!V13</f>
        <v>0.37626438079231661</v>
      </c>
      <c r="W13" s="5">
        <f>'BECF-pre-ret'!W13</f>
        <v>0.37626438079231661</v>
      </c>
      <c r="X13" s="5">
        <f>'BECF-pre-ret'!X13</f>
        <v>0.37626438079231661</v>
      </c>
      <c r="Y13" s="5">
        <f>'BECF-pre-ret'!Y13</f>
        <v>0.37626438079231661</v>
      </c>
      <c r="Z13" s="5">
        <f>'BECF-pre-ret'!Z13</f>
        <v>0.37626438079231661</v>
      </c>
      <c r="AA13" s="5">
        <f>'BECF-pre-ret'!AA13</f>
        <v>0.37626438079231661</v>
      </c>
      <c r="AB13" s="5">
        <f>'BECF-pre-ret'!AB13</f>
        <v>0.37626438079231661</v>
      </c>
      <c r="AC13" s="5">
        <f>'BECF-pre-ret'!AC13</f>
        <v>0.37626438079231661</v>
      </c>
      <c r="AD13" s="5">
        <f>'BECF-pre-ret'!AD13</f>
        <v>0.37626438079231661</v>
      </c>
      <c r="AE13" s="5">
        <f>'BECF-pre-ret'!AE13</f>
        <v>0.37626438079231661</v>
      </c>
      <c r="AF13" s="5">
        <f>'BECF-pre-ret'!AF13</f>
        <v>0.37626438079231661</v>
      </c>
      <c r="AG13" s="5">
        <f>'BECF-pre-ret'!AG13</f>
        <v>0.37626438079231661</v>
      </c>
    </row>
    <row r="14" spans="1:33">
      <c r="A14" t="s">
        <v>13</v>
      </c>
      <c r="B14" s="5">
        <f>'BECF-pre-ret'!B14</f>
        <v>0.3</v>
      </c>
      <c r="C14" s="5">
        <f>'BECF-pre-ret'!C14</f>
        <v>0.3</v>
      </c>
      <c r="D14" s="5">
        <f>'BECF-pre-ret'!D14</f>
        <v>0.3</v>
      </c>
      <c r="E14" s="5">
        <f>'BECF-pre-ret'!E14</f>
        <v>0.3</v>
      </c>
      <c r="F14" s="5">
        <f>'BECF-pre-ret'!F14</f>
        <v>0.3</v>
      </c>
      <c r="G14" s="5">
        <f>'BECF-pre-ret'!G14</f>
        <v>0.3</v>
      </c>
      <c r="H14" s="5">
        <f>'BECF-pre-ret'!H14</f>
        <v>0.3</v>
      </c>
      <c r="I14" s="5">
        <f>'BECF-pre-ret'!I14</f>
        <v>0.3</v>
      </c>
      <c r="J14" s="5">
        <f>'BECF-pre-ret'!J14</f>
        <v>0.3</v>
      </c>
      <c r="K14" s="5">
        <f>'BECF-pre-ret'!K14</f>
        <v>0.3</v>
      </c>
      <c r="L14" s="5">
        <f>'BECF-pre-ret'!L14</f>
        <v>0.3</v>
      </c>
      <c r="M14" s="5">
        <f>'BECF-pre-ret'!M14</f>
        <v>0.3</v>
      </c>
      <c r="N14" s="5">
        <f>'BECF-pre-ret'!N14</f>
        <v>0.3</v>
      </c>
      <c r="O14" s="5">
        <f>'BECF-pre-ret'!O14</f>
        <v>0.3</v>
      </c>
      <c r="P14" s="5">
        <f>'BECF-pre-ret'!P14</f>
        <v>0.3</v>
      </c>
      <c r="Q14" s="5">
        <f>'BECF-pre-ret'!Q14</f>
        <v>0.3</v>
      </c>
      <c r="R14" s="5">
        <f>'BECF-pre-ret'!R14</f>
        <v>0.3</v>
      </c>
      <c r="S14" s="5">
        <f>'BECF-pre-ret'!S14</f>
        <v>0.3</v>
      </c>
      <c r="T14" s="5">
        <f>'BECF-pre-ret'!T14</f>
        <v>0.3</v>
      </c>
      <c r="U14" s="5">
        <f>'BECF-pre-ret'!U14</f>
        <v>0.3</v>
      </c>
      <c r="V14" s="5">
        <f>'BECF-pre-ret'!V14</f>
        <v>0.3</v>
      </c>
      <c r="W14" s="5">
        <f>'BECF-pre-ret'!W14</f>
        <v>0.3</v>
      </c>
      <c r="X14" s="5">
        <f>'BECF-pre-ret'!X14</f>
        <v>0.3</v>
      </c>
      <c r="Y14" s="5">
        <f>'BECF-pre-ret'!Y14</f>
        <v>0.3</v>
      </c>
      <c r="Z14" s="5">
        <f>'BECF-pre-ret'!Z14</f>
        <v>0.3</v>
      </c>
      <c r="AA14" s="5">
        <f>'BECF-pre-ret'!AA14</f>
        <v>0.3</v>
      </c>
      <c r="AB14" s="5">
        <f>'BECF-pre-ret'!AB14</f>
        <v>0.3</v>
      </c>
      <c r="AC14" s="5">
        <f>'BECF-pre-ret'!AC14</f>
        <v>0.3</v>
      </c>
      <c r="AD14" s="5">
        <f>'BECF-pre-ret'!AD14</f>
        <v>0.3</v>
      </c>
      <c r="AE14" s="5">
        <f>'BECF-pre-ret'!AE14</f>
        <v>0.3</v>
      </c>
      <c r="AF14" s="5">
        <f>'BECF-pre-ret'!AF14</f>
        <v>0.3</v>
      </c>
      <c r="AG14" s="5">
        <f>'BECF-pre-ret'!AG14</f>
        <v>0.3</v>
      </c>
    </row>
    <row r="15" spans="1:33">
      <c r="A15" t="s">
        <v>16</v>
      </c>
      <c r="B15" s="5">
        <f>'BECF-pre-ret'!B15</f>
        <v>0.31269498271833324</v>
      </c>
      <c r="C15" s="5">
        <f>'BECF-pre-ret'!C15</f>
        <v>0.31269498271833324</v>
      </c>
      <c r="D15" s="5">
        <f>'BECF-pre-ret'!D15</f>
        <v>0.31269498271833324</v>
      </c>
      <c r="E15" s="5">
        <f>'BECF-pre-ret'!E15</f>
        <v>0.31269498271833324</v>
      </c>
      <c r="F15" s="5">
        <f>'BECF-pre-ret'!F15</f>
        <v>0.31269498271833324</v>
      </c>
      <c r="G15" s="5">
        <f>'BECF-pre-ret'!G15</f>
        <v>0.31269498271833324</v>
      </c>
      <c r="H15" s="5">
        <f>'BECF-pre-ret'!H15</f>
        <v>0.31269498271833324</v>
      </c>
      <c r="I15" s="5">
        <f>'BECF-pre-ret'!I15</f>
        <v>0.31269498271833324</v>
      </c>
      <c r="J15" s="5">
        <f>'BECF-pre-ret'!J15</f>
        <v>0.31269498271833324</v>
      </c>
      <c r="K15" s="5">
        <f>'BECF-pre-ret'!K15</f>
        <v>0.31269498271833324</v>
      </c>
      <c r="L15" s="5">
        <f>'BECF-pre-ret'!L15</f>
        <v>0.31269498271833324</v>
      </c>
      <c r="M15" s="5">
        <f>'BECF-pre-ret'!M15</f>
        <v>0.31269498271833324</v>
      </c>
      <c r="N15" s="5">
        <f>'BECF-pre-ret'!N15</f>
        <v>0.31269498271833324</v>
      </c>
      <c r="O15" s="5">
        <f>'BECF-pre-ret'!O15</f>
        <v>0.31269498271833324</v>
      </c>
      <c r="P15" s="5">
        <f>'BECF-pre-ret'!P15</f>
        <v>0.31269498271833324</v>
      </c>
      <c r="Q15" s="5">
        <f>'BECF-pre-ret'!Q15</f>
        <v>0.31269498271833324</v>
      </c>
      <c r="R15" s="5">
        <f>'BECF-pre-ret'!R15</f>
        <v>0.31269498271833324</v>
      </c>
      <c r="S15" s="5">
        <f>'BECF-pre-ret'!S15</f>
        <v>0.31269498271833324</v>
      </c>
      <c r="T15" s="5">
        <f>'BECF-pre-ret'!T15</f>
        <v>0.31269498271833324</v>
      </c>
      <c r="U15" s="5">
        <f>'BECF-pre-ret'!U15</f>
        <v>0.31269498271833324</v>
      </c>
      <c r="V15" s="5">
        <f>'BECF-pre-ret'!V15</f>
        <v>0.31269498271833324</v>
      </c>
      <c r="W15" s="5">
        <f>'BECF-pre-ret'!W15</f>
        <v>0.31269498271833324</v>
      </c>
      <c r="X15" s="5">
        <f>'BECF-pre-ret'!X15</f>
        <v>0.31269498271833324</v>
      </c>
      <c r="Y15" s="5">
        <f>'BECF-pre-ret'!Y15</f>
        <v>0.31269498271833324</v>
      </c>
      <c r="Z15" s="5">
        <f>'BECF-pre-ret'!Z15</f>
        <v>0.31269498271833324</v>
      </c>
      <c r="AA15" s="5">
        <f>'BECF-pre-ret'!AA15</f>
        <v>0.31269498271833324</v>
      </c>
      <c r="AB15" s="5">
        <f>'BECF-pre-ret'!AB15</f>
        <v>0.31269498271833324</v>
      </c>
      <c r="AC15" s="5">
        <f>'BECF-pre-ret'!AC15</f>
        <v>0.31269498271833324</v>
      </c>
      <c r="AD15" s="5">
        <f>'BECF-pre-ret'!AD15</f>
        <v>0.31269498271833324</v>
      </c>
      <c r="AE15" s="5">
        <f>'BECF-pre-ret'!AE15</f>
        <v>0.31269498271833324</v>
      </c>
      <c r="AF15" s="5">
        <f>'BECF-pre-ret'!AF15</f>
        <v>0.31269498271833324</v>
      </c>
      <c r="AG15" s="5">
        <f>'BECF-pre-ret'!AG15</f>
        <v>0.31269498271833324</v>
      </c>
    </row>
    <row r="16" spans="1:33">
      <c r="A16" t="s">
        <v>17</v>
      </c>
      <c r="B16" s="5">
        <f>'BECF-pre-ret'!B16</f>
        <v>8.0895570425008764E-2</v>
      </c>
      <c r="C16" s="5">
        <f>'BECF-pre-ret'!C16</f>
        <v>8.0895570425008764E-2</v>
      </c>
      <c r="D16" s="5">
        <f>'BECF-pre-ret'!D16</f>
        <v>8.0895570425008764E-2</v>
      </c>
      <c r="E16" s="5">
        <f>'BECF-pre-ret'!E16</f>
        <v>8.0895570425008764E-2</v>
      </c>
      <c r="F16" s="5">
        <f>'BECF-pre-ret'!F16</f>
        <v>8.0895570425008764E-2</v>
      </c>
      <c r="G16" s="5">
        <f>'BECF-pre-ret'!G16</f>
        <v>8.0895570425008764E-2</v>
      </c>
      <c r="H16" s="5">
        <f>'BECF-pre-ret'!H16</f>
        <v>8.0895570425008764E-2</v>
      </c>
      <c r="I16" s="5">
        <f>'BECF-pre-ret'!I16</f>
        <v>8.0895570425008764E-2</v>
      </c>
      <c r="J16" s="5">
        <f>'BECF-pre-ret'!J16</f>
        <v>8.0895570425008764E-2</v>
      </c>
      <c r="K16" s="5">
        <f>'BECF-pre-ret'!K16</f>
        <v>8.0895570425008764E-2</v>
      </c>
      <c r="L16" s="5">
        <f>'BECF-pre-ret'!L16</f>
        <v>8.0895570425008764E-2</v>
      </c>
      <c r="M16" s="5">
        <f>'BECF-pre-ret'!M16</f>
        <v>8.0895570425008764E-2</v>
      </c>
      <c r="N16" s="5">
        <f>'BECF-pre-ret'!N16</f>
        <v>8.0895570425008764E-2</v>
      </c>
      <c r="O16" s="5">
        <f>'BECF-pre-ret'!O16</f>
        <v>8.0895570425008764E-2</v>
      </c>
      <c r="P16" s="5">
        <f>'BECF-pre-ret'!P16</f>
        <v>8.0895570425008764E-2</v>
      </c>
      <c r="Q16" s="5">
        <f>'BECF-pre-ret'!Q16</f>
        <v>8.0895570425008764E-2</v>
      </c>
      <c r="R16" s="5">
        <f>'BECF-pre-ret'!R16</f>
        <v>8.0895570425008764E-2</v>
      </c>
      <c r="S16" s="5">
        <f>'BECF-pre-ret'!S16</f>
        <v>8.0895570425008764E-2</v>
      </c>
      <c r="T16" s="5">
        <f>'BECF-pre-ret'!T16</f>
        <v>8.0895570425008764E-2</v>
      </c>
      <c r="U16" s="5">
        <f>'BECF-pre-ret'!U16</f>
        <v>8.0895570425008764E-2</v>
      </c>
      <c r="V16" s="5">
        <f>'BECF-pre-ret'!V16</f>
        <v>8.0895570425008764E-2</v>
      </c>
      <c r="W16" s="5">
        <f>'BECF-pre-ret'!W16</f>
        <v>8.0895570425008764E-2</v>
      </c>
      <c r="X16" s="5">
        <f>'BECF-pre-ret'!X16</f>
        <v>8.0895570425008764E-2</v>
      </c>
      <c r="Y16" s="5">
        <f>'BECF-pre-ret'!Y16</f>
        <v>8.0895570425008764E-2</v>
      </c>
      <c r="Z16" s="5">
        <f>'BECF-pre-ret'!Z16</f>
        <v>8.0895570425008764E-2</v>
      </c>
      <c r="AA16" s="5">
        <f>'BECF-pre-ret'!AA16</f>
        <v>8.0895570425008764E-2</v>
      </c>
      <c r="AB16" s="5">
        <f>'BECF-pre-ret'!AB16</f>
        <v>8.0895570425008764E-2</v>
      </c>
      <c r="AC16" s="5">
        <f>'BECF-pre-ret'!AC16</f>
        <v>8.0895570425008764E-2</v>
      </c>
      <c r="AD16" s="5">
        <f>'BECF-pre-ret'!AD16</f>
        <v>8.0895570425008764E-2</v>
      </c>
      <c r="AE16" s="5">
        <f>'BECF-pre-ret'!AE16</f>
        <v>8.0895570425008764E-2</v>
      </c>
      <c r="AF16" s="5">
        <f>'BECF-pre-ret'!AF16</f>
        <v>8.0895570425008764E-2</v>
      </c>
      <c r="AG16" s="5">
        <f>'BECF-pre-ret'!AG16</f>
        <v>8.0895570425008764E-2</v>
      </c>
    </row>
    <row r="17" spans="1:33">
      <c r="A17" t="s">
        <v>18</v>
      </c>
      <c r="B17" s="5">
        <f>'BECF-pre-ret'!B17</f>
        <v>0.67400000000000004</v>
      </c>
      <c r="C17" s="5">
        <f>'BECF-pre-ret'!C17</f>
        <v>0.67400000000000004</v>
      </c>
      <c r="D17" s="5">
        <f>'BECF-pre-ret'!D17</f>
        <v>0.67400000000000004</v>
      </c>
      <c r="E17" s="5">
        <f>'BECF-pre-ret'!E17</f>
        <v>0.67400000000000004</v>
      </c>
      <c r="F17" s="5">
        <f>'BECF-pre-ret'!F17</f>
        <v>0.67400000000000004</v>
      </c>
      <c r="G17" s="5">
        <f>'BECF-pre-ret'!G17</f>
        <v>0.67400000000000004</v>
      </c>
      <c r="H17" s="5">
        <f>'BECF-pre-ret'!H17</f>
        <v>0.67400000000000004</v>
      </c>
      <c r="I17" s="5">
        <f>'BECF-pre-ret'!I17</f>
        <v>0.67400000000000004</v>
      </c>
      <c r="J17" s="5">
        <f>'BECF-pre-ret'!J17</f>
        <v>0.67400000000000004</v>
      </c>
      <c r="K17" s="5">
        <f>'BECF-pre-ret'!K17</f>
        <v>0.67400000000000004</v>
      </c>
      <c r="L17" s="5">
        <f>'BECF-pre-ret'!L17</f>
        <v>0.67400000000000004</v>
      </c>
      <c r="M17" s="5">
        <f>'BECF-pre-ret'!M17</f>
        <v>0.67400000000000004</v>
      </c>
      <c r="N17" s="5">
        <f>'BECF-pre-ret'!N17</f>
        <v>0.67400000000000004</v>
      </c>
      <c r="O17" s="5">
        <f>'BECF-pre-ret'!O17</f>
        <v>0.67400000000000004</v>
      </c>
      <c r="P17" s="5">
        <f>'BECF-pre-ret'!P17</f>
        <v>0.67400000000000004</v>
      </c>
      <c r="Q17" s="5">
        <f>'BECF-pre-ret'!Q17</f>
        <v>0.67400000000000004</v>
      </c>
      <c r="R17" s="5">
        <f>'BECF-pre-ret'!R17</f>
        <v>0.67400000000000004</v>
      </c>
      <c r="S17" s="5">
        <f>'BECF-pre-ret'!S17</f>
        <v>0.67400000000000004</v>
      </c>
      <c r="T17" s="5">
        <f>'BECF-pre-ret'!T17</f>
        <v>0.67400000000000004</v>
      </c>
      <c r="U17" s="5">
        <f>'BECF-pre-ret'!U17</f>
        <v>0.67400000000000004</v>
      </c>
      <c r="V17" s="5">
        <f>'BECF-pre-ret'!V17</f>
        <v>0.67400000000000004</v>
      </c>
      <c r="W17" s="5">
        <f>'BECF-pre-ret'!W17</f>
        <v>0.67400000000000004</v>
      </c>
      <c r="X17" s="5">
        <f>'BECF-pre-ret'!X17</f>
        <v>0.67400000000000004</v>
      </c>
      <c r="Y17" s="5">
        <f>'BECF-pre-ret'!Y17</f>
        <v>0.67400000000000004</v>
      </c>
      <c r="Z17" s="5">
        <f>'BECF-pre-ret'!Z17</f>
        <v>0.67400000000000004</v>
      </c>
      <c r="AA17" s="5">
        <f>'BECF-pre-ret'!AA17</f>
        <v>0.67400000000000004</v>
      </c>
      <c r="AB17" s="5">
        <f>'BECF-pre-ret'!AB17</f>
        <v>0.67400000000000004</v>
      </c>
      <c r="AC17" s="5">
        <f>'BECF-pre-ret'!AC17</f>
        <v>0.67400000000000004</v>
      </c>
      <c r="AD17" s="5">
        <f>'BECF-pre-ret'!AD17</f>
        <v>0.67400000000000004</v>
      </c>
      <c r="AE17" s="5">
        <f>'BECF-pre-ret'!AE17</f>
        <v>0.67400000000000004</v>
      </c>
      <c r="AF17" s="5">
        <f>'BECF-pre-ret'!AF17</f>
        <v>0.67400000000000004</v>
      </c>
      <c r="AG17" s="5">
        <f>'BECF-pre-ret'!AG17</f>
        <v>0.67400000000000004</v>
      </c>
    </row>
  </sheetData>
  <phoneticPr fontId="7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839A8-460F-4F2A-AA7C-CDAD1F1D1927}">
  <dimension ref="A1:N167"/>
  <sheetViews>
    <sheetView workbookViewId="0">
      <selection activeCell="C1" sqref="C1"/>
    </sheetView>
  </sheetViews>
  <sheetFormatPr defaultColWidth="22.42578125" defaultRowHeight="19.5"/>
  <cols>
    <col min="1" max="16384" width="22.42578125" style="19"/>
  </cols>
  <sheetData>
    <row r="1" spans="1:14" s="15" customFormat="1">
      <c r="A1" s="14" t="s">
        <v>25</v>
      </c>
      <c r="B1" s="14" t="s">
        <v>26</v>
      </c>
      <c r="C1" s="14" t="s">
        <v>27</v>
      </c>
      <c r="D1" s="14" t="s">
        <v>28</v>
      </c>
      <c r="E1" s="14" t="s">
        <v>29</v>
      </c>
      <c r="F1" s="14" t="s">
        <v>30</v>
      </c>
      <c r="G1" s="14" t="s">
        <v>31</v>
      </c>
      <c r="H1" s="14" t="s">
        <v>32</v>
      </c>
      <c r="I1" s="14" t="s">
        <v>33</v>
      </c>
      <c r="J1" s="14" t="s">
        <v>34</v>
      </c>
      <c r="K1" s="14" t="s">
        <v>35</v>
      </c>
      <c r="L1" s="14" t="s">
        <v>36</v>
      </c>
      <c r="M1" s="14" t="s">
        <v>37</v>
      </c>
      <c r="N1" s="14" t="s">
        <v>38</v>
      </c>
    </row>
    <row r="2" spans="1:14">
      <c r="A2" s="16" t="s">
        <v>39</v>
      </c>
      <c r="B2" s="16" t="s">
        <v>40</v>
      </c>
      <c r="C2" s="16" t="s">
        <v>41</v>
      </c>
      <c r="D2" s="16" t="s">
        <v>42</v>
      </c>
      <c r="E2" s="16" t="s">
        <v>43</v>
      </c>
      <c r="F2" s="17">
        <v>108000</v>
      </c>
      <c r="G2" s="17">
        <v>118538</v>
      </c>
      <c r="H2" s="17">
        <v>1498.0186260000046</v>
      </c>
      <c r="I2" s="17">
        <v>117039.981374</v>
      </c>
      <c r="J2" s="17">
        <v>108400</v>
      </c>
      <c r="K2" s="17">
        <v>13531.735159817352</v>
      </c>
      <c r="L2" s="18">
        <v>12.483150516436671</v>
      </c>
      <c r="M2" s="18">
        <v>12.52938440723829</v>
      </c>
      <c r="N2" s="18">
        <v>1.2637454875229923</v>
      </c>
    </row>
    <row r="3" spans="1:14">
      <c r="A3" s="16" t="s">
        <v>39</v>
      </c>
      <c r="B3" s="16" t="s">
        <v>40</v>
      </c>
      <c r="C3" s="16" t="s">
        <v>41</v>
      </c>
      <c r="D3" s="16" t="s">
        <v>42</v>
      </c>
      <c r="E3" s="16" t="s">
        <v>44</v>
      </c>
      <c r="F3" s="17">
        <v>62280</v>
      </c>
      <c r="G3" s="17">
        <v>73524</v>
      </c>
      <c r="H3" s="17">
        <v>760.19918000001053</v>
      </c>
      <c r="I3" s="17">
        <v>72763.800819999989</v>
      </c>
      <c r="J3" s="17">
        <v>60600</v>
      </c>
      <c r="K3" s="17">
        <v>8393.1506849315065</v>
      </c>
      <c r="L3" s="18">
        <v>13.850083638500834</v>
      </c>
      <c r="M3" s="18">
        <v>13.476478299504665</v>
      </c>
      <c r="N3" s="18">
        <v>1.0339469832979851</v>
      </c>
    </row>
    <row r="4" spans="1:14">
      <c r="A4" s="16" t="s">
        <v>39</v>
      </c>
      <c r="B4" s="16" t="s">
        <v>40</v>
      </c>
      <c r="C4" s="16" t="s">
        <v>41</v>
      </c>
      <c r="D4" s="16" t="s">
        <v>42</v>
      </c>
      <c r="E4" s="16" t="s">
        <v>45</v>
      </c>
      <c r="F4" s="17">
        <v>48000</v>
      </c>
      <c r="G4" s="17">
        <v>97223</v>
      </c>
      <c r="H4" s="17">
        <v>876.44422200000554</v>
      </c>
      <c r="I4" s="17">
        <v>96346.555777999994</v>
      </c>
      <c r="J4" s="17">
        <v>47700</v>
      </c>
      <c r="K4" s="17">
        <v>11098.51598173516</v>
      </c>
      <c r="L4" s="18">
        <v>23.267329102170144</v>
      </c>
      <c r="M4" s="18">
        <v>23.121908295281582</v>
      </c>
      <c r="N4" s="18">
        <v>0.90147827365953059</v>
      </c>
    </row>
    <row r="5" spans="1:14">
      <c r="A5" s="16" t="s">
        <v>39</v>
      </c>
      <c r="B5" s="16" t="s">
        <v>40</v>
      </c>
      <c r="C5" s="16" t="s">
        <v>41</v>
      </c>
      <c r="D5" s="16" t="s">
        <v>42</v>
      </c>
      <c r="E5" s="16" t="s">
        <v>46</v>
      </c>
      <c r="F5" s="17">
        <v>140100</v>
      </c>
      <c r="G5" s="17">
        <v>194857</v>
      </c>
      <c r="H5" s="17">
        <v>2365.8398860000016</v>
      </c>
      <c r="I5" s="17">
        <v>192491.160114</v>
      </c>
      <c r="J5" s="17">
        <v>135900</v>
      </c>
      <c r="K5" s="17">
        <v>22243.949771689498</v>
      </c>
      <c r="L5" s="18">
        <v>16.367880626703091</v>
      </c>
      <c r="M5" s="18">
        <v>15.877194697851177</v>
      </c>
      <c r="N5" s="18">
        <v>1.2141415940920786</v>
      </c>
    </row>
    <row r="6" spans="1:14">
      <c r="A6" s="16" t="s">
        <v>39</v>
      </c>
      <c r="B6" s="16" t="s">
        <v>40</v>
      </c>
      <c r="C6" s="16" t="s">
        <v>41</v>
      </c>
      <c r="D6" s="16" t="s">
        <v>42</v>
      </c>
      <c r="E6" s="16" t="s">
        <v>47</v>
      </c>
      <c r="F6" s="17">
        <v>120000</v>
      </c>
      <c r="G6" s="17">
        <v>282285</v>
      </c>
      <c r="H6" s="17">
        <v>2971.3780600000173</v>
      </c>
      <c r="I6" s="17">
        <v>279313.62193999998</v>
      </c>
      <c r="J6" s="17">
        <v>112600</v>
      </c>
      <c r="K6" s="17">
        <v>32224.31506849315</v>
      </c>
      <c r="L6" s="18">
        <v>28.618397041290542</v>
      </c>
      <c r="M6" s="18">
        <v>26.853595890410958</v>
      </c>
      <c r="N6" s="18">
        <v>1.0526163487255848</v>
      </c>
    </row>
    <row r="7" spans="1:14">
      <c r="A7" s="16" t="s">
        <v>39</v>
      </c>
      <c r="B7" s="16" t="s">
        <v>40</v>
      </c>
      <c r="C7" s="16" t="s">
        <v>41</v>
      </c>
      <c r="D7" s="16" t="s">
        <v>42</v>
      </c>
      <c r="E7" s="16" t="s">
        <v>48</v>
      </c>
      <c r="F7" s="17">
        <v>82000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8">
        <v>0</v>
      </c>
      <c r="M7" s="18">
        <v>0</v>
      </c>
      <c r="N7" s="18">
        <v>0</v>
      </c>
    </row>
    <row r="8" spans="1:14">
      <c r="A8" s="16" t="s">
        <v>39</v>
      </c>
      <c r="B8" s="16" t="s">
        <v>40</v>
      </c>
      <c r="C8" s="16" t="s">
        <v>41</v>
      </c>
      <c r="D8" s="16" t="s">
        <v>42</v>
      </c>
      <c r="E8" s="16" t="s">
        <v>49</v>
      </c>
      <c r="F8" s="17">
        <v>35000</v>
      </c>
      <c r="G8" s="17">
        <v>75802.3</v>
      </c>
      <c r="H8" s="17">
        <v>188.09259700000985</v>
      </c>
      <c r="I8" s="17">
        <v>75614.207402999993</v>
      </c>
      <c r="J8" s="17">
        <v>30700</v>
      </c>
      <c r="K8" s="17">
        <v>8653.2305936073062</v>
      </c>
      <c r="L8" s="18">
        <v>28.186418871685039</v>
      </c>
      <c r="M8" s="18">
        <v>24.723515981735162</v>
      </c>
      <c r="N8" s="18">
        <v>0.24813573862535812</v>
      </c>
    </row>
    <row r="9" spans="1:14">
      <c r="A9" s="16" t="s">
        <v>39</v>
      </c>
      <c r="B9" s="16" t="s">
        <v>40</v>
      </c>
      <c r="C9" s="16" t="s">
        <v>41</v>
      </c>
      <c r="D9" s="16" t="s">
        <v>50</v>
      </c>
      <c r="E9" s="16" t="s">
        <v>51</v>
      </c>
      <c r="F9" s="17">
        <v>200000</v>
      </c>
      <c r="G9" s="17">
        <v>352275.67427999998</v>
      </c>
      <c r="H9" s="17">
        <v>5497.3754199999385</v>
      </c>
      <c r="I9" s="17">
        <v>346778.29886000004</v>
      </c>
      <c r="J9" s="17">
        <v>312000</v>
      </c>
      <c r="K9" s="17">
        <v>40214.118068493146</v>
      </c>
      <c r="L9" s="18">
        <v>12.889140406568316</v>
      </c>
      <c r="M9" s="18">
        <v>20.107059034246575</v>
      </c>
      <c r="N9" s="18">
        <v>1.5605322255746925</v>
      </c>
    </row>
    <row r="10" spans="1:14">
      <c r="A10" s="16" t="s">
        <v>39</v>
      </c>
      <c r="B10" s="16" t="s">
        <v>40</v>
      </c>
      <c r="C10" s="16" t="s">
        <v>41</v>
      </c>
      <c r="D10" s="16" t="s">
        <v>50</v>
      </c>
      <c r="E10" s="16" t="s">
        <v>52</v>
      </c>
      <c r="F10" s="17">
        <v>412000</v>
      </c>
      <c r="G10" s="17">
        <v>494974.90643000003</v>
      </c>
      <c r="H10" s="17">
        <v>11384.026490000018</v>
      </c>
      <c r="I10" s="17">
        <v>483590.87994000001</v>
      </c>
      <c r="J10" s="17">
        <v>250909</v>
      </c>
      <c r="K10" s="17">
        <v>56503.984752283104</v>
      </c>
      <c r="L10" s="18">
        <v>22.519712227254942</v>
      </c>
      <c r="M10" s="18">
        <v>13.714559405893958</v>
      </c>
      <c r="N10" s="18">
        <v>2.299919923639596</v>
      </c>
    </row>
    <row r="11" spans="1:14">
      <c r="A11" s="16" t="s">
        <v>39</v>
      </c>
      <c r="B11" s="16" t="s">
        <v>40</v>
      </c>
      <c r="C11" s="16" t="s">
        <v>41</v>
      </c>
      <c r="D11" s="16" t="s">
        <v>50</v>
      </c>
      <c r="E11" s="16" t="s">
        <v>53</v>
      </c>
      <c r="F11" s="17">
        <v>90000</v>
      </c>
      <c r="G11" s="17">
        <v>110521.52516799999</v>
      </c>
      <c r="H11" s="17">
        <v>1997.191089999993</v>
      </c>
      <c r="I11" s="17">
        <v>108524.334078</v>
      </c>
      <c r="J11" s="17">
        <v>47520</v>
      </c>
      <c r="K11" s="17">
        <v>12616.612462100456</v>
      </c>
      <c r="L11" s="18">
        <v>26.550110400043046</v>
      </c>
      <c r="M11" s="18">
        <v>14.01845829122273</v>
      </c>
      <c r="N11" s="18">
        <v>1.8070607394931721</v>
      </c>
    </row>
    <row r="12" spans="1:14">
      <c r="A12" s="16" t="s">
        <v>39</v>
      </c>
      <c r="B12" s="16" t="s">
        <v>40</v>
      </c>
      <c r="C12" s="16" t="s">
        <v>41</v>
      </c>
      <c r="D12" s="16" t="s">
        <v>50</v>
      </c>
      <c r="E12" s="16" t="s">
        <v>54</v>
      </c>
      <c r="F12" s="17">
        <v>90000</v>
      </c>
      <c r="G12" s="17">
        <v>104368.967185</v>
      </c>
      <c r="H12" s="17">
        <v>1700.8276250000054</v>
      </c>
      <c r="I12" s="17">
        <v>102668.13956</v>
      </c>
      <c r="J12" s="17">
        <v>41300</v>
      </c>
      <c r="K12" s="17">
        <v>11914.265660388128</v>
      </c>
      <c r="L12" s="18">
        <v>28.848100872610477</v>
      </c>
      <c r="M12" s="18">
        <v>13.23807295598681</v>
      </c>
      <c r="N12" s="18">
        <v>1.6296296407582442</v>
      </c>
    </row>
    <row r="13" spans="1:14">
      <c r="A13" s="16" t="s">
        <v>39</v>
      </c>
      <c r="B13" s="16" t="s">
        <v>40</v>
      </c>
      <c r="C13" s="16" t="s">
        <v>41</v>
      </c>
      <c r="D13" s="16" t="s">
        <v>50</v>
      </c>
      <c r="E13" s="16" t="s">
        <v>55</v>
      </c>
      <c r="F13" s="17">
        <v>100000</v>
      </c>
      <c r="G13" s="17">
        <v>119498.11752</v>
      </c>
      <c r="H13" s="17">
        <v>1198.0846160000074</v>
      </c>
      <c r="I13" s="17">
        <v>118300.03290399999</v>
      </c>
      <c r="J13" s="17">
        <v>97815</v>
      </c>
      <c r="K13" s="17">
        <v>13641.337616438355</v>
      </c>
      <c r="L13" s="18">
        <v>13.946059005713188</v>
      </c>
      <c r="M13" s="18">
        <v>13.641337616438356</v>
      </c>
      <c r="N13" s="18">
        <v>1.0025970625014138</v>
      </c>
    </row>
    <row r="14" spans="1:14">
      <c r="A14" s="16" t="s">
        <v>39</v>
      </c>
      <c r="B14" s="16" t="s">
        <v>40</v>
      </c>
      <c r="C14" s="16" t="s">
        <v>41</v>
      </c>
      <c r="D14" s="16" t="s">
        <v>50</v>
      </c>
      <c r="E14" s="16" t="s">
        <v>56</v>
      </c>
      <c r="F14" s="17">
        <v>50000</v>
      </c>
      <c r="G14" s="17">
        <v>41020.400000000001</v>
      </c>
      <c r="H14" s="17">
        <v>701.67721599999641</v>
      </c>
      <c r="I14" s="17">
        <v>40318.722784000005</v>
      </c>
      <c r="J14" s="17">
        <v>19656</v>
      </c>
      <c r="K14" s="17">
        <v>4682.6940639269405</v>
      </c>
      <c r="L14" s="18">
        <v>23.823229873458182</v>
      </c>
      <c r="M14" s="18">
        <v>9.3653881278538815</v>
      </c>
      <c r="N14" s="18">
        <v>1.7105567376232225</v>
      </c>
    </row>
    <row r="15" spans="1:14">
      <c r="A15" s="16" t="s">
        <v>39</v>
      </c>
      <c r="B15" s="16" t="s">
        <v>40</v>
      </c>
      <c r="C15" s="16" t="s">
        <v>41</v>
      </c>
      <c r="D15" s="16" t="s">
        <v>50</v>
      </c>
      <c r="E15" s="16" t="s">
        <v>57</v>
      </c>
      <c r="F15" s="17">
        <v>22500</v>
      </c>
      <c r="G15" s="17">
        <v>58782.900972000003</v>
      </c>
      <c r="H15" s="17">
        <v>1318.2825440000015</v>
      </c>
      <c r="I15" s="17">
        <v>57464.618428000002</v>
      </c>
      <c r="J15" s="17">
        <v>23472</v>
      </c>
      <c r="K15" s="17">
        <v>6710.3768232876719</v>
      </c>
      <c r="L15" s="18">
        <v>28.588858313256953</v>
      </c>
      <c r="M15" s="18">
        <v>29.823896992389653</v>
      </c>
      <c r="N15" s="18">
        <v>2.2426292717808152</v>
      </c>
    </row>
    <row r="16" spans="1:14">
      <c r="A16" s="16" t="s">
        <v>39</v>
      </c>
      <c r="B16" s="16" t="s">
        <v>40</v>
      </c>
      <c r="C16" s="16" t="s">
        <v>41</v>
      </c>
      <c r="D16" s="16" t="s">
        <v>50</v>
      </c>
      <c r="E16" s="16" t="s">
        <v>58</v>
      </c>
      <c r="F16" s="17">
        <v>22100</v>
      </c>
      <c r="G16" s="17">
        <v>105366.32799600001</v>
      </c>
      <c r="H16" s="17">
        <v>1503.1475580000115</v>
      </c>
      <c r="I16" s="17">
        <v>103863.180438</v>
      </c>
      <c r="J16" s="17">
        <v>23350</v>
      </c>
      <c r="K16" s="17">
        <v>12028.119634246576</v>
      </c>
      <c r="L16" s="18">
        <v>51.512289654160924</v>
      </c>
      <c r="M16" s="18">
        <v>54.425880697948301</v>
      </c>
      <c r="N16" s="18">
        <v>1.4265919545540917</v>
      </c>
    </row>
    <row r="17" spans="1:14">
      <c r="A17" s="16" t="s">
        <v>39</v>
      </c>
      <c r="B17" s="16" t="s">
        <v>40</v>
      </c>
      <c r="C17" s="16" t="s">
        <v>59</v>
      </c>
      <c r="D17" s="16" t="s">
        <v>42</v>
      </c>
      <c r="E17" s="16" t="s">
        <v>60</v>
      </c>
      <c r="F17" s="17">
        <v>600000</v>
      </c>
      <c r="G17" s="17">
        <v>518749.90700000001</v>
      </c>
      <c r="H17" s="17">
        <v>933.40850000001956</v>
      </c>
      <c r="I17" s="17">
        <v>517816.49849999999</v>
      </c>
      <c r="J17" s="17">
        <v>302670.90000000002</v>
      </c>
      <c r="K17" s="17">
        <v>59218.025913242011</v>
      </c>
      <c r="L17" s="18">
        <v>19.565153410269044</v>
      </c>
      <c r="M17" s="18">
        <v>9.8696709855403348</v>
      </c>
      <c r="N17" s="18">
        <v>0.17993420093278581</v>
      </c>
    </row>
    <row r="18" spans="1:14">
      <c r="A18" s="16" t="s">
        <v>39</v>
      </c>
      <c r="B18" s="16" t="s">
        <v>40</v>
      </c>
      <c r="C18" s="16" t="s">
        <v>59</v>
      </c>
      <c r="D18" s="16" t="s">
        <v>42</v>
      </c>
      <c r="E18" s="16" t="s">
        <v>61</v>
      </c>
      <c r="F18" s="17">
        <v>800000</v>
      </c>
      <c r="G18" s="17">
        <v>669474.84199999995</v>
      </c>
      <c r="H18" s="17">
        <v>1129.5801900000079</v>
      </c>
      <c r="I18" s="17">
        <v>668345.26180999994</v>
      </c>
      <c r="J18" s="17">
        <v>749383</v>
      </c>
      <c r="K18" s="17">
        <v>76424.068721461183</v>
      </c>
      <c r="L18" s="18">
        <v>10.19826560269731</v>
      </c>
      <c r="M18" s="18">
        <v>9.5530085901826478</v>
      </c>
      <c r="N18" s="18">
        <v>0.16872630891184526</v>
      </c>
    </row>
    <row r="19" spans="1:14">
      <c r="A19" s="16" t="s">
        <v>39</v>
      </c>
      <c r="B19" s="16" t="s">
        <v>40</v>
      </c>
      <c r="C19" s="16" t="s">
        <v>59</v>
      </c>
      <c r="D19" s="16" t="s">
        <v>42</v>
      </c>
      <c r="E19" s="16" t="s">
        <v>62</v>
      </c>
      <c r="F19" s="17">
        <v>600000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8">
        <v>0</v>
      </c>
      <c r="M19" s="18">
        <v>0</v>
      </c>
      <c r="N19" s="18">
        <v>0</v>
      </c>
    </row>
    <row r="20" spans="1:14">
      <c r="A20" s="16" t="s">
        <v>39</v>
      </c>
      <c r="B20" s="16" t="s">
        <v>40</v>
      </c>
      <c r="C20" s="16" t="s">
        <v>59</v>
      </c>
      <c r="D20" s="16" t="s">
        <v>42</v>
      </c>
      <c r="E20" s="16" t="s">
        <v>63</v>
      </c>
      <c r="F20" s="17">
        <v>400000</v>
      </c>
      <c r="G20" s="17">
        <v>286039.56852999999</v>
      </c>
      <c r="H20" s="17">
        <v>0</v>
      </c>
      <c r="I20" s="17">
        <v>286039.56852999999</v>
      </c>
      <c r="J20" s="17">
        <v>387880.12300000002</v>
      </c>
      <c r="K20" s="17">
        <v>32652.918781963468</v>
      </c>
      <c r="L20" s="18">
        <v>8.4183016467599359</v>
      </c>
      <c r="M20" s="18">
        <v>8.1632296954908679</v>
      </c>
      <c r="N20" s="18">
        <v>0</v>
      </c>
    </row>
    <row r="21" spans="1:14">
      <c r="A21" s="16" t="s">
        <v>39</v>
      </c>
      <c r="B21" s="16" t="s">
        <v>40</v>
      </c>
      <c r="C21" s="16" t="s">
        <v>59</v>
      </c>
      <c r="D21" s="16" t="s">
        <v>42</v>
      </c>
      <c r="E21" s="16" t="s">
        <v>64</v>
      </c>
      <c r="F21" s="17">
        <v>1000000</v>
      </c>
      <c r="G21" s="17">
        <v>839255.67799999996</v>
      </c>
      <c r="H21" s="17">
        <v>3367.9715399999404</v>
      </c>
      <c r="I21" s="17">
        <v>835887.70646000002</v>
      </c>
      <c r="J21" s="17">
        <v>797388</v>
      </c>
      <c r="K21" s="17">
        <v>95805.442694063924</v>
      </c>
      <c r="L21" s="18">
        <v>12.014909014690957</v>
      </c>
      <c r="M21" s="18">
        <v>9.580544269406392</v>
      </c>
      <c r="N21" s="18">
        <v>0.4013045878969842</v>
      </c>
    </row>
    <row r="22" spans="1:14">
      <c r="A22" s="16" t="s">
        <v>39</v>
      </c>
      <c r="B22" s="16" t="s">
        <v>40</v>
      </c>
      <c r="C22" s="16" t="s">
        <v>59</v>
      </c>
      <c r="D22" s="16" t="s">
        <v>42</v>
      </c>
      <c r="E22" s="16" t="s">
        <v>65</v>
      </c>
      <c r="F22" s="17">
        <v>700000</v>
      </c>
      <c r="G22" s="17">
        <v>579177.8672000001</v>
      </c>
      <c r="H22" s="17">
        <v>1054.7088800000492</v>
      </c>
      <c r="I22" s="17">
        <v>578123.15832000005</v>
      </c>
      <c r="J22" s="17">
        <v>673593.84</v>
      </c>
      <c r="K22" s="17">
        <v>66116.194885844758</v>
      </c>
      <c r="L22" s="18">
        <v>9.8154393582109893</v>
      </c>
      <c r="M22" s="18">
        <v>9.4451706979778223</v>
      </c>
      <c r="N22" s="18">
        <v>0.18210448632973059</v>
      </c>
    </row>
    <row r="23" spans="1:14">
      <c r="A23" s="16" t="s">
        <v>39</v>
      </c>
      <c r="B23" s="16" t="s">
        <v>40</v>
      </c>
      <c r="C23" s="16" t="s">
        <v>59</v>
      </c>
      <c r="D23" s="16" t="s">
        <v>42</v>
      </c>
      <c r="E23" s="16" t="s">
        <v>66</v>
      </c>
      <c r="F23" s="17">
        <v>600000</v>
      </c>
      <c r="G23" s="17">
        <v>565686.89260999998</v>
      </c>
      <c r="H23" s="17">
        <v>3801.5999999999767</v>
      </c>
      <c r="I23" s="17">
        <v>561885.29261</v>
      </c>
      <c r="J23" s="17">
        <v>302875.24900000001</v>
      </c>
      <c r="K23" s="17">
        <v>64576.129293378995</v>
      </c>
      <c r="L23" s="18">
        <v>21.321032176313288</v>
      </c>
      <c r="M23" s="18">
        <v>10.762688215563166</v>
      </c>
      <c r="N23" s="18">
        <v>0.67203254126322909</v>
      </c>
    </row>
    <row r="24" spans="1:14">
      <c r="A24" s="16" t="s">
        <v>39</v>
      </c>
      <c r="B24" s="16" t="s">
        <v>40</v>
      </c>
      <c r="C24" s="16" t="s">
        <v>67</v>
      </c>
      <c r="D24" s="16" t="s">
        <v>68</v>
      </c>
      <c r="E24" s="16" t="s">
        <v>69</v>
      </c>
      <c r="F24" s="17">
        <v>6000</v>
      </c>
      <c r="G24" s="17">
        <v>25771.952679999999</v>
      </c>
      <c r="H24" s="17">
        <v>122.74515999999858</v>
      </c>
      <c r="I24" s="17">
        <v>25649.20752</v>
      </c>
      <c r="J24" s="17">
        <v>5545.96</v>
      </c>
      <c r="K24" s="17">
        <v>2942.0037305936071</v>
      </c>
      <c r="L24" s="18">
        <v>53.047691122792216</v>
      </c>
      <c r="M24" s="18">
        <v>49.033395509893452</v>
      </c>
      <c r="N24" s="18">
        <v>0.47627419436965457</v>
      </c>
    </row>
    <row r="25" spans="1:14">
      <c r="A25" s="16" t="s">
        <v>39</v>
      </c>
      <c r="B25" s="16" t="s">
        <v>40</v>
      </c>
      <c r="C25" s="16" t="s">
        <v>67</v>
      </c>
      <c r="D25" s="16" t="s">
        <v>68</v>
      </c>
      <c r="E25" s="16" t="s">
        <v>70</v>
      </c>
      <c r="F25" s="17">
        <v>3000</v>
      </c>
      <c r="G25" s="17">
        <v>9679.6794559999998</v>
      </c>
      <c r="H25" s="17">
        <v>1.9040000006498303E-3</v>
      </c>
      <c r="I25" s="17">
        <v>9679.6775519999992</v>
      </c>
      <c r="J25" s="17">
        <v>3000.24</v>
      </c>
      <c r="K25" s="17">
        <v>1104.9862392694065</v>
      </c>
      <c r="L25" s="18">
        <v>36.829928248053704</v>
      </c>
      <c r="M25" s="18">
        <v>36.832874642313548</v>
      </c>
      <c r="N25" s="18">
        <v>1.9670072850084163E-5</v>
      </c>
    </row>
    <row r="26" spans="1:14">
      <c r="A26" s="16" t="s">
        <v>39</v>
      </c>
      <c r="B26" s="16" t="s">
        <v>40</v>
      </c>
      <c r="C26" s="16" t="s">
        <v>67</v>
      </c>
      <c r="D26" s="16" t="s">
        <v>68</v>
      </c>
      <c r="E26" s="16" t="s">
        <v>71</v>
      </c>
      <c r="F26" s="17">
        <v>4599</v>
      </c>
      <c r="G26" s="17">
        <v>11517.785414</v>
      </c>
      <c r="H26" s="17">
        <v>1.0839999995368998E-3</v>
      </c>
      <c r="I26" s="17">
        <v>11517.78433</v>
      </c>
      <c r="J26" s="17">
        <v>3854.19</v>
      </c>
      <c r="K26" s="17">
        <v>1314.8156865296805</v>
      </c>
      <c r="L26" s="18">
        <v>34.113930204003452</v>
      </c>
      <c r="M26" s="18">
        <v>28.58916474298066</v>
      </c>
      <c r="N26" s="18">
        <v>9.4115314756540394E-6</v>
      </c>
    </row>
    <row r="27" spans="1:14">
      <c r="A27" s="16" t="s">
        <v>39</v>
      </c>
      <c r="B27" s="16" t="s">
        <v>40</v>
      </c>
      <c r="C27" s="16" t="s">
        <v>67</v>
      </c>
      <c r="D27" s="16" t="s">
        <v>68</v>
      </c>
      <c r="E27" s="16" t="s">
        <v>72</v>
      </c>
      <c r="F27" s="17">
        <v>5000</v>
      </c>
      <c r="G27" s="17">
        <v>18465.944464</v>
      </c>
      <c r="H27" s="17">
        <v>1.5730000013718382E-3</v>
      </c>
      <c r="I27" s="17">
        <v>18465.942890999999</v>
      </c>
      <c r="J27" s="17">
        <v>4975.8100000000004</v>
      </c>
      <c r="K27" s="17">
        <v>2107.9845278538814</v>
      </c>
      <c r="L27" s="18">
        <v>42.364650737344903</v>
      </c>
      <c r="M27" s="18">
        <v>42.159690557077631</v>
      </c>
      <c r="N27" s="18">
        <v>8.5183836897075919E-6</v>
      </c>
    </row>
    <row r="28" spans="1:14">
      <c r="A28" s="16" t="s">
        <v>39</v>
      </c>
      <c r="B28" s="16" t="s">
        <v>40</v>
      </c>
      <c r="C28" s="16" t="s">
        <v>67</v>
      </c>
      <c r="D28" s="16" t="s">
        <v>73</v>
      </c>
      <c r="E28" s="16" t="s">
        <v>74</v>
      </c>
      <c r="F28" s="17">
        <v>5000</v>
      </c>
      <c r="G28" s="17">
        <v>10557.147258999999</v>
      </c>
      <c r="H28" s="17">
        <v>3.6199999885866418E-4</v>
      </c>
      <c r="I28" s="17">
        <v>10557.146897000001</v>
      </c>
      <c r="J28" s="17">
        <v>5398</v>
      </c>
      <c r="K28" s="17">
        <v>1205.1537966894978</v>
      </c>
      <c r="L28" s="18">
        <v>22.325931765274134</v>
      </c>
      <c r="M28" s="18">
        <v>24.103075933789956</v>
      </c>
      <c r="N28" s="18">
        <v>3.4289566108880226E-6</v>
      </c>
    </row>
    <row r="29" spans="1:14">
      <c r="A29" s="16" t="s">
        <v>39</v>
      </c>
      <c r="B29" s="16" t="s">
        <v>40</v>
      </c>
      <c r="C29" s="16" t="s">
        <v>67</v>
      </c>
      <c r="D29" s="16" t="s">
        <v>73</v>
      </c>
      <c r="E29" s="16" t="s">
        <v>75</v>
      </c>
      <c r="F29" s="17">
        <v>2500</v>
      </c>
      <c r="G29" s="17">
        <v>4996.7067359999992</v>
      </c>
      <c r="H29" s="17">
        <v>2.2079999989728094E-3</v>
      </c>
      <c r="I29" s="17">
        <v>4996.7045280000002</v>
      </c>
      <c r="J29" s="17">
        <v>2586</v>
      </c>
      <c r="K29" s="17">
        <v>570.40031232876709</v>
      </c>
      <c r="L29" s="18">
        <v>22.057243322844823</v>
      </c>
      <c r="M29" s="18">
        <v>22.816012493150684</v>
      </c>
      <c r="N29" s="18">
        <v>4.4189105257363453E-5</v>
      </c>
    </row>
    <row r="30" spans="1:14">
      <c r="A30" s="16" t="s">
        <v>39</v>
      </c>
      <c r="B30" s="16" t="s">
        <v>40</v>
      </c>
      <c r="C30" s="16" t="s">
        <v>67</v>
      </c>
      <c r="D30" s="16" t="s">
        <v>73</v>
      </c>
      <c r="E30" s="16" t="s">
        <v>76</v>
      </c>
      <c r="F30" s="17">
        <v>5000</v>
      </c>
      <c r="G30" s="17">
        <v>16891.281260000003</v>
      </c>
      <c r="H30" s="17">
        <v>0.46096400000169524</v>
      </c>
      <c r="I30" s="17">
        <v>16890.820296000002</v>
      </c>
      <c r="J30" s="17">
        <v>5821</v>
      </c>
      <c r="K30" s="17">
        <v>1928.2284543378996</v>
      </c>
      <c r="L30" s="18">
        <v>33.125381452291698</v>
      </c>
      <c r="M30" s="18">
        <v>38.564569086757992</v>
      </c>
      <c r="N30" s="18">
        <v>2.7290055319444438E-3</v>
      </c>
    </row>
    <row r="31" spans="1:14">
      <c r="A31" s="16" t="s">
        <v>39</v>
      </c>
      <c r="B31" s="16" t="s">
        <v>40</v>
      </c>
      <c r="C31" s="16" t="s">
        <v>67</v>
      </c>
      <c r="D31" s="16" t="s">
        <v>77</v>
      </c>
      <c r="E31" s="16" t="s">
        <v>78</v>
      </c>
      <c r="F31" s="17">
        <v>2200</v>
      </c>
      <c r="G31" s="17">
        <v>3317.5004160000003</v>
      </c>
      <c r="H31" s="17">
        <v>0</v>
      </c>
      <c r="I31" s="17">
        <v>3317.5004160000003</v>
      </c>
      <c r="J31" s="17">
        <v>1352.16</v>
      </c>
      <c r="K31" s="17">
        <v>378.71009315068494</v>
      </c>
      <c r="L31" s="18">
        <v>28.007787033389903</v>
      </c>
      <c r="M31" s="18">
        <v>17.214095143212951</v>
      </c>
      <c r="N31" s="18">
        <v>0</v>
      </c>
    </row>
    <row r="32" spans="1:14">
      <c r="A32" s="16" t="s">
        <v>39</v>
      </c>
      <c r="B32" s="16" t="s">
        <v>40</v>
      </c>
      <c r="C32" s="16" t="s">
        <v>67</v>
      </c>
      <c r="D32" s="16" t="s">
        <v>79</v>
      </c>
      <c r="E32" s="16" t="s">
        <v>80</v>
      </c>
      <c r="F32" s="17">
        <v>2750</v>
      </c>
      <c r="G32" s="17">
        <v>16352.5072</v>
      </c>
      <c r="H32" s="17">
        <v>3.9999999899009708E-4</v>
      </c>
      <c r="I32" s="17">
        <v>16352.506800000001</v>
      </c>
      <c r="J32" s="17">
        <v>3304.8</v>
      </c>
      <c r="K32" s="17">
        <v>1866.7245662100456</v>
      </c>
      <c r="L32" s="18">
        <v>56.485250732572176</v>
      </c>
      <c r="M32" s="18">
        <v>67.88089331672893</v>
      </c>
      <c r="N32" s="18">
        <v>2.4461080744248019E-6</v>
      </c>
    </row>
    <row r="33" spans="1:14">
      <c r="A33" s="16" t="s">
        <v>39</v>
      </c>
      <c r="B33" s="16" t="s">
        <v>40</v>
      </c>
      <c r="C33" s="16" t="s">
        <v>67</v>
      </c>
      <c r="D33" s="16" t="s">
        <v>79</v>
      </c>
      <c r="E33" s="16" t="s">
        <v>81</v>
      </c>
      <c r="F33" s="17">
        <v>60</v>
      </c>
      <c r="G33" s="17">
        <v>17.621860000000002</v>
      </c>
      <c r="H33" s="17">
        <v>1.4680000000026894E-3</v>
      </c>
      <c r="I33" s="17">
        <v>17.620391999999999</v>
      </c>
      <c r="J33" s="17">
        <v>25</v>
      </c>
      <c r="K33" s="17">
        <v>2.0116278538812784</v>
      </c>
      <c r="L33" s="18">
        <v>8.0465114155251136</v>
      </c>
      <c r="M33" s="18">
        <v>3.3527130898021307</v>
      </c>
      <c r="N33" s="18">
        <v>8.3305621540671042E-3</v>
      </c>
    </row>
    <row r="34" spans="1:14">
      <c r="A34" s="16" t="s">
        <v>39</v>
      </c>
      <c r="B34" s="16" t="s">
        <v>40</v>
      </c>
      <c r="C34" s="16" t="s">
        <v>67</v>
      </c>
      <c r="D34" s="16" t="s">
        <v>82</v>
      </c>
      <c r="E34" s="16" t="s">
        <v>83</v>
      </c>
      <c r="F34" s="17">
        <v>4998</v>
      </c>
      <c r="G34" s="17">
        <v>12887.013000000001</v>
      </c>
      <c r="H34" s="17">
        <v>469.07580000000235</v>
      </c>
      <c r="I34" s="17">
        <v>12417.937199999998</v>
      </c>
      <c r="J34" s="17">
        <v>4858</v>
      </c>
      <c r="K34" s="17">
        <v>1471.1202054794521</v>
      </c>
      <c r="L34" s="18">
        <v>30.282424978992427</v>
      </c>
      <c r="M34" s="18">
        <v>29.434177780701319</v>
      </c>
      <c r="N34" s="18">
        <v>3.6399109708355408</v>
      </c>
    </row>
    <row r="35" spans="1:14">
      <c r="A35" s="16" t="s">
        <v>39</v>
      </c>
      <c r="B35" s="16" t="s">
        <v>40</v>
      </c>
      <c r="C35" s="16" t="s">
        <v>67</v>
      </c>
      <c r="D35" s="16" t="s">
        <v>82</v>
      </c>
      <c r="E35" s="16" t="s">
        <v>84</v>
      </c>
      <c r="F35" s="17">
        <v>3200</v>
      </c>
      <c r="G35" s="17">
        <v>11104.159599999999</v>
      </c>
      <c r="H35" s="17">
        <v>1.3031199999986711</v>
      </c>
      <c r="I35" s="17">
        <v>11102.85648</v>
      </c>
      <c r="J35" s="17">
        <v>2491</v>
      </c>
      <c r="K35" s="17">
        <v>1267.5981278538811</v>
      </c>
      <c r="L35" s="18">
        <v>50.887118741625095</v>
      </c>
      <c r="M35" s="18">
        <v>39.612441495433785</v>
      </c>
      <c r="N35" s="18">
        <v>1.173542210253058E-2</v>
      </c>
    </row>
    <row r="36" spans="1:14">
      <c r="A36" s="16" t="s">
        <v>39</v>
      </c>
      <c r="B36" s="16" t="s">
        <v>40</v>
      </c>
      <c r="C36" s="16" t="s">
        <v>67</v>
      </c>
      <c r="D36" s="16" t="s">
        <v>42</v>
      </c>
      <c r="E36" s="16" t="s">
        <v>85</v>
      </c>
      <c r="F36" s="17">
        <v>2600</v>
      </c>
      <c r="G36" s="17">
        <v>6657.7</v>
      </c>
      <c r="H36" s="17">
        <v>114.33689299999969</v>
      </c>
      <c r="I36" s="17">
        <v>6543.3631070000001</v>
      </c>
      <c r="J36" s="17">
        <v>2900</v>
      </c>
      <c r="K36" s="17">
        <v>760.0114155251141</v>
      </c>
      <c r="L36" s="18">
        <v>26.207290190521178</v>
      </c>
      <c r="M36" s="18">
        <v>29.231208289427464</v>
      </c>
      <c r="N36" s="18">
        <v>1.7173632485693213</v>
      </c>
    </row>
    <row r="37" spans="1:14">
      <c r="A37" s="16" t="s">
        <v>39</v>
      </c>
      <c r="B37" s="16" t="s">
        <v>40</v>
      </c>
      <c r="C37" s="16" t="s">
        <v>67</v>
      </c>
      <c r="D37" s="16" t="s">
        <v>42</v>
      </c>
      <c r="E37" s="16" t="s">
        <v>86</v>
      </c>
      <c r="F37" s="17">
        <v>400</v>
      </c>
      <c r="G37" s="17">
        <v>513.26871999999992</v>
      </c>
      <c r="H37" s="17">
        <v>3.9999999989959178E-4</v>
      </c>
      <c r="I37" s="17">
        <v>513.26832000000002</v>
      </c>
      <c r="J37" s="17">
        <v>392</v>
      </c>
      <c r="K37" s="17">
        <v>58.592319634703188</v>
      </c>
      <c r="L37" s="18">
        <v>14.947020314975305</v>
      </c>
      <c r="M37" s="18">
        <v>14.648079908675795</v>
      </c>
      <c r="N37" s="18">
        <v>7.7931887199280699E-5</v>
      </c>
    </row>
    <row r="38" spans="1:14">
      <c r="A38" s="16" t="s">
        <v>39</v>
      </c>
      <c r="B38" s="16" t="s">
        <v>40</v>
      </c>
      <c r="C38" s="16" t="s">
        <v>67</v>
      </c>
      <c r="D38" s="16" t="s">
        <v>42</v>
      </c>
      <c r="E38" s="16" t="s">
        <v>87</v>
      </c>
      <c r="F38" s="17">
        <v>4500</v>
      </c>
      <c r="G38" s="17">
        <v>14814.89</v>
      </c>
      <c r="H38" s="17">
        <v>396.37951500000054</v>
      </c>
      <c r="I38" s="17">
        <v>14418.510484999999</v>
      </c>
      <c r="J38" s="17">
        <v>4400</v>
      </c>
      <c r="K38" s="17">
        <v>1691.197488584475</v>
      </c>
      <c r="L38" s="18">
        <v>38.436306558738067</v>
      </c>
      <c r="M38" s="18">
        <v>37.582166412988336</v>
      </c>
      <c r="N38" s="18">
        <v>2.6755481478431533</v>
      </c>
    </row>
    <row r="39" spans="1:14">
      <c r="A39" s="16" t="s">
        <v>39</v>
      </c>
      <c r="B39" s="16" t="s">
        <v>40</v>
      </c>
      <c r="C39" s="16" t="s">
        <v>67</v>
      </c>
      <c r="D39" s="16" t="s">
        <v>42</v>
      </c>
      <c r="E39" s="16" t="s">
        <v>88</v>
      </c>
      <c r="F39" s="17">
        <v>995</v>
      </c>
      <c r="G39" s="17">
        <v>2574.7600469999998</v>
      </c>
      <c r="H39" s="17">
        <v>3.3987319999996544</v>
      </c>
      <c r="I39" s="17">
        <v>2571.3613150000001</v>
      </c>
      <c r="J39" s="17">
        <v>941.846</v>
      </c>
      <c r="K39" s="17">
        <v>293.92237979452051</v>
      </c>
      <c r="L39" s="18">
        <v>31.207052935885539</v>
      </c>
      <c r="M39" s="18">
        <v>29.539937667791005</v>
      </c>
      <c r="N39" s="18">
        <v>0.13200189291268952</v>
      </c>
    </row>
    <row r="40" spans="1:14">
      <c r="A40" s="16" t="s">
        <v>39</v>
      </c>
      <c r="B40" s="16" t="s">
        <v>40</v>
      </c>
      <c r="C40" s="16" t="s">
        <v>67</v>
      </c>
      <c r="D40" s="16" t="s">
        <v>42</v>
      </c>
      <c r="E40" s="16" t="s">
        <v>89</v>
      </c>
      <c r="F40" s="17">
        <v>450</v>
      </c>
      <c r="G40" s="17">
        <v>632.18100000000004</v>
      </c>
      <c r="H40" s="17">
        <v>15.219028999999978</v>
      </c>
      <c r="I40" s="17">
        <v>616.96197100000006</v>
      </c>
      <c r="J40" s="17">
        <v>421.4</v>
      </c>
      <c r="K40" s="17">
        <v>72.166780821917811</v>
      </c>
      <c r="L40" s="18">
        <v>17.125481922619322</v>
      </c>
      <c r="M40" s="18">
        <v>16.037062404870625</v>
      </c>
      <c r="N40" s="18">
        <v>2.4073847521516747</v>
      </c>
    </row>
    <row r="41" spans="1:14">
      <c r="A41" s="16" t="s">
        <v>39</v>
      </c>
      <c r="B41" s="16" t="s">
        <v>40</v>
      </c>
      <c r="C41" s="16" t="s">
        <v>67</v>
      </c>
      <c r="D41" s="16" t="s">
        <v>42</v>
      </c>
      <c r="E41" s="16" t="s">
        <v>90</v>
      </c>
      <c r="F41" s="17">
        <v>1400</v>
      </c>
      <c r="G41" s="17">
        <v>4771.6947280000004</v>
      </c>
      <c r="H41" s="17">
        <v>9.8711920000005193</v>
      </c>
      <c r="I41" s="17">
        <v>4761.8235359999999</v>
      </c>
      <c r="J41" s="17">
        <v>1404.144</v>
      </c>
      <c r="K41" s="17">
        <v>544.71401004566212</v>
      </c>
      <c r="L41" s="18">
        <v>38.793315361220934</v>
      </c>
      <c r="M41" s="18">
        <v>38.908143574690151</v>
      </c>
      <c r="N41" s="18">
        <v>0.20686972999502659</v>
      </c>
    </row>
    <row r="42" spans="1:14">
      <c r="A42" s="16" t="s">
        <v>39</v>
      </c>
      <c r="B42" s="16" t="s">
        <v>40</v>
      </c>
      <c r="C42" s="16" t="s">
        <v>67</v>
      </c>
      <c r="D42" s="16" t="s">
        <v>42</v>
      </c>
      <c r="E42" s="16" t="s">
        <v>91</v>
      </c>
      <c r="F42" s="17">
        <v>900</v>
      </c>
      <c r="G42" s="17">
        <v>699.93244800000002</v>
      </c>
      <c r="H42" s="17">
        <v>0</v>
      </c>
      <c r="I42" s="17">
        <v>699.93244800000002</v>
      </c>
      <c r="J42" s="17">
        <v>817</v>
      </c>
      <c r="K42" s="17">
        <v>79.900964383561643</v>
      </c>
      <c r="L42" s="18">
        <v>9.7797998021495278</v>
      </c>
      <c r="M42" s="18">
        <v>8.8778849315068484</v>
      </c>
      <c r="N42" s="18">
        <v>0</v>
      </c>
    </row>
    <row r="43" spans="1:14">
      <c r="A43" s="16" t="s">
        <v>39</v>
      </c>
      <c r="B43" s="16" t="s">
        <v>40</v>
      </c>
      <c r="C43" s="16" t="s">
        <v>67</v>
      </c>
      <c r="D43" s="16" t="s">
        <v>42</v>
      </c>
      <c r="E43" s="16" t="s">
        <v>92</v>
      </c>
      <c r="F43" s="17">
        <v>25</v>
      </c>
      <c r="G43" s="17">
        <v>199.374</v>
      </c>
      <c r="H43" s="17">
        <v>0</v>
      </c>
      <c r="I43" s="17">
        <v>199.374</v>
      </c>
      <c r="J43" s="17">
        <v>27.5</v>
      </c>
      <c r="K43" s="17">
        <v>22.759589041095889</v>
      </c>
      <c r="L43" s="18">
        <v>82.762141967621417</v>
      </c>
      <c r="M43" s="18">
        <v>91.038356164383558</v>
      </c>
      <c r="N43" s="18">
        <v>0</v>
      </c>
    </row>
    <row r="44" spans="1:14">
      <c r="A44" s="16" t="s">
        <v>39</v>
      </c>
      <c r="B44" s="16" t="s">
        <v>40</v>
      </c>
      <c r="C44" s="16" t="s">
        <v>67</v>
      </c>
      <c r="D44" s="16" t="s">
        <v>93</v>
      </c>
      <c r="E44" s="16" t="s">
        <v>94</v>
      </c>
      <c r="F44" s="17">
        <v>700</v>
      </c>
      <c r="G44" s="17">
        <v>3602.8679999999999</v>
      </c>
      <c r="H44" s="17">
        <v>0</v>
      </c>
      <c r="I44" s="17">
        <v>3602.8679999999999</v>
      </c>
      <c r="J44" s="17">
        <v>0</v>
      </c>
      <c r="K44" s="17">
        <v>411.286301369863</v>
      </c>
      <c r="L44" s="18">
        <v>0</v>
      </c>
      <c r="M44" s="18">
        <v>58.755185909980426</v>
      </c>
      <c r="N44" s="18">
        <v>0</v>
      </c>
    </row>
    <row r="45" spans="1:14">
      <c r="A45" s="16" t="s">
        <v>39</v>
      </c>
      <c r="B45" s="16" t="s">
        <v>95</v>
      </c>
      <c r="C45" s="16" t="s">
        <v>96</v>
      </c>
      <c r="D45" s="16" t="s">
        <v>68</v>
      </c>
      <c r="E45" s="16" t="s">
        <v>97</v>
      </c>
      <c r="F45" s="17">
        <v>200000</v>
      </c>
      <c r="G45" s="17">
        <v>0</v>
      </c>
      <c r="H45" s="17">
        <v>0</v>
      </c>
      <c r="I45" s="17">
        <v>0</v>
      </c>
      <c r="J45" s="17">
        <v>0</v>
      </c>
      <c r="K45" s="17">
        <v>0</v>
      </c>
      <c r="L45" s="18">
        <v>0</v>
      </c>
      <c r="M45" s="18">
        <v>0</v>
      </c>
      <c r="N45" s="18">
        <v>0</v>
      </c>
    </row>
    <row r="46" spans="1:14">
      <c r="A46" s="16" t="s">
        <v>39</v>
      </c>
      <c r="B46" s="16" t="s">
        <v>95</v>
      </c>
      <c r="C46" s="16" t="s">
        <v>96</v>
      </c>
      <c r="D46" s="16" t="s">
        <v>82</v>
      </c>
      <c r="E46" s="16" t="s">
        <v>98</v>
      </c>
      <c r="F46" s="17">
        <v>200000</v>
      </c>
      <c r="G46" s="17">
        <v>1362562.5730000001</v>
      </c>
      <c r="H46" s="17">
        <v>133647.89358999999</v>
      </c>
      <c r="I46" s="17">
        <v>1228914.6794100001</v>
      </c>
      <c r="J46" s="17">
        <v>200673</v>
      </c>
      <c r="K46" s="17">
        <v>155543.67271689497</v>
      </c>
      <c r="L46" s="18">
        <v>77.511011803727953</v>
      </c>
      <c r="M46" s="18">
        <v>77.771836358447487</v>
      </c>
      <c r="N46" s="18">
        <v>9.8085692531347686</v>
      </c>
    </row>
    <row r="47" spans="1:14">
      <c r="A47" s="16" t="s">
        <v>39</v>
      </c>
      <c r="B47" s="16" t="s">
        <v>95</v>
      </c>
      <c r="C47" s="16" t="s">
        <v>96</v>
      </c>
      <c r="D47" s="16" t="s">
        <v>82</v>
      </c>
      <c r="E47" s="16" t="s">
        <v>99</v>
      </c>
      <c r="F47" s="17">
        <v>200000</v>
      </c>
      <c r="G47" s="17">
        <v>1229662.7379999999</v>
      </c>
      <c r="H47" s="17">
        <v>125025.19375999994</v>
      </c>
      <c r="I47" s="17">
        <v>1104637.54424</v>
      </c>
      <c r="J47" s="17">
        <v>202860</v>
      </c>
      <c r="K47" s="17">
        <v>140372.45867579908</v>
      </c>
      <c r="L47" s="18">
        <v>69.196716294882719</v>
      </c>
      <c r="M47" s="18">
        <v>70.186229337899547</v>
      </c>
      <c r="N47" s="18">
        <v>10.167437777560757</v>
      </c>
    </row>
    <row r="48" spans="1:14">
      <c r="A48" s="16" t="s">
        <v>39</v>
      </c>
      <c r="B48" s="16" t="s">
        <v>95</v>
      </c>
      <c r="C48" s="16" t="s">
        <v>100</v>
      </c>
      <c r="D48" s="16" t="s">
        <v>68</v>
      </c>
      <c r="E48" s="16" t="s">
        <v>101</v>
      </c>
      <c r="F48" s="17">
        <v>560000</v>
      </c>
      <c r="G48" s="17">
        <v>4256770</v>
      </c>
      <c r="H48" s="17">
        <v>252913.6939000003</v>
      </c>
      <c r="I48" s="17">
        <v>4003856.3060999997</v>
      </c>
      <c r="J48" s="17">
        <v>562000</v>
      </c>
      <c r="K48" s="17">
        <v>485932.6484018265</v>
      </c>
      <c r="L48" s="18">
        <v>86.464884057264499</v>
      </c>
      <c r="M48" s="18">
        <v>86.773687214611869</v>
      </c>
      <c r="N48" s="18">
        <v>5.9414460706122316</v>
      </c>
    </row>
    <row r="49" spans="1:14">
      <c r="A49" s="16" t="s">
        <v>39</v>
      </c>
      <c r="B49" s="16" t="s">
        <v>95</v>
      </c>
      <c r="C49" s="16" t="s">
        <v>100</v>
      </c>
      <c r="D49" s="16" t="s">
        <v>68</v>
      </c>
      <c r="E49" s="16" t="s">
        <v>102</v>
      </c>
      <c r="F49" s="17">
        <v>560000</v>
      </c>
      <c r="G49" s="17">
        <v>4305222</v>
      </c>
      <c r="H49" s="17">
        <v>290013.8723000004</v>
      </c>
      <c r="I49" s="17">
        <v>4015208.1276999996</v>
      </c>
      <c r="J49" s="17">
        <v>5620000</v>
      </c>
      <c r="K49" s="17">
        <v>491463.69863013696</v>
      </c>
      <c r="L49" s="18">
        <v>8.7449056695753917</v>
      </c>
      <c r="M49" s="18">
        <v>87.76137475538161</v>
      </c>
      <c r="N49" s="18">
        <v>6.7363279361668322</v>
      </c>
    </row>
    <row r="50" spans="1:14">
      <c r="A50" s="16" t="s">
        <v>39</v>
      </c>
      <c r="B50" s="16" t="s">
        <v>95</v>
      </c>
      <c r="C50" s="16" t="s">
        <v>100</v>
      </c>
      <c r="D50" s="16" t="s">
        <v>68</v>
      </c>
      <c r="E50" s="16" t="s">
        <v>103</v>
      </c>
      <c r="F50" s="17">
        <v>560000</v>
      </c>
      <c r="G50" s="17">
        <v>3212436</v>
      </c>
      <c r="H50" s="17">
        <v>162458.20747999987</v>
      </c>
      <c r="I50" s="17">
        <v>3049977.7925200001</v>
      </c>
      <c r="J50" s="17">
        <v>589000</v>
      </c>
      <c r="K50" s="17">
        <v>366716.43835616438</v>
      </c>
      <c r="L50" s="18">
        <v>62.260855408516868</v>
      </c>
      <c r="M50" s="18">
        <v>65.485078277886501</v>
      </c>
      <c r="N50" s="18">
        <v>5.0571655740378914</v>
      </c>
    </row>
    <row r="51" spans="1:14">
      <c r="A51" s="16" t="s">
        <v>39</v>
      </c>
      <c r="B51" s="16" t="s">
        <v>95</v>
      </c>
      <c r="C51" s="16" t="s">
        <v>100</v>
      </c>
      <c r="D51" s="16" t="s">
        <v>68</v>
      </c>
      <c r="E51" s="16" t="s">
        <v>104</v>
      </c>
      <c r="F51" s="17">
        <v>560000</v>
      </c>
      <c r="G51" s="17">
        <v>4425990</v>
      </c>
      <c r="H51" s="17">
        <v>245376.52350000013</v>
      </c>
      <c r="I51" s="17">
        <v>4180613.4764999999</v>
      </c>
      <c r="J51" s="17">
        <v>605000</v>
      </c>
      <c r="K51" s="17">
        <v>505250</v>
      </c>
      <c r="L51" s="18">
        <v>83.512396694214871</v>
      </c>
      <c r="M51" s="18">
        <v>90.223214285714278</v>
      </c>
      <c r="N51" s="18">
        <v>5.5439918187795305</v>
      </c>
    </row>
    <row r="52" spans="1:14">
      <c r="A52" s="16" t="s">
        <v>39</v>
      </c>
      <c r="B52" s="16" t="s">
        <v>95</v>
      </c>
      <c r="C52" s="16" t="s">
        <v>100</v>
      </c>
      <c r="D52" s="16" t="s">
        <v>68</v>
      </c>
      <c r="E52" s="16" t="s">
        <v>105</v>
      </c>
      <c r="F52" s="17">
        <v>500000</v>
      </c>
      <c r="G52" s="17">
        <v>1688376</v>
      </c>
      <c r="H52" s="17">
        <v>75701.073000000091</v>
      </c>
      <c r="I52" s="17">
        <v>1612674.9269999999</v>
      </c>
      <c r="J52" s="17">
        <v>509000</v>
      </c>
      <c r="K52" s="17">
        <v>192736.98630136985</v>
      </c>
      <c r="L52" s="18">
        <v>37.86581263288209</v>
      </c>
      <c r="M52" s="18">
        <v>38.547397260273968</v>
      </c>
      <c r="N52" s="18">
        <v>4.4836619923524195</v>
      </c>
    </row>
    <row r="53" spans="1:14">
      <c r="A53" s="16" t="s">
        <v>39</v>
      </c>
      <c r="B53" s="16" t="s">
        <v>95</v>
      </c>
      <c r="C53" s="16" t="s">
        <v>100</v>
      </c>
      <c r="D53" s="16" t="s">
        <v>68</v>
      </c>
      <c r="E53" s="16" t="s">
        <v>106</v>
      </c>
      <c r="F53" s="17">
        <v>500000</v>
      </c>
      <c r="G53" s="17">
        <v>1705614</v>
      </c>
      <c r="H53" s="17">
        <v>73397.667499999981</v>
      </c>
      <c r="I53" s="17">
        <v>1632216.3325</v>
      </c>
      <c r="J53" s="17">
        <v>514000</v>
      </c>
      <c r="K53" s="17">
        <v>194704.79452054793</v>
      </c>
      <c r="L53" s="18">
        <v>37.880310218005434</v>
      </c>
      <c r="M53" s="18">
        <v>38.940958904109586</v>
      </c>
      <c r="N53" s="18">
        <v>4.3032988413556632</v>
      </c>
    </row>
    <row r="54" spans="1:14">
      <c r="A54" s="16" t="s">
        <v>39</v>
      </c>
      <c r="B54" s="16" t="s">
        <v>95</v>
      </c>
      <c r="C54" s="16" t="s">
        <v>100</v>
      </c>
      <c r="D54" s="16" t="s">
        <v>68</v>
      </c>
      <c r="E54" s="16" t="s">
        <v>107</v>
      </c>
      <c r="F54" s="17">
        <v>340000</v>
      </c>
      <c r="G54" s="17">
        <v>2418358.6</v>
      </c>
      <c r="H54" s="17">
        <v>262047.36530000018</v>
      </c>
      <c r="I54" s="17">
        <v>2156311.2346999999</v>
      </c>
      <c r="J54" s="17">
        <v>351000</v>
      </c>
      <c r="K54" s="17">
        <v>276068.33333333331</v>
      </c>
      <c r="L54" s="18">
        <v>78.651946818613482</v>
      </c>
      <c r="M54" s="18">
        <v>81.196568627450972</v>
      </c>
      <c r="N54" s="18">
        <v>10.835753031002108</v>
      </c>
    </row>
    <row r="55" spans="1:14">
      <c r="A55" s="16" t="s">
        <v>39</v>
      </c>
      <c r="B55" s="16" t="s">
        <v>95</v>
      </c>
      <c r="C55" s="16" t="s">
        <v>100</v>
      </c>
      <c r="D55" s="16" t="s">
        <v>68</v>
      </c>
      <c r="E55" s="16" t="s">
        <v>108</v>
      </c>
      <c r="F55" s="17">
        <v>328600</v>
      </c>
      <c r="G55" s="17">
        <v>1998626.6795000001</v>
      </c>
      <c r="H55" s="17">
        <v>241738.54795000004</v>
      </c>
      <c r="I55" s="17">
        <v>1756888.13155</v>
      </c>
      <c r="J55" s="17">
        <v>339000</v>
      </c>
      <c r="K55" s="17">
        <v>228153.73053652968</v>
      </c>
      <c r="L55" s="18">
        <v>67.301985409005809</v>
      </c>
      <c r="M55" s="18">
        <v>69.432054332480121</v>
      </c>
      <c r="N55" s="18">
        <v>12.095232713018531</v>
      </c>
    </row>
    <row r="56" spans="1:14">
      <c r="A56" s="16" t="s">
        <v>39</v>
      </c>
      <c r="B56" s="16" t="s">
        <v>95</v>
      </c>
      <c r="C56" s="16" t="s">
        <v>100</v>
      </c>
      <c r="D56" s="16" t="s">
        <v>68</v>
      </c>
      <c r="E56" s="16" t="s">
        <v>109</v>
      </c>
      <c r="F56" s="17">
        <v>800000</v>
      </c>
      <c r="G56" s="17">
        <v>6124158</v>
      </c>
      <c r="H56" s="17">
        <v>315417.40819999948</v>
      </c>
      <c r="I56" s="17">
        <v>5808740.5918000005</v>
      </c>
      <c r="J56" s="17">
        <v>813721</v>
      </c>
      <c r="K56" s="17">
        <v>699104.79452054796</v>
      </c>
      <c r="L56" s="18">
        <v>85.914557264780925</v>
      </c>
      <c r="M56" s="18">
        <v>87.388099315068487</v>
      </c>
      <c r="N56" s="18">
        <v>5.1503799901961944</v>
      </c>
    </row>
    <row r="57" spans="1:14">
      <c r="A57" s="16" t="s">
        <v>39</v>
      </c>
      <c r="B57" s="16" t="s">
        <v>95</v>
      </c>
      <c r="C57" s="16" t="s">
        <v>100</v>
      </c>
      <c r="D57" s="16" t="s">
        <v>68</v>
      </c>
      <c r="E57" s="16" t="s">
        <v>110</v>
      </c>
      <c r="F57" s="17">
        <v>800000</v>
      </c>
      <c r="G57" s="17">
        <v>5047992</v>
      </c>
      <c r="H57" s="17">
        <v>257368.5724600004</v>
      </c>
      <c r="I57" s="17">
        <v>4790623.4275399996</v>
      </c>
      <c r="J57" s="17">
        <v>801167</v>
      </c>
      <c r="K57" s="17">
        <v>576254.79452054796</v>
      </c>
      <c r="L57" s="18">
        <v>71.926925911894529</v>
      </c>
      <c r="M57" s="18">
        <v>72.031849315068499</v>
      </c>
      <c r="N57" s="18">
        <v>5.0984346342070355</v>
      </c>
    </row>
    <row r="58" spans="1:14">
      <c r="A58" s="16" t="s">
        <v>39</v>
      </c>
      <c r="B58" s="16" t="s">
        <v>95</v>
      </c>
      <c r="C58" s="16" t="s">
        <v>100</v>
      </c>
      <c r="D58" s="16" t="s">
        <v>68</v>
      </c>
      <c r="E58" s="16" t="s">
        <v>111</v>
      </c>
      <c r="F58" s="17">
        <v>870000</v>
      </c>
      <c r="G58" s="17">
        <v>5753659.1979999999</v>
      </c>
      <c r="H58" s="17">
        <v>265017.42109999992</v>
      </c>
      <c r="I58" s="17">
        <v>5488641.7768999999</v>
      </c>
      <c r="J58" s="17">
        <v>876866</v>
      </c>
      <c r="K58" s="17">
        <v>656810.4107305936</v>
      </c>
      <c r="L58" s="18">
        <v>74.904308153194847</v>
      </c>
      <c r="M58" s="18">
        <v>75.495449509263636</v>
      </c>
      <c r="N58" s="18">
        <v>4.6060674082351154</v>
      </c>
    </row>
    <row r="59" spans="1:14">
      <c r="A59" s="16" t="s">
        <v>39</v>
      </c>
      <c r="B59" s="16" t="s">
        <v>95</v>
      </c>
      <c r="C59" s="16" t="s">
        <v>100</v>
      </c>
      <c r="D59" s="16" t="s">
        <v>68</v>
      </c>
      <c r="E59" s="16" t="s">
        <v>112</v>
      </c>
      <c r="F59" s="17">
        <v>870000</v>
      </c>
      <c r="G59" s="17">
        <v>6501284.2889999999</v>
      </c>
      <c r="H59" s="17">
        <v>308458.98610000033</v>
      </c>
      <c r="I59" s="17">
        <v>6192825.3028999995</v>
      </c>
      <c r="J59" s="17">
        <v>877560</v>
      </c>
      <c r="K59" s="17">
        <v>742155.7407534247</v>
      </c>
      <c r="L59" s="18">
        <v>84.570370202997481</v>
      </c>
      <c r="M59" s="18">
        <v>85.305257557864905</v>
      </c>
      <c r="N59" s="18">
        <v>4.7445854140220378</v>
      </c>
    </row>
    <row r="60" spans="1:14">
      <c r="A60" s="16" t="s">
        <v>39</v>
      </c>
      <c r="B60" s="16" t="s">
        <v>95</v>
      </c>
      <c r="C60" s="16" t="s">
        <v>100</v>
      </c>
      <c r="D60" s="16" t="s">
        <v>68</v>
      </c>
      <c r="E60" s="16" t="s">
        <v>113</v>
      </c>
      <c r="F60" s="17">
        <v>870000</v>
      </c>
      <c r="G60" s="17">
        <v>6142911</v>
      </c>
      <c r="H60" s="17">
        <v>358274.73162699956</v>
      </c>
      <c r="I60" s="17">
        <v>5784636.2683730004</v>
      </c>
      <c r="J60" s="17">
        <v>994315</v>
      </c>
      <c r="K60" s="17">
        <v>701245.54794520547</v>
      </c>
      <c r="L60" s="18">
        <v>70.52549221777862</v>
      </c>
      <c r="M60" s="18">
        <v>80.602936545425919</v>
      </c>
      <c r="N60" s="18">
        <v>5.8323282174688771</v>
      </c>
    </row>
    <row r="61" spans="1:14">
      <c r="A61" s="16" t="s">
        <v>39</v>
      </c>
      <c r="B61" s="16" t="s">
        <v>95</v>
      </c>
      <c r="C61" s="16" t="s">
        <v>100</v>
      </c>
      <c r="D61" s="16" t="s">
        <v>68</v>
      </c>
      <c r="E61" s="16" t="s">
        <v>114</v>
      </c>
      <c r="F61" s="17">
        <v>870000</v>
      </c>
      <c r="G61" s="17">
        <v>6837134</v>
      </c>
      <c r="H61" s="17">
        <v>403608.54399999976</v>
      </c>
      <c r="I61" s="17">
        <v>6433525.4560000002</v>
      </c>
      <c r="J61" s="17">
        <v>983887</v>
      </c>
      <c r="K61" s="17">
        <v>780494.74885844754</v>
      </c>
      <c r="L61" s="18">
        <v>79.32768182305972</v>
      </c>
      <c r="M61" s="18">
        <v>89.712040098672134</v>
      </c>
      <c r="N61" s="18">
        <v>5.9031831758745668</v>
      </c>
    </row>
    <row r="62" spans="1:14">
      <c r="A62" s="16" t="s">
        <v>39</v>
      </c>
      <c r="B62" s="16" t="s">
        <v>95</v>
      </c>
      <c r="C62" s="16" t="s">
        <v>100</v>
      </c>
      <c r="D62" s="16" t="s">
        <v>73</v>
      </c>
      <c r="E62" s="16" t="s">
        <v>115</v>
      </c>
      <c r="F62" s="17">
        <v>500000</v>
      </c>
      <c r="G62" s="17">
        <v>2506037.277855</v>
      </c>
      <c r="H62" s="17">
        <v>157165.88109999988</v>
      </c>
      <c r="I62" s="17">
        <v>2348871.3967550001</v>
      </c>
      <c r="J62" s="17">
        <v>539000</v>
      </c>
      <c r="K62" s="17">
        <v>286077.31482363015</v>
      </c>
      <c r="L62" s="18">
        <v>53.075568612918403</v>
      </c>
      <c r="M62" s="18">
        <v>57.215462964726029</v>
      </c>
      <c r="N62" s="18">
        <v>6.2714901525536506</v>
      </c>
    </row>
    <row r="63" spans="1:14">
      <c r="A63" s="16" t="s">
        <v>39</v>
      </c>
      <c r="B63" s="16" t="s">
        <v>95</v>
      </c>
      <c r="C63" s="16" t="s">
        <v>100</v>
      </c>
      <c r="D63" s="16" t="s">
        <v>73</v>
      </c>
      <c r="E63" s="16" t="s">
        <v>116</v>
      </c>
      <c r="F63" s="17">
        <v>500000</v>
      </c>
      <c r="G63" s="17">
        <v>2420204.1601919997</v>
      </c>
      <c r="H63" s="17">
        <v>163160.80059999973</v>
      </c>
      <c r="I63" s="17">
        <v>2257043.359592</v>
      </c>
      <c r="J63" s="17">
        <v>537000</v>
      </c>
      <c r="K63" s="17">
        <v>276279.01372054796</v>
      </c>
      <c r="L63" s="18">
        <v>51.448605906992171</v>
      </c>
      <c r="M63" s="18">
        <v>55.255802744109594</v>
      </c>
      <c r="N63" s="18">
        <v>6.7416130954446363</v>
      </c>
    </row>
    <row r="64" spans="1:14">
      <c r="A64" s="16" t="s">
        <v>39</v>
      </c>
      <c r="B64" s="16" t="s">
        <v>95</v>
      </c>
      <c r="C64" s="16" t="s">
        <v>100</v>
      </c>
      <c r="D64" s="16" t="s">
        <v>73</v>
      </c>
      <c r="E64" s="16" t="s">
        <v>117</v>
      </c>
      <c r="F64" s="17">
        <v>500000</v>
      </c>
      <c r="G64" s="17">
        <v>515459.99900000001</v>
      </c>
      <c r="H64" s="17">
        <v>27790.500390000001</v>
      </c>
      <c r="I64" s="17">
        <v>487669.49861000001</v>
      </c>
      <c r="J64" s="17">
        <v>595456</v>
      </c>
      <c r="K64" s="17">
        <v>58842.465639269409</v>
      </c>
      <c r="L64" s="18">
        <v>9.8819166553480713</v>
      </c>
      <c r="M64" s="18">
        <v>11.768493127853882</v>
      </c>
      <c r="N64" s="18">
        <v>5.3913980607445744</v>
      </c>
    </row>
    <row r="65" spans="1:14">
      <c r="A65" s="16" t="s">
        <v>39</v>
      </c>
      <c r="B65" s="16" t="s">
        <v>95</v>
      </c>
      <c r="C65" s="16" t="s">
        <v>100</v>
      </c>
      <c r="D65" s="16" t="s">
        <v>73</v>
      </c>
      <c r="E65" s="16" t="s">
        <v>118</v>
      </c>
      <c r="F65" s="17">
        <v>500000</v>
      </c>
      <c r="G65" s="17">
        <v>3835248.03</v>
      </c>
      <c r="H65" s="17">
        <v>182354.15339999972</v>
      </c>
      <c r="I65" s="17">
        <v>3652893.8766000001</v>
      </c>
      <c r="J65" s="17">
        <v>525059</v>
      </c>
      <c r="K65" s="17">
        <v>437813.70205479453</v>
      </c>
      <c r="L65" s="18">
        <v>83.383715364329447</v>
      </c>
      <c r="M65" s="18">
        <v>87.562740410958909</v>
      </c>
      <c r="N65" s="18">
        <v>4.7546899698166261</v>
      </c>
    </row>
    <row r="66" spans="1:14">
      <c r="A66" s="16" t="s">
        <v>39</v>
      </c>
      <c r="B66" s="16" t="s">
        <v>95</v>
      </c>
      <c r="C66" s="16" t="s">
        <v>100</v>
      </c>
      <c r="D66" s="16" t="s">
        <v>73</v>
      </c>
      <c r="E66" s="16" t="s">
        <v>119</v>
      </c>
      <c r="F66" s="17">
        <v>500000</v>
      </c>
      <c r="G66" s="17">
        <v>3575978</v>
      </c>
      <c r="H66" s="17">
        <v>184970.09789999994</v>
      </c>
      <c r="I66" s="17">
        <v>3391007.9021000001</v>
      </c>
      <c r="J66" s="17">
        <v>526000</v>
      </c>
      <c r="K66" s="17">
        <v>408216.66666666669</v>
      </c>
      <c r="L66" s="18">
        <v>77.607731305449946</v>
      </c>
      <c r="M66" s="18">
        <v>81.643333333333331</v>
      </c>
      <c r="N66" s="18">
        <v>5.1725737099053726</v>
      </c>
    </row>
    <row r="67" spans="1:14">
      <c r="A67" s="16" t="s">
        <v>39</v>
      </c>
      <c r="B67" s="16" t="s">
        <v>95</v>
      </c>
      <c r="C67" s="16" t="s">
        <v>100</v>
      </c>
      <c r="D67" s="16" t="s">
        <v>73</v>
      </c>
      <c r="E67" s="16" t="s">
        <v>120</v>
      </c>
      <c r="F67" s="17">
        <v>500000</v>
      </c>
      <c r="G67" s="17">
        <v>3233472</v>
      </c>
      <c r="H67" s="17">
        <v>165472.79511499964</v>
      </c>
      <c r="I67" s="17">
        <v>3067999.2048850004</v>
      </c>
      <c r="J67" s="17">
        <v>539000</v>
      </c>
      <c r="K67" s="17">
        <v>369117.80821917806</v>
      </c>
      <c r="L67" s="18">
        <v>68.481968129717643</v>
      </c>
      <c r="M67" s="18">
        <v>73.823561643835617</v>
      </c>
      <c r="N67" s="18">
        <v>5.1174958408484637</v>
      </c>
    </row>
    <row r="68" spans="1:14">
      <c r="A68" s="16" t="s">
        <v>39</v>
      </c>
      <c r="B68" s="16" t="s">
        <v>95</v>
      </c>
      <c r="C68" s="16" t="s">
        <v>100</v>
      </c>
      <c r="D68" s="16" t="s">
        <v>73</v>
      </c>
      <c r="E68" s="16" t="s">
        <v>121</v>
      </c>
      <c r="F68" s="17">
        <v>500000</v>
      </c>
      <c r="G68" s="17">
        <v>3079224.95</v>
      </c>
      <c r="H68" s="17">
        <v>185598.97400000039</v>
      </c>
      <c r="I68" s="17">
        <v>2893625.9759999998</v>
      </c>
      <c r="J68" s="17">
        <v>532939</v>
      </c>
      <c r="K68" s="17">
        <v>351509.6974885845</v>
      </c>
      <c r="L68" s="18">
        <v>65.956835114072064</v>
      </c>
      <c r="M68" s="18">
        <v>70.301939497716901</v>
      </c>
      <c r="N68" s="18">
        <v>6.0274574613329364</v>
      </c>
    </row>
    <row r="69" spans="1:14">
      <c r="A69" s="16" t="s">
        <v>39</v>
      </c>
      <c r="B69" s="16" t="s">
        <v>95</v>
      </c>
      <c r="C69" s="16" t="s">
        <v>100</v>
      </c>
      <c r="D69" s="16" t="s">
        <v>73</v>
      </c>
      <c r="E69" s="16" t="s">
        <v>122</v>
      </c>
      <c r="F69" s="17">
        <v>500000</v>
      </c>
      <c r="G69" s="17">
        <v>3714181.04</v>
      </c>
      <c r="H69" s="17">
        <v>183778.7108</v>
      </c>
      <c r="I69" s="17">
        <v>3530402.3292</v>
      </c>
      <c r="J69" s="17">
        <v>532021</v>
      </c>
      <c r="K69" s="17">
        <v>423993.2694063927</v>
      </c>
      <c r="L69" s="18">
        <v>79.694837122292668</v>
      </c>
      <c r="M69" s="18">
        <v>84.79865388127854</v>
      </c>
      <c r="N69" s="18">
        <v>4.9480278107283642</v>
      </c>
    </row>
    <row r="70" spans="1:14">
      <c r="A70" s="16" t="s">
        <v>39</v>
      </c>
      <c r="B70" s="16" t="s">
        <v>95</v>
      </c>
      <c r="C70" s="16" t="s">
        <v>100</v>
      </c>
      <c r="D70" s="16" t="s">
        <v>73</v>
      </c>
      <c r="E70" s="16" t="s">
        <v>123</v>
      </c>
      <c r="F70" s="17">
        <v>1019029</v>
      </c>
      <c r="G70" s="17">
        <v>5529037.9510000004</v>
      </c>
      <c r="H70" s="17">
        <v>300136.34599100053</v>
      </c>
      <c r="I70" s="17">
        <v>5228901.6050089998</v>
      </c>
      <c r="J70" s="17">
        <v>1096034</v>
      </c>
      <c r="K70" s="17">
        <v>631168.71586757991</v>
      </c>
      <c r="L70" s="18">
        <v>57.586600038646608</v>
      </c>
      <c r="M70" s="18">
        <v>61.938248653137443</v>
      </c>
      <c r="N70" s="18">
        <v>5.4283647291065682</v>
      </c>
    </row>
    <row r="71" spans="1:14">
      <c r="A71" s="16" t="s">
        <v>39</v>
      </c>
      <c r="B71" s="16" t="s">
        <v>95</v>
      </c>
      <c r="C71" s="16" t="s">
        <v>100</v>
      </c>
      <c r="D71" s="16" t="s">
        <v>73</v>
      </c>
      <c r="E71" s="16" t="s">
        <v>124</v>
      </c>
      <c r="F71" s="17">
        <v>1019029</v>
      </c>
      <c r="G71" s="17">
        <v>7913019.1399999997</v>
      </c>
      <c r="H71" s="17">
        <v>445156.43259999994</v>
      </c>
      <c r="I71" s="17">
        <v>7467862.7073999997</v>
      </c>
      <c r="J71" s="17">
        <v>1117291</v>
      </c>
      <c r="K71" s="17">
        <v>903312.68721461191</v>
      </c>
      <c r="L71" s="18">
        <v>80.848470739906787</v>
      </c>
      <c r="M71" s="18">
        <v>88.644453417381825</v>
      </c>
      <c r="N71" s="18">
        <v>5.6256205719224379</v>
      </c>
    </row>
    <row r="72" spans="1:14">
      <c r="A72" s="16" t="s">
        <v>39</v>
      </c>
      <c r="B72" s="16" t="s">
        <v>95</v>
      </c>
      <c r="C72" s="16" t="s">
        <v>100</v>
      </c>
      <c r="D72" s="16" t="s">
        <v>77</v>
      </c>
      <c r="E72" s="16" t="s">
        <v>125</v>
      </c>
      <c r="F72" s="17">
        <v>500000</v>
      </c>
      <c r="G72" s="17">
        <v>3072794.3738699998</v>
      </c>
      <c r="H72" s="17">
        <v>155200.56524999999</v>
      </c>
      <c r="I72" s="17">
        <v>2917593.8086199998</v>
      </c>
      <c r="J72" s="17">
        <v>508079.10100000002</v>
      </c>
      <c r="K72" s="17">
        <v>350775.61345547944</v>
      </c>
      <c r="L72" s="18">
        <v>69.039567414814698</v>
      </c>
      <c r="M72" s="18">
        <v>70.155122691095883</v>
      </c>
      <c r="N72" s="18">
        <v>5.050795672166446</v>
      </c>
    </row>
    <row r="73" spans="1:14">
      <c r="A73" s="16" t="s">
        <v>39</v>
      </c>
      <c r="B73" s="16" t="s">
        <v>95</v>
      </c>
      <c r="C73" s="16" t="s">
        <v>100</v>
      </c>
      <c r="D73" s="16" t="s">
        <v>77</v>
      </c>
      <c r="E73" s="16" t="s">
        <v>126</v>
      </c>
      <c r="F73" s="17">
        <v>500000</v>
      </c>
      <c r="G73" s="17">
        <v>3508482.3665999998</v>
      </c>
      <c r="H73" s="17">
        <v>191131.72239999985</v>
      </c>
      <c r="I73" s="17">
        <v>3317350.6442</v>
      </c>
      <c r="J73" s="17">
        <v>1141333</v>
      </c>
      <c r="K73" s="17">
        <v>400511.68568493152</v>
      </c>
      <c r="L73" s="18">
        <v>35.091571494465818</v>
      </c>
      <c r="M73" s="18">
        <v>80.102337136986307</v>
      </c>
      <c r="N73" s="18">
        <v>5.4477036629721409</v>
      </c>
    </row>
    <row r="74" spans="1:14">
      <c r="A74" s="16" t="s">
        <v>39</v>
      </c>
      <c r="B74" s="16" t="s">
        <v>95</v>
      </c>
      <c r="C74" s="16" t="s">
        <v>100</v>
      </c>
      <c r="D74" s="16" t="s">
        <v>77</v>
      </c>
      <c r="E74" s="16" t="s">
        <v>127</v>
      </c>
      <c r="F74" s="17">
        <v>500000</v>
      </c>
      <c r="G74" s="17">
        <v>3158914.7359000002</v>
      </c>
      <c r="H74" s="17">
        <v>173001.0008000005</v>
      </c>
      <c r="I74" s="17">
        <v>2985913.7350999997</v>
      </c>
      <c r="J74" s="17">
        <v>686821.19</v>
      </c>
      <c r="K74" s="17">
        <v>360606.70501141553</v>
      </c>
      <c r="L74" s="18">
        <v>52.503724442662516</v>
      </c>
      <c r="M74" s="18">
        <v>72.121341002283103</v>
      </c>
      <c r="N74" s="18">
        <v>5.4765960864312824</v>
      </c>
    </row>
    <row r="75" spans="1:14">
      <c r="A75" s="16" t="s">
        <v>39</v>
      </c>
      <c r="B75" s="16" t="s">
        <v>95</v>
      </c>
      <c r="C75" s="16" t="s">
        <v>100</v>
      </c>
      <c r="D75" s="16" t="s">
        <v>77</v>
      </c>
      <c r="E75" s="16" t="s">
        <v>128</v>
      </c>
      <c r="F75" s="17">
        <v>500000</v>
      </c>
      <c r="G75" s="17">
        <v>3599436.6088</v>
      </c>
      <c r="H75" s="17">
        <v>184203</v>
      </c>
      <c r="I75" s="17">
        <v>3415233.6088</v>
      </c>
      <c r="J75" s="17">
        <v>504285.08799999999</v>
      </c>
      <c r="K75" s="17">
        <v>410894.59004566213</v>
      </c>
      <c r="L75" s="18">
        <v>81.480614799710708</v>
      </c>
      <c r="M75" s="18">
        <v>82.178918009132431</v>
      </c>
      <c r="N75" s="18">
        <v>5.1175508842038084</v>
      </c>
    </row>
    <row r="76" spans="1:14">
      <c r="A76" s="16" t="s">
        <v>39</v>
      </c>
      <c r="B76" s="16" t="s">
        <v>95</v>
      </c>
      <c r="C76" s="16" t="s">
        <v>100</v>
      </c>
      <c r="D76" s="16" t="s">
        <v>77</v>
      </c>
      <c r="E76" s="16" t="s">
        <v>129</v>
      </c>
      <c r="F76" s="17">
        <v>500000</v>
      </c>
      <c r="G76" s="17">
        <v>3167349.605</v>
      </c>
      <c r="H76" s="17">
        <v>171088.65899999999</v>
      </c>
      <c r="I76" s="17">
        <v>2996260.946</v>
      </c>
      <c r="J76" s="17">
        <v>507085</v>
      </c>
      <c r="K76" s="17">
        <v>361569.58961187216</v>
      </c>
      <c r="L76" s="18">
        <v>71.303546666115565</v>
      </c>
      <c r="M76" s="18">
        <v>72.313917922374429</v>
      </c>
      <c r="N76" s="18">
        <v>5.401634815743682</v>
      </c>
    </row>
    <row r="77" spans="1:14">
      <c r="A77" s="16" t="s">
        <v>39</v>
      </c>
      <c r="B77" s="16" t="s">
        <v>95</v>
      </c>
      <c r="C77" s="16" t="s">
        <v>100</v>
      </c>
      <c r="D77" s="16" t="s">
        <v>77</v>
      </c>
      <c r="E77" s="16" t="s">
        <v>130</v>
      </c>
      <c r="F77" s="17">
        <v>500000</v>
      </c>
      <c r="G77" s="17">
        <v>2773733.9029999999</v>
      </c>
      <c r="H77" s="17">
        <v>139245.35633399989</v>
      </c>
      <c r="I77" s="17">
        <v>2634488.546666</v>
      </c>
      <c r="J77" s="17">
        <v>504225</v>
      </c>
      <c r="K77" s="17">
        <v>316636.29029680364</v>
      </c>
      <c r="L77" s="18">
        <v>62.796626564887426</v>
      </c>
      <c r="M77" s="18">
        <v>63.327258059360723</v>
      </c>
      <c r="N77" s="18">
        <v>5.0201411239699549</v>
      </c>
    </row>
    <row r="78" spans="1:14">
      <c r="A78" s="16" t="s">
        <v>39</v>
      </c>
      <c r="B78" s="16" t="s">
        <v>95</v>
      </c>
      <c r="C78" s="16" t="s">
        <v>100</v>
      </c>
      <c r="D78" s="16" t="s">
        <v>77</v>
      </c>
      <c r="E78" s="16" t="s">
        <v>131</v>
      </c>
      <c r="F78" s="17">
        <v>500000</v>
      </c>
      <c r="G78" s="17">
        <v>3624873.0568000004</v>
      </c>
      <c r="H78" s="17">
        <v>180512.74960000068</v>
      </c>
      <c r="I78" s="17">
        <v>3444360.3071999997</v>
      </c>
      <c r="J78" s="17">
        <v>501883.6</v>
      </c>
      <c r="K78" s="17">
        <v>413798.29415525118</v>
      </c>
      <c r="L78" s="18">
        <v>82.449056744482434</v>
      </c>
      <c r="M78" s="18">
        <v>82.759658831050231</v>
      </c>
      <c r="N78" s="18">
        <v>4.9798364458962716</v>
      </c>
    </row>
    <row r="79" spans="1:14">
      <c r="A79" s="16" t="s">
        <v>39</v>
      </c>
      <c r="B79" s="16" t="s">
        <v>95</v>
      </c>
      <c r="C79" s="16" t="s">
        <v>100</v>
      </c>
      <c r="D79" s="16" t="s">
        <v>77</v>
      </c>
      <c r="E79" s="16" t="s">
        <v>132</v>
      </c>
      <c r="F79" s="17">
        <v>500000</v>
      </c>
      <c r="G79" s="17">
        <v>3144730.8648000001</v>
      </c>
      <c r="H79" s="17">
        <v>140247.12719999999</v>
      </c>
      <c r="I79" s="17">
        <v>3004483.7376000001</v>
      </c>
      <c r="J79" s="17">
        <v>511328.8</v>
      </c>
      <c r="K79" s="17">
        <v>358987.54164383566</v>
      </c>
      <c r="L79" s="18">
        <v>70.206790942312594</v>
      </c>
      <c r="M79" s="18">
        <v>71.797508328767137</v>
      </c>
      <c r="N79" s="18">
        <v>4.4597497601410634</v>
      </c>
    </row>
    <row r="80" spans="1:14">
      <c r="A80" s="16" t="s">
        <v>39</v>
      </c>
      <c r="B80" s="16" t="s">
        <v>95</v>
      </c>
      <c r="C80" s="16" t="s">
        <v>100</v>
      </c>
      <c r="D80" s="16" t="s">
        <v>77</v>
      </c>
      <c r="E80" s="16" t="s">
        <v>133</v>
      </c>
      <c r="F80" s="17">
        <v>1050000</v>
      </c>
      <c r="G80" s="17">
        <v>4431435.1636899998</v>
      </c>
      <c r="H80" s="17">
        <v>206660.2198900003</v>
      </c>
      <c r="I80" s="17">
        <v>4224774.9437999995</v>
      </c>
      <c r="J80" s="17">
        <v>1046874.933</v>
      </c>
      <c r="K80" s="17">
        <v>505871.59402853879</v>
      </c>
      <c r="L80" s="18">
        <v>48.322065805786067</v>
      </c>
      <c r="M80" s="18">
        <v>48.178247050337028</v>
      </c>
      <c r="N80" s="18">
        <v>4.6635054391254354</v>
      </c>
    </row>
    <row r="81" spans="1:14">
      <c r="A81" s="16" t="s">
        <v>39</v>
      </c>
      <c r="B81" s="16" t="s">
        <v>95</v>
      </c>
      <c r="C81" s="16" t="s">
        <v>100</v>
      </c>
      <c r="D81" s="16" t="s">
        <v>77</v>
      </c>
      <c r="E81" s="16" t="s">
        <v>134</v>
      </c>
      <c r="F81" s="17">
        <v>1050000</v>
      </c>
      <c r="G81" s="17">
        <v>4667581.1908</v>
      </c>
      <c r="H81" s="17">
        <v>210675.96640000027</v>
      </c>
      <c r="I81" s="17">
        <v>4456905.2243999997</v>
      </c>
      <c r="J81" s="17">
        <v>1050680.267</v>
      </c>
      <c r="K81" s="17">
        <v>532828.9030593608</v>
      </c>
      <c r="L81" s="18">
        <v>50.712754373958447</v>
      </c>
      <c r="M81" s="18">
        <v>50.745609815177218</v>
      </c>
      <c r="N81" s="18">
        <v>4.5136004664525498</v>
      </c>
    </row>
    <row r="82" spans="1:14">
      <c r="A82" s="16" t="s">
        <v>39</v>
      </c>
      <c r="B82" s="16" t="s">
        <v>95</v>
      </c>
      <c r="C82" s="16" t="s">
        <v>100</v>
      </c>
      <c r="D82" s="16" t="s">
        <v>79</v>
      </c>
      <c r="E82" s="16" t="s">
        <v>135</v>
      </c>
      <c r="F82" s="17">
        <v>1022000</v>
      </c>
      <c r="G82" s="17">
        <v>5709852.0999999996</v>
      </c>
      <c r="H82" s="17">
        <v>388995.57949999999</v>
      </c>
      <c r="I82" s="17">
        <v>5320856.5204999996</v>
      </c>
      <c r="J82" s="17">
        <v>1028295</v>
      </c>
      <c r="K82" s="17">
        <v>651809.60045662103</v>
      </c>
      <c r="L82" s="18">
        <v>63.387413189466159</v>
      </c>
      <c r="M82" s="18">
        <v>63.777847402800489</v>
      </c>
      <c r="N82" s="18">
        <v>6.8127085025547336</v>
      </c>
    </row>
    <row r="83" spans="1:14">
      <c r="A83" s="16" t="s">
        <v>39</v>
      </c>
      <c r="B83" s="16" t="s">
        <v>95</v>
      </c>
      <c r="C83" s="16" t="s">
        <v>100</v>
      </c>
      <c r="D83" s="16" t="s">
        <v>79</v>
      </c>
      <c r="E83" s="16" t="s">
        <v>136</v>
      </c>
      <c r="F83" s="17">
        <v>1022000</v>
      </c>
      <c r="G83" s="17">
        <v>5680265.6770000001</v>
      </c>
      <c r="H83" s="17">
        <v>338615.41349000018</v>
      </c>
      <c r="I83" s="17">
        <v>5341650.26351</v>
      </c>
      <c r="J83" s="17">
        <v>1023294</v>
      </c>
      <c r="K83" s="17">
        <v>648432.15490867582</v>
      </c>
      <c r="L83" s="18">
        <v>63.367141301392934</v>
      </c>
      <c r="M83" s="18">
        <v>63.447373278735405</v>
      </c>
      <c r="N83" s="18">
        <v>5.9612601371990399</v>
      </c>
    </row>
    <row r="84" spans="1:14">
      <c r="A84" s="16" t="s">
        <v>39</v>
      </c>
      <c r="B84" s="16" t="s">
        <v>95</v>
      </c>
      <c r="C84" s="16" t="s">
        <v>100</v>
      </c>
      <c r="D84" s="16" t="s">
        <v>79</v>
      </c>
      <c r="E84" s="16" t="s">
        <v>137</v>
      </c>
      <c r="F84" s="17">
        <v>500000</v>
      </c>
      <c r="G84" s="17">
        <v>3478600.378</v>
      </c>
      <c r="H84" s="17">
        <v>157016.46530000027</v>
      </c>
      <c r="I84" s="17">
        <v>3321583.9126999998</v>
      </c>
      <c r="J84" s="17">
        <v>508591.31</v>
      </c>
      <c r="K84" s="17">
        <v>397100.49977168947</v>
      </c>
      <c r="L84" s="18">
        <v>78.07850664449802</v>
      </c>
      <c r="M84" s="18">
        <v>79.4200999543379</v>
      </c>
      <c r="N84" s="18">
        <v>4.5137827930173433</v>
      </c>
    </row>
    <row r="85" spans="1:14">
      <c r="A85" s="16" t="s">
        <v>39</v>
      </c>
      <c r="B85" s="16" t="s">
        <v>95</v>
      </c>
      <c r="C85" s="16" t="s">
        <v>100</v>
      </c>
      <c r="D85" s="16" t="s">
        <v>79</v>
      </c>
      <c r="E85" s="16" t="s">
        <v>138</v>
      </c>
      <c r="F85" s="17">
        <v>500000</v>
      </c>
      <c r="G85" s="17">
        <v>2998446.1349999998</v>
      </c>
      <c r="H85" s="17">
        <v>148211.5033499999</v>
      </c>
      <c r="I85" s="17">
        <v>2850234.6316499999</v>
      </c>
      <c r="J85" s="17">
        <v>507000</v>
      </c>
      <c r="K85" s="17">
        <v>342288.37157534249</v>
      </c>
      <c r="L85" s="18">
        <v>67.512499324525137</v>
      </c>
      <c r="M85" s="18">
        <v>68.457674315068502</v>
      </c>
      <c r="N85" s="18">
        <v>4.9429436673872384</v>
      </c>
    </row>
    <row r="86" spans="1:14">
      <c r="A86" s="16" t="s">
        <v>39</v>
      </c>
      <c r="B86" s="16" t="s">
        <v>95</v>
      </c>
      <c r="C86" s="16" t="s">
        <v>100</v>
      </c>
      <c r="D86" s="16" t="s">
        <v>79</v>
      </c>
      <c r="E86" s="16" t="s">
        <v>139</v>
      </c>
      <c r="F86" s="17">
        <v>500000</v>
      </c>
      <c r="G86" s="17">
        <v>3166901.3119999999</v>
      </c>
      <c r="H86" s="17">
        <v>164102.99189999979</v>
      </c>
      <c r="I86" s="17">
        <v>3002798.3201000001</v>
      </c>
      <c r="J86" s="17">
        <v>506153.61</v>
      </c>
      <c r="K86" s="17">
        <v>361518.41461187217</v>
      </c>
      <c r="L86" s="18">
        <v>71.424644113843655</v>
      </c>
      <c r="M86" s="18">
        <v>72.303682922374435</v>
      </c>
      <c r="N86" s="18">
        <v>5.1818157792976338</v>
      </c>
    </row>
    <row r="87" spans="1:14">
      <c r="A87" s="16" t="s">
        <v>39</v>
      </c>
      <c r="B87" s="16" t="s">
        <v>95</v>
      </c>
      <c r="C87" s="16" t="s">
        <v>100</v>
      </c>
      <c r="D87" s="16" t="s">
        <v>79</v>
      </c>
      <c r="E87" s="16" t="s">
        <v>140</v>
      </c>
      <c r="F87" s="17">
        <v>500000</v>
      </c>
      <c r="G87" s="17">
        <v>3792848.469</v>
      </c>
      <c r="H87" s="17">
        <v>175037.52180000022</v>
      </c>
      <c r="I87" s="17">
        <v>3617810.9471999998</v>
      </c>
      <c r="J87" s="17">
        <v>504922.32</v>
      </c>
      <c r="K87" s="17">
        <v>432973.56952054793</v>
      </c>
      <c r="L87" s="18">
        <v>85.750530798588571</v>
      </c>
      <c r="M87" s="18">
        <v>86.594713904109582</v>
      </c>
      <c r="N87" s="18">
        <v>4.6149357990605298</v>
      </c>
    </row>
    <row r="88" spans="1:14">
      <c r="A88" s="16" t="s">
        <v>39</v>
      </c>
      <c r="B88" s="16" t="s">
        <v>95</v>
      </c>
      <c r="C88" s="16" t="s">
        <v>100</v>
      </c>
      <c r="D88" s="16" t="s">
        <v>79</v>
      </c>
      <c r="E88" s="16" t="s">
        <v>141</v>
      </c>
      <c r="F88" s="17">
        <v>500000</v>
      </c>
      <c r="G88" s="17">
        <v>3089165.1030000001</v>
      </c>
      <c r="H88" s="17">
        <v>139935.99380000029</v>
      </c>
      <c r="I88" s="17">
        <v>2949229.1091999998</v>
      </c>
      <c r="J88" s="17">
        <v>506425</v>
      </c>
      <c r="K88" s="17">
        <v>352644.41815068491</v>
      </c>
      <c r="L88" s="18">
        <v>69.634085629794129</v>
      </c>
      <c r="M88" s="18">
        <v>70.528883630136988</v>
      </c>
      <c r="N88" s="18">
        <v>4.5298968858641899</v>
      </c>
    </row>
    <row r="89" spans="1:14">
      <c r="A89" s="16" t="s">
        <v>39</v>
      </c>
      <c r="B89" s="16" t="s">
        <v>95</v>
      </c>
      <c r="C89" s="16" t="s">
        <v>100</v>
      </c>
      <c r="D89" s="16" t="s">
        <v>79</v>
      </c>
      <c r="E89" s="16" t="s">
        <v>142</v>
      </c>
      <c r="F89" s="17">
        <v>500000</v>
      </c>
      <c r="G89" s="17">
        <v>3831329.0019999999</v>
      </c>
      <c r="H89" s="17">
        <v>185555.12380000018</v>
      </c>
      <c r="I89" s="17">
        <v>3645773.8781999997</v>
      </c>
      <c r="J89" s="17">
        <v>504001.7</v>
      </c>
      <c r="K89" s="17">
        <v>437366.32442922372</v>
      </c>
      <c r="L89" s="18">
        <v>86.778739918778797</v>
      </c>
      <c r="M89" s="18">
        <v>87.473264885844742</v>
      </c>
      <c r="N89" s="18">
        <v>4.843100754415457</v>
      </c>
    </row>
    <row r="90" spans="1:14">
      <c r="A90" s="16" t="s">
        <v>39</v>
      </c>
      <c r="B90" s="16" t="s">
        <v>95</v>
      </c>
      <c r="C90" s="16" t="s">
        <v>100</v>
      </c>
      <c r="D90" s="16" t="s">
        <v>79</v>
      </c>
      <c r="E90" s="16" t="s">
        <v>143</v>
      </c>
      <c r="F90" s="17">
        <v>500000</v>
      </c>
      <c r="G90" s="17">
        <v>3774126.5639999998</v>
      </c>
      <c r="H90" s="17">
        <v>161576.03280000016</v>
      </c>
      <c r="I90" s="17">
        <v>3612550.5311999996</v>
      </c>
      <c r="J90" s="17">
        <v>508034.8</v>
      </c>
      <c r="K90" s="17">
        <v>430836.36575342464</v>
      </c>
      <c r="L90" s="18">
        <v>84.804498777135876</v>
      </c>
      <c r="M90" s="18">
        <v>86.167273150684935</v>
      </c>
      <c r="N90" s="18">
        <v>4.2811503551898413</v>
      </c>
    </row>
    <row r="91" spans="1:14">
      <c r="A91" s="16" t="s">
        <v>39</v>
      </c>
      <c r="B91" s="16" t="s">
        <v>95</v>
      </c>
      <c r="C91" s="16" t="s">
        <v>100</v>
      </c>
      <c r="D91" s="16" t="s">
        <v>79</v>
      </c>
      <c r="E91" s="16" t="s">
        <v>144</v>
      </c>
      <c r="F91" s="17">
        <v>500000</v>
      </c>
      <c r="G91" s="17">
        <v>2917749.0589999999</v>
      </c>
      <c r="H91" s="17">
        <v>130835.71699999971</v>
      </c>
      <c r="I91" s="17">
        <v>2786913.3420000002</v>
      </c>
      <c r="J91" s="17">
        <v>503119.6</v>
      </c>
      <c r="K91" s="17">
        <v>333076.37659817352</v>
      </c>
      <c r="L91" s="18">
        <v>66.20222638875002</v>
      </c>
      <c r="M91" s="18">
        <v>66.615275319634705</v>
      </c>
      <c r="N91" s="18">
        <v>4.4841319234232246</v>
      </c>
    </row>
    <row r="92" spans="1:14">
      <c r="A92" s="16" t="s">
        <v>39</v>
      </c>
      <c r="B92" s="16" t="s">
        <v>95</v>
      </c>
      <c r="C92" s="16" t="s">
        <v>100</v>
      </c>
      <c r="D92" s="16" t="s">
        <v>82</v>
      </c>
      <c r="E92" s="16" t="s">
        <v>145</v>
      </c>
      <c r="F92" s="17">
        <v>500000</v>
      </c>
      <c r="G92" s="17">
        <v>3814006.2480000001</v>
      </c>
      <c r="H92" s="17">
        <v>201798.49330000021</v>
      </c>
      <c r="I92" s="17">
        <v>3612207.7546999999</v>
      </c>
      <c r="J92" s="17">
        <v>523305</v>
      </c>
      <c r="K92" s="17">
        <v>435388.84109589038</v>
      </c>
      <c r="L92" s="18">
        <v>83.199824403720655</v>
      </c>
      <c r="M92" s="18">
        <v>87.077768219178068</v>
      </c>
      <c r="N92" s="18">
        <v>5.2909848641653348</v>
      </c>
    </row>
    <row r="93" spans="1:14">
      <c r="A93" s="16" t="s">
        <v>39</v>
      </c>
      <c r="B93" s="16" t="s">
        <v>95</v>
      </c>
      <c r="C93" s="16" t="s">
        <v>100</v>
      </c>
      <c r="D93" s="16" t="s">
        <v>82</v>
      </c>
      <c r="E93" s="16" t="s">
        <v>146</v>
      </c>
      <c r="F93" s="17">
        <v>500000</v>
      </c>
      <c r="G93" s="17">
        <v>2848361.4279999998</v>
      </c>
      <c r="H93" s="17">
        <v>159591.3385999999</v>
      </c>
      <c r="I93" s="17">
        <v>2688770.0893999999</v>
      </c>
      <c r="J93" s="17">
        <v>524220</v>
      </c>
      <c r="K93" s="17">
        <v>325155.41415525111</v>
      </c>
      <c r="L93" s="18">
        <v>62.02651828530982</v>
      </c>
      <c r="M93" s="18">
        <v>65.031082831050227</v>
      </c>
      <c r="N93" s="18">
        <v>5.6029174188072846</v>
      </c>
    </row>
    <row r="94" spans="1:14">
      <c r="A94" s="16" t="s">
        <v>39</v>
      </c>
      <c r="B94" s="16" t="s">
        <v>95</v>
      </c>
      <c r="C94" s="16" t="s">
        <v>100</v>
      </c>
      <c r="D94" s="16" t="s">
        <v>82</v>
      </c>
      <c r="E94" s="16" t="s">
        <v>147</v>
      </c>
      <c r="F94" s="17">
        <v>500000</v>
      </c>
      <c r="G94" s="17">
        <v>2916808.1189999999</v>
      </c>
      <c r="H94" s="17">
        <v>163920.35330000008</v>
      </c>
      <c r="I94" s="17">
        <v>2752887.7656999999</v>
      </c>
      <c r="J94" s="17">
        <v>498225</v>
      </c>
      <c r="K94" s="17">
        <v>332968.9633561644</v>
      </c>
      <c r="L94" s="18">
        <v>66.83104287343356</v>
      </c>
      <c r="M94" s="18">
        <v>66.593792671232876</v>
      </c>
      <c r="N94" s="18">
        <v>5.6198538475063833</v>
      </c>
    </row>
    <row r="95" spans="1:14">
      <c r="A95" s="16" t="s">
        <v>39</v>
      </c>
      <c r="B95" s="16" t="s">
        <v>95</v>
      </c>
      <c r="C95" s="16" t="s">
        <v>100</v>
      </c>
      <c r="D95" s="16" t="s">
        <v>82</v>
      </c>
      <c r="E95" s="16" t="s">
        <v>148</v>
      </c>
      <c r="F95" s="17">
        <v>500000</v>
      </c>
      <c r="G95" s="17">
        <v>2033232.0780460001</v>
      </c>
      <c r="H95" s="17">
        <v>107525.76620000019</v>
      </c>
      <c r="I95" s="17">
        <v>1925706.3118459999</v>
      </c>
      <c r="J95" s="17">
        <v>495542</v>
      </c>
      <c r="K95" s="17">
        <v>232104.11849840183</v>
      </c>
      <c r="L95" s="18">
        <v>46.838435187814923</v>
      </c>
      <c r="M95" s="18">
        <v>46.420823699680369</v>
      </c>
      <c r="N95" s="18">
        <v>5.2884157869147836</v>
      </c>
    </row>
    <row r="96" spans="1:14">
      <c r="A96" s="16" t="s">
        <v>39</v>
      </c>
      <c r="B96" s="16" t="s">
        <v>95</v>
      </c>
      <c r="C96" s="16" t="s">
        <v>100</v>
      </c>
      <c r="D96" s="16" t="s">
        <v>82</v>
      </c>
      <c r="E96" s="16" t="s">
        <v>149</v>
      </c>
      <c r="F96" s="17">
        <v>500000</v>
      </c>
      <c r="G96" s="17">
        <v>2664827.4369999999</v>
      </c>
      <c r="H96" s="17">
        <v>154840.43914999999</v>
      </c>
      <c r="I96" s="17">
        <v>2509986.9978499999</v>
      </c>
      <c r="J96" s="17">
        <v>502973</v>
      </c>
      <c r="K96" s="17">
        <v>304204.04531963472</v>
      </c>
      <c r="L96" s="18">
        <v>60.481187920551349</v>
      </c>
      <c r="M96" s="18">
        <v>60.840809063926947</v>
      </c>
      <c r="N96" s="18">
        <v>5.8105240512051957</v>
      </c>
    </row>
    <row r="97" spans="1:14">
      <c r="A97" s="16" t="s">
        <v>39</v>
      </c>
      <c r="B97" s="16" t="s">
        <v>95</v>
      </c>
      <c r="C97" s="16" t="s">
        <v>233</v>
      </c>
      <c r="D97" s="16" t="s">
        <v>82</v>
      </c>
      <c r="E97" s="16" t="s">
        <v>150</v>
      </c>
      <c r="F97" s="17">
        <v>500000</v>
      </c>
      <c r="G97" s="17">
        <v>2123687.5019999999</v>
      </c>
      <c r="H97" s="17">
        <v>112082.46129999985</v>
      </c>
      <c r="I97" s="17">
        <v>2011605.0407</v>
      </c>
      <c r="J97" s="17">
        <v>507813</v>
      </c>
      <c r="K97" s="17">
        <v>242430.08013698627</v>
      </c>
      <c r="L97" s="18">
        <v>47.740030313715145</v>
      </c>
      <c r="M97" s="18">
        <v>48.486016027397255</v>
      </c>
      <c r="N97" s="18">
        <v>5.2777285355988246</v>
      </c>
    </row>
    <row r="98" spans="1:14">
      <c r="A98" s="16" t="s">
        <v>39</v>
      </c>
      <c r="B98" s="16" t="s">
        <v>95</v>
      </c>
      <c r="C98" s="16" t="s">
        <v>100</v>
      </c>
      <c r="D98" s="16" t="s">
        <v>82</v>
      </c>
      <c r="E98" s="16" t="s">
        <v>151</v>
      </c>
      <c r="F98" s="17">
        <v>500000</v>
      </c>
      <c r="G98" s="17">
        <v>3029566.7349999999</v>
      </c>
      <c r="H98" s="17">
        <v>140535.75369999977</v>
      </c>
      <c r="I98" s="17">
        <v>2889030.9813000001</v>
      </c>
      <c r="J98" s="17">
        <v>496175</v>
      </c>
      <c r="K98" s="17">
        <v>345840.95148401824</v>
      </c>
      <c r="L98" s="18">
        <v>69.701406053109935</v>
      </c>
      <c r="M98" s="18">
        <v>69.168190296803644</v>
      </c>
      <c r="N98" s="18">
        <v>4.638806997595311</v>
      </c>
    </row>
    <row r="99" spans="1:14">
      <c r="A99" s="16" t="s">
        <v>39</v>
      </c>
      <c r="B99" s="16" t="s">
        <v>95</v>
      </c>
      <c r="C99" s="16" t="s">
        <v>100</v>
      </c>
      <c r="D99" s="16" t="s">
        <v>82</v>
      </c>
      <c r="E99" s="16" t="s">
        <v>152</v>
      </c>
      <c r="F99" s="17">
        <v>500000</v>
      </c>
      <c r="G99" s="17">
        <v>3091417.9929999998</v>
      </c>
      <c r="H99" s="17">
        <v>165170.58609999949</v>
      </c>
      <c r="I99" s="17">
        <v>2926247.4069000003</v>
      </c>
      <c r="J99" s="17">
        <v>488811</v>
      </c>
      <c r="K99" s="17">
        <v>352901.59737442923</v>
      </c>
      <c r="L99" s="18">
        <v>72.195919767441652</v>
      </c>
      <c r="M99" s="18">
        <v>70.58031947488584</v>
      </c>
      <c r="N99" s="18">
        <v>5.3428745796912844</v>
      </c>
    </row>
    <row r="100" spans="1:14">
      <c r="A100" s="16" t="s">
        <v>39</v>
      </c>
      <c r="B100" s="16" t="s">
        <v>95</v>
      </c>
      <c r="C100" s="16" t="s">
        <v>100</v>
      </c>
      <c r="D100" s="16" t="s">
        <v>82</v>
      </c>
      <c r="E100" s="16" t="s">
        <v>153</v>
      </c>
      <c r="F100" s="17">
        <v>1020000</v>
      </c>
      <c r="G100" s="17">
        <v>6470718.1869999999</v>
      </c>
      <c r="H100" s="17">
        <v>317327.48300000001</v>
      </c>
      <c r="I100" s="17">
        <v>6153390.7039999999</v>
      </c>
      <c r="J100" s="17">
        <v>1019164</v>
      </c>
      <c r="K100" s="17">
        <v>738666.45970319631</v>
      </c>
      <c r="L100" s="18">
        <v>72.477683641023063</v>
      </c>
      <c r="M100" s="18">
        <v>72.418280363058457</v>
      </c>
      <c r="N100" s="18">
        <v>4.904053519708631</v>
      </c>
    </row>
    <row r="101" spans="1:14">
      <c r="A101" s="16" t="s">
        <v>39</v>
      </c>
      <c r="B101" s="16" t="s">
        <v>95</v>
      </c>
      <c r="C101" s="16" t="s">
        <v>100</v>
      </c>
      <c r="D101" s="16" t="s">
        <v>82</v>
      </c>
      <c r="E101" s="16" t="s">
        <v>154</v>
      </c>
      <c r="F101" s="17">
        <v>1020000</v>
      </c>
      <c r="G101" s="17">
        <v>6491865.2889999999</v>
      </c>
      <c r="H101" s="17">
        <v>291728.07710000034</v>
      </c>
      <c r="I101" s="17">
        <v>6200137.2118999995</v>
      </c>
      <c r="J101" s="17">
        <v>1021036</v>
      </c>
      <c r="K101" s="17">
        <v>741080.51244292234</v>
      </c>
      <c r="L101" s="18">
        <v>72.581232438711496</v>
      </c>
      <c r="M101" s="18">
        <v>72.654952200286502</v>
      </c>
      <c r="N101" s="18">
        <v>4.4937481619391058</v>
      </c>
    </row>
    <row r="102" spans="1:14">
      <c r="A102" s="16" t="s">
        <v>39</v>
      </c>
      <c r="B102" s="16" t="s">
        <v>95</v>
      </c>
      <c r="C102" s="16" t="s">
        <v>100</v>
      </c>
      <c r="D102" s="16" t="s">
        <v>82</v>
      </c>
      <c r="E102" s="16" t="s">
        <v>155</v>
      </c>
      <c r="F102" s="17">
        <v>250000</v>
      </c>
      <c r="G102" s="17">
        <v>1584686.8740000001</v>
      </c>
      <c r="H102" s="17">
        <v>152846.25865000021</v>
      </c>
      <c r="I102" s="17">
        <v>1431840.6153499999</v>
      </c>
      <c r="J102" s="17">
        <v>249583</v>
      </c>
      <c r="K102" s="17">
        <v>180900.32808219179</v>
      </c>
      <c r="L102" s="18">
        <v>72.48102959023322</v>
      </c>
      <c r="M102" s="18">
        <v>72.360131232876711</v>
      </c>
      <c r="N102" s="18">
        <v>9.6452025417609537</v>
      </c>
    </row>
    <row r="103" spans="1:14">
      <c r="A103" s="16" t="s">
        <v>39</v>
      </c>
      <c r="B103" s="16" t="s">
        <v>95</v>
      </c>
      <c r="C103" s="16" t="s">
        <v>100</v>
      </c>
      <c r="D103" s="16" t="s">
        <v>82</v>
      </c>
      <c r="E103" s="16" t="s">
        <v>156</v>
      </c>
      <c r="F103" s="17">
        <v>250000</v>
      </c>
      <c r="G103" s="17">
        <v>1795179.814</v>
      </c>
      <c r="H103" s="17">
        <v>159488.14648999996</v>
      </c>
      <c r="I103" s="17">
        <v>1635691.6675100001</v>
      </c>
      <c r="J103" s="17">
        <v>250374</v>
      </c>
      <c r="K103" s="17">
        <v>204929.20251141553</v>
      </c>
      <c r="L103" s="18">
        <v>81.849234549679892</v>
      </c>
      <c r="M103" s="18">
        <v>81.971681004566207</v>
      </c>
      <c r="N103" s="18">
        <v>8.8842435307151888</v>
      </c>
    </row>
    <row r="104" spans="1:14">
      <c r="A104" s="16" t="s">
        <v>39</v>
      </c>
      <c r="B104" s="16" t="s">
        <v>95</v>
      </c>
      <c r="C104" s="16" t="s">
        <v>100</v>
      </c>
      <c r="D104" s="16" t="s">
        <v>157</v>
      </c>
      <c r="E104" s="16" t="s">
        <v>158</v>
      </c>
      <c r="F104" s="17">
        <v>595000</v>
      </c>
      <c r="G104" s="17">
        <v>3652412.5584</v>
      </c>
      <c r="H104" s="17">
        <v>0</v>
      </c>
      <c r="I104" s="17">
        <v>3652412.5584</v>
      </c>
      <c r="J104" s="17">
        <v>0</v>
      </c>
      <c r="K104" s="17">
        <v>416942.07287671237</v>
      </c>
      <c r="L104" s="18">
        <v>0</v>
      </c>
      <c r="M104" s="18">
        <v>70.07429796247267</v>
      </c>
      <c r="N104" s="18">
        <v>0</v>
      </c>
    </row>
    <row r="105" spans="1:14">
      <c r="A105" s="16" t="s">
        <v>39</v>
      </c>
      <c r="B105" s="16" t="s">
        <v>95</v>
      </c>
      <c r="C105" s="16" t="s">
        <v>100</v>
      </c>
      <c r="D105" s="16" t="s">
        <v>157</v>
      </c>
      <c r="E105" s="16" t="s">
        <v>159</v>
      </c>
      <c r="F105" s="17">
        <v>595000</v>
      </c>
      <c r="G105" s="17">
        <v>3637945.0523999999</v>
      </c>
      <c r="H105" s="17">
        <v>0</v>
      </c>
      <c r="I105" s="17">
        <v>3637945.0523999999</v>
      </c>
      <c r="J105" s="17">
        <v>0</v>
      </c>
      <c r="K105" s="17">
        <v>415290.53109589044</v>
      </c>
      <c r="L105" s="18">
        <v>0</v>
      </c>
      <c r="M105" s="18">
        <v>69.796727915275696</v>
      </c>
      <c r="N105" s="18">
        <v>0</v>
      </c>
    </row>
    <row r="106" spans="1:14">
      <c r="A106" s="16" t="s">
        <v>39</v>
      </c>
      <c r="B106" s="16" t="s">
        <v>95</v>
      </c>
      <c r="C106" s="16" t="s">
        <v>160</v>
      </c>
      <c r="D106" s="16" t="s">
        <v>77</v>
      </c>
      <c r="E106" s="16" t="s">
        <v>161</v>
      </c>
      <c r="F106" s="17">
        <v>350000</v>
      </c>
      <c r="G106" s="17">
        <v>110922</v>
      </c>
      <c r="H106" s="17">
        <v>4575.9185060000018</v>
      </c>
      <c r="I106" s="17">
        <v>106346.081494</v>
      </c>
      <c r="J106" s="17">
        <v>432000</v>
      </c>
      <c r="K106" s="17">
        <v>12662.328767123288</v>
      </c>
      <c r="L106" s="18">
        <v>2.9310946220192795</v>
      </c>
      <c r="M106" s="18">
        <v>3.617808219178082</v>
      </c>
      <c r="N106" s="18">
        <v>4.1253479976920735</v>
      </c>
    </row>
    <row r="107" spans="1:14">
      <c r="A107" s="16" t="s">
        <v>39</v>
      </c>
      <c r="B107" s="16" t="s">
        <v>95</v>
      </c>
      <c r="C107" s="16" t="s">
        <v>160</v>
      </c>
      <c r="D107" s="16" t="s">
        <v>77</v>
      </c>
      <c r="E107" s="16" t="s">
        <v>162</v>
      </c>
      <c r="F107" s="17">
        <v>350000</v>
      </c>
      <c r="G107" s="17">
        <v>126395</v>
      </c>
      <c r="H107" s="17">
        <v>4638.1570180000126</v>
      </c>
      <c r="I107" s="17">
        <v>121756.84298199999</v>
      </c>
      <c r="J107" s="17">
        <v>364000</v>
      </c>
      <c r="K107" s="17">
        <v>14428.652968036529</v>
      </c>
      <c r="L107" s="18">
        <v>3.9639156505594859</v>
      </c>
      <c r="M107" s="18">
        <v>4.122472276581866</v>
      </c>
      <c r="N107" s="18">
        <v>3.6695731777364711</v>
      </c>
    </row>
    <row r="108" spans="1:14">
      <c r="A108" s="16" t="s">
        <v>39</v>
      </c>
      <c r="B108" s="16" t="s">
        <v>95</v>
      </c>
      <c r="C108" s="16" t="s">
        <v>160</v>
      </c>
      <c r="D108" s="16" t="s">
        <v>77</v>
      </c>
      <c r="E108" s="16" t="s">
        <v>163</v>
      </c>
      <c r="F108" s="17">
        <v>350000</v>
      </c>
      <c r="G108" s="17">
        <v>208663</v>
      </c>
      <c r="H108" s="17">
        <v>7606.0650710000191</v>
      </c>
      <c r="I108" s="17">
        <v>201056.93492899998</v>
      </c>
      <c r="J108" s="17">
        <v>360000</v>
      </c>
      <c r="K108" s="17">
        <v>23819.977168949772</v>
      </c>
      <c r="L108" s="18">
        <v>6.6166603247082705</v>
      </c>
      <c r="M108" s="18">
        <v>6.8057077625570788</v>
      </c>
      <c r="N108" s="18">
        <v>3.6451431595443466</v>
      </c>
    </row>
    <row r="109" spans="1:14">
      <c r="A109" s="16" t="s">
        <v>39</v>
      </c>
      <c r="B109" s="16" t="s">
        <v>95</v>
      </c>
      <c r="C109" s="16" t="s">
        <v>160</v>
      </c>
      <c r="D109" s="16" t="s">
        <v>77</v>
      </c>
      <c r="E109" s="16" t="s">
        <v>164</v>
      </c>
      <c r="F109" s="17">
        <v>350000</v>
      </c>
      <c r="G109" s="17">
        <v>149147</v>
      </c>
      <c r="H109" s="17">
        <v>6861.4538130000001</v>
      </c>
      <c r="I109" s="17">
        <v>142285.546187</v>
      </c>
      <c r="J109" s="17">
        <v>364000</v>
      </c>
      <c r="K109" s="17">
        <v>17025.913242009134</v>
      </c>
      <c r="L109" s="18">
        <v>4.6774486928596524</v>
      </c>
      <c r="M109" s="18">
        <v>4.8645466405740381</v>
      </c>
      <c r="N109" s="18">
        <v>4.6004638464065657</v>
      </c>
    </row>
    <row r="110" spans="1:14">
      <c r="A110" s="16" t="s">
        <v>39</v>
      </c>
      <c r="B110" s="16" t="s">
        <v>95</v>
      </c>
      <c r="C110" s="16" t="s">
        <v>160</v>
      </c>
      <c r="D110" s="16" t="s">
        <v>82</v>
      </c>
      <c r="E110" s="16" t="s">
        <v>165</v>
      </c>
      <c r="F110" s="17">
        <v>400000</v>
      </c>
      <c r="G110" s="17">
        <v>322520.11599999998</v>
      </c>
      <c r="H110" s="17">
        <v>22458.611639999959</v>
      </c>
      <c r="I110" s="17">
        <v>300061.50436000002</v>
      </c>
      <c r="J110" s="17">
        <v>388104</v>
      </c>
      <c r="K110" s="17">
        <v>36817.36484018265</v>
      </c>
      <c r="L110" s="18">
        <v>9.4864687919172823</v>
      </c>
      <c r="M110" s="18">
        <v>9.2043412100456621</v>
      </c>
      <c r="N110" s="18">
        <v>6.9634762378666517</v>
      </c>
    </row>
    <row r="111" spans="1:14">
      <c r="A111" s="16" t="s">
        <v>39</v>
      </c>
      <c r="B111" s="16" t="s">
        <v>95</v>
      </c>
      <c r="C111" s="16" t="s">
        <v>160</v>
      </c>
      <c r="D111" s="16" t="s">
        <v>82</v>
      </c>
      <c r="E111" s="16" t="s">
        <v>166</v>
      </c>
      <c r="F111" s="17">
        <v>400000</v>
      </c>
      <c r="G111" s="17">
        <v>329878.61200000002</v>
      </c>
      <c r="H111" s="17">
        <v>22330.166072000051</v>
      </c>
      <c r="I111" s="17">
        <v>307548.44592799997</v>
      </c>
      <c r="J111" s="17">
        <v>387309</v>
      </c>
      <c r="K111" s="17">
        <v>37657.37579908676</v>
      </c>
      <c r="L111" s="18">
        <v>9.7228248760257987</v>
      </c>
      <c r="M111" s="18">
        <v>9.4143439497716912</v>
      </c>
      <c r="N111" s="18">
        <v>6.76920699302568</v>
      </c>
    </row>
    <row r="112" spans="1:14">
      <c r="A112" s="16" t="s">
        <v>39</v>
      </c>
      <c r="B112" s="16" t="s">
        <v>95</v>
      </c>
      <c r="C112" s="16" t="s">
        <v>160</v>
      </c>
      <c r="D112" s="16" t="s">
        <v>82</v>
      </c>
      <c r="E112" s="16" t="s">
        <v>167</v>
      </c>
      <c r="F112" s="17">
        <v>400000</v>
      </c>
      <c r="G112" s="17">
        <v>594951.78399999999</v>
      </c>
      <c r="H112" s="17">
        <v>40205.603774000076</v>
      </c>
      <c r="I112" s="17">
        <v>554746.18022599991</v>
      </c>
      <c r="J112" s="17">
        <v>364880</v>
      </c>
      <c r="K112" s="17">
        <v>67916.870319634705</v>
      </c>
      <c r="L112" s="18">
        <v>18.61348123208581</v>
      </c>
      <c r="M112" s="18">
        <v>16.979217579908674</v>
      </c>
      <c r="N112" s="18">
        <v>6.757791951423088</v>
      </c>
    </row>
    <row r="113" spans="1:14">
      <c r="A113" s="16" t="s">
        <v>39</v>
      </c>
      <c r="B113" s="16" t="s">
        <v>168</v>
      </c>
      <c r="C113" s="16" t="s">
        <v>169</v>
      </c>
      <c r="D113" s="16" t="s">
        <v>73</v>
      </c>
      <c r="E113" s="16" t="s">
        <v>170</v>
      </c>
      <c r="F113" s="17">
        <v>114367</v>
      </c>
      <c r="G113" s="17">
        <v>290305.60399999999</v>
      </c>
      <c r="H113" s="17">
        <v>11395.064329999965</v>
      </c>
      <c r="I113" s="17">
        <v>278910.53967000003</v>
      </c>
      <c r="J113" s="17">
        <v>87200</v>
      </c>
      <c r="K113" s="17">
        <v>33139.909132420093</v>
      </c>
      <c r="L113" s="18">
        <v>38.004482950023046</v>
      </c>
      <c r="M113" s="18">
        <v>28.97681073423286</v>
      </c>
      <c r="N113" s="18">
        <v>3.9251961288353101</v>
      </c>
    </row>
    <row r="114" spans="1:14">
      <c r="A114" s="16" t="s">
        <v>39</v>
      </c>
      <c r="B114" s="16" t="s">
        <v>168</v>
      </c>
      <c r="C114" s="16" t="s">
        <v>169</v>
      </c>
      <c r="D114" s="16" t="s">
        <v>79</v>
      </c>
      <c r="E114" s="16" t="s">
        <v>171</v>
      </c>
      <c r="F114" s="17">
        <v>105000</v>
      </c>
      <c r="G114" s="17">
        <v>310586.24800000002</v>
      </c>
      <c r="H114" s="17">
        <v>10179.103430000017</v>
      </c>
      <c r="I114" s="17">
        <v>300407.14457</v>
      </c>
      <c r="J114" s="17">
        <v>107400</v>
      </c>
      <c r="K114" s="17">
        <v>35455.051141552511</v>
      </c>
      <c r="L114" s="18">
        <v>33.012151900886884</v>
      </c>
      <c r="M114" s="18">
        <v>33.76671537290715</v>
      </c>
      <c r="N114" s="18">
        <v>3.2773838170710041</v>
      </c>
    </row>
    <row r="115" spans="1:14">
      <c r="A115" s="16" t="s">
        <v>39</v>
      </c>
      <c r="B115" s="16" t="s">
        <v>168</v>
      </c>
      <c r="C115" s="16" t="s">
        <v>172</v>
      </c>
      <c r="D115" s="16" t="s">
        <v>68</v>
      </c>
      <c r="E115" s="16" t="s">
        <v>173</v>
      </c>
      <c r="F115" s="17">
        <v>922064</v>
      </c>
      <c r="G115" s="17">
        <v>2310320.0501199998</v>
      </c>
      <c r="H115" s="17">
        <v>37577.827831999399</v>
      </c>
      <c r="I115" s="17">
        <v>2272742.2222880004</v>
      </c>
      <c r="J115" s="17">
        <v>966331</v>
      </c>
      <c r="K115" s="17">
        <v>263735.16553881275</v>
      </c>
      <c r="L115" s="18">
        <v>27.292425218565146</v>
      </c>
      <c r="M115" s="18">
        <v>28.602696292102582</v>
      </c>
      <c r="N115" s="18">
        <v>1.6265204394537276</v>
      </c>
    </row>
    <row r="116" spans="1:14">
      <c r="A116" s="16" t="s">
        <v>39</v>
      </c>
      <c r="B116" s="16" t="s">
        <v>168</v>
      </c>
      <c r="C116" s="16" t="s">
        <v>172</v>
      </c>
      <c r="D116" s="16" t="s">
        <v>73</v>
      </c>
      <c r="E116" s="16" t="s">
        <v>174</v>
      </c>
      <c r="F116" s="17">
        <v>1350000</v>
      </c>
      <c r="G116" s="17">
        <v>677789.07212000003</v>
      </c>
      <c r="H116" s="17">
        <v>11091.879278000095</v>
      </c>
      <c r="I116" s="17">
        <v>666697.19284199993</v>
      </c>
      <c r="J116" s="17">
        <v>1635000</v>
      </c>
      <c r="K116" s="17">
        <v>77373.181748858449</v>
      </c>
      <c r="L116" s="18">
        <v>4.7323046941197831</v>
      </c>
      <c r="M116" s="18">
        <v>5.7313467962117368</v>
      </c>
      <c r="N116" s="18">
        <v>1.6364795087809147</v>
      </c>
    </row>
    <row r="117" spans="1:14">
      <c r="A117" s="16" t="s">
        <v>39</v>
      </c>
      <c r="B117" s="16" t="s">
        <v>168</v>
      </c>
      <c r="C117" s="16" t="s">
        <v>172</v>
      </c>
      <c r="D117" s="16" t="s">
        <v>73</v>
      </c>
      <c r="E117" s="16" t="s">
        <v>175</v>
      </c>
      <c r="F117" s="17">
        <v>738346</v>
      </c>
      <c r="G117" s="17">
        <v>1271124.5365599999</v>
      </c>
      <c r="H117" s="17">
        <v>39864.901139999973</v>
      </c>
      <c r="I117" s="17">
        <v>1231259.6354199999</v>
      </c>
      <c r="J117" s="17">
        <v>827000</v>
      </c>
      <c r="K117" s="17">
        <v>145105.54070319634</v>
      </c>
      <c r="L117" s="18">
        <v>17.546014595307902</v>
      </c>
      <c r="M117" s="18">
        <v>19.652783478639599</v>
      </c>
      <c r="N117" s="18">
        <v>3.136191615644913</v>
      </c>
    </row>
    <row r="118" spans="1:14">
      <c r="A118" s="16" t="s">
        <v>39</v>
      </c>
      <c r="B118" s="16" t="s">
        <v>168</v>
      </c>
      <c r="C118" s="16" t="s">
        <v>172</v>
      </c>
      <c r="D118" s="16" t="s">
        <v>73</v>
      </c>
      <c r="E118" s="16" t="s">
        <v>170</v>
      </c>
      <c r="F118" s="17">
        <v>114367</v>
      </c>
      <c r="G118" s="17">
        <v>290305.60399999999</v>
      </c>
      <c r="H118" s="17">
        <v>11395.064329999965</v>
      </c>
      <c r="I118" s="17">
        <v>278910.53967000003</v>
      </c>
      <c r="J118" s="17">
        <v>87200</v>
      </c>
      <c r="K118" s="17">
        <v>33139.909132420093</v>
      </c>
      <c r="L118" s="18">
        <v>38.004482950023046</v>
      </c>
      <c r="M118" s="18">
        <v>28.97681073423286</v>
      </c>
      <c r="N118" s="18">
        <v>3.9251961288353101</v>
      </c>
    </row>
    <row r="119" spans="1:14">
      <c r="A119" s="16" t="s">
        <v>39</v>
      </c>
      <c r="B119" s="16" t="s">
        <v>168</v>
      </c>
      <c r="C119" s="16" t="s">
        <v>172</v>
      </c>
      <c r="D119" s="16" t="s">
        <v>77</v>
      </c>
      <c r="E119" s="16" t="s">
        <v>176</v>
      </c>
      <c r="F119" s="17">
        <v>718400</v>
      </c>
      <c r="G119" s="17">
        <v>2236549.0010000002</v>
      </c>
      <c r="H119" s="17">
        <v>51059.956296000164</v>
      </c>
      <c r="I119" s="17">
        <v>2185489.044704</v>
      </c>
      <c r="J119" s="17">
        <v>779000</v>
      </c>
      <c r="K119" s="17">
        <v>255313.81289954338</v>
      </c>
      <c r="L119" s="18">
        <v>32.774558780429189</v>
      </c>
      <c r="M119" s="18">
        <v>35.539227853499916</v>
      </c>
      <c r="N119" s="18">
        <v>2.2829795489913418</v>
      </c>
    </row>
    <row r="120" spans="1:14">
      <c r="A120" s="16" t="s">
        <v>39</v>
      </c>
      <c r="B120" s="16" t="s">
        <v>168</v>
      </c>
      <c r="C120" s="16" t="s">
        <v>172</v>
      </c>
      <c r="D120" s="16" t="s">
        <v>77</v>
      </c>
      <c r="E120" s="16" t="s">
        <v>177</v>
      </c>
      <c r="F120" s="17">
        <v>1800000</v>
      </c>
      <c r="G120" s="17">
        <v>2195877</v>
      </c>
      <c r="H120" s="17">
        <v>45288.877113999799</v>
      </c>
      <c r="I120" s="17">
        <v>2150588.1228860002</v>
      </c>
      <c r="J120" s="17">
        <v>2167000</v>
      </c>
      <c r="K120" s="17">
        <v>250670.89041095891</v>
      </c>
      <c r="L120" s="18">
        <v>11.567646073417578</v>
      </c>
      <c r="M120" s="18">
        <v>13.926160578386607</v>
      </c>
      <c r="N120" s="18">
        <v>2.0624505431770452</v>
      </c>
    </row>
    <row r="121" spans="1:14">
      <c r="A121" s="16" t="s">
        <v>39</v>
      </c>
      <c r="B121" s="16" t="s">
        <v>168</v>
      </c>
      <c r="C121" s="16" t="s">
        <v>172</v>
      </c>
      <c r="D121" s="16" t="s">
        <v>77</v>
      </c>
      <c r="E121" s="16" t="s">
        <v>178</v>
      </c>
      <c r="F121" s="17">
        <v>1800000</v>
      </c>
      <c r="G121" s="17">
        <v>2824694</v>
      </c>
      <c r="H121" s="17">
        <v>77475.119565000292</v>
      </c>
      <c r="I121" s="17">
        <v>2747218.8804349997</v>
      </c>
      <c r="J121" s="17">
        <v>2204000</v>
      </c>
      <c r="K121" s="17">
        <v>322453.65296803653</v>
      </c>
      <c r="L121" s="18">
        <v>14.630383528495305</v>
      </c>
      <c r="M121" s="18">
        <v>17.914091831557585</v>
      </c>
      <c r="N121" s="18">
        <v>2.7427792024552144</v>
      </c>
    </row>
    <row r="122" spans="1:14">
      <c r="A122" s="16" t="s">
        <v>39</v>
      </c>
      <c r="B122" s="16" t="s">
        <v>168</v>
      </c>
      <c r="C122" s="16" t="s">
        <v>172</v>
      </c>
      <c r="D122" s="16" t="s">
        <v>77</v>
      </c>
      <c r="E122" s="16" t="s">
        <v>179</v>
      </c>
      <c r="F122" s="17">
        <v>868500</v>
      </c>
      <c r="G122" s="17">
        <v>5017761.3301000008</v>
      </c>
      <c r="H122" s="17">
        <v>134151.93210000079</v>
      </c>
      <c r="I122" s="17">
        <v>4883609.398</v>
      </c>
      <c r="J122" s="17">
        <v>1019000</v>
      </c>
      <c r="K122" s="17">
        <v>572803.80480593606</v>
      </c>
      <c r="L122" s="18">
        <v>56.212345908335237</v>
      </c>
      <c r="M122" s="18">
        <v>65.953230259750839</v>
      </c>
      <c r="N122" s="18">
        <v>2.6735415113362362</v>
      </c>
    </row>
    <row r="123" spans="1:14">
      <c r="A123" s="16" t="s">
        <v>39</v>
      </c>
      <c r="B123" s="16" t="s">
        <v>168</v>
      </c>
      <c r="C123" s="16" t="s">
        <v>172</v>
      </c>
      <c r="D123" s="16" t="s">
        <v>79</v>
      </c>
      <c r="E123" s="16" t="s">
        <v>180</v>
      </c>
      <c r="F123" s="17">
        <v>1800000</v>
      </c>
      <c r="G123" s="17">
        <v>6014276</v>
      </c>
      <c r="H123" s="17">
        <v>99086.074430000037</v>
      </c>
      <c r="I123" s="17">
        <v>5915189.92557</v>
      </c>
      <c r="J123" s="17">
        <v>2272000</v>
      </c>
      <c r="K123" s="17">
        <v>686561.18721461191</v>
      </c>
      <c r="L123" s="18">
        <v>30.218362113319188</v>
      </c>
      <c r="M123" s="18">
        <v>38.142288178589553</v>
      </c>
      <c r="N123" s="18">
        <v>1.6475145874582418</v>
      </c>
    </row>
    <row r="124" spans="1:14">
      <c r="A124" s="16" t="s">
        <v>39</v>
      </c>
      <c r="B124" s="16" t="s">
        <v>168</v>
      </c>
      <c r="C124" s="16" t="s">
        <v>172</v>
      </c>
      <c r="D124" s="16" t="s">
        <v>79</v>
      </c>
      <c r="E124" s="16" t="s">
        <v>181</v>
      </c>
      <c r="F124" s="17">
        <v>361600</v>
      </c>
      <c r="G124" s="17">
        <v>1874267.5190000001</v>
      </c>
      <c r="H124" s="17">
        <v>53296.1085320001</v>
      </c>
      <c r="I124" s="17">
        <v>1820971.410468</v>
      </c>
      <c r="J124" s="17">
        <v>448451.25</v>
      </c>
      <c r="K124" s="17">
        <v>213957.47933789954</v>
      </c>
      <c r="L124" s="18">
        <v>47.710309501400552</v>
      </c>
      <c r="M124" s="18">
        <v>59.16965689654301</v>
      </c>
      <c r="N124" s="18">
        <v>2.8435699808977</v>
      </c>
    </row>
    <row r="125" spans="1:14">
      <c r="A125" s="16" t="s">
        <v>39</v>
      </c>
      <c r="B125" s="16" t="s">
        <v>168</v>
      </c>
      <c r="C125" s="16" t="s">
        <v>172</v>
      </c>
      <c r="D125" s="16" t="s">
        <v>79</v>
      </c>
      <c r="E125" s="16" t="s">
        <v>182</v>
      </c>
      <c r="F125" s="17">
        <v>848000</v>
      </c>
      <c r="G125" s="17">
        <v>325262.13064999995</v>
      </c>
      <c r="H125" s="17">
        <v>8046.3465599999763</v>
      </c>
      <c r="I125" s="17">
        <v>317215.78408999997</v>
      </c>
      <c r="J125" s="17">
        <v>863000</v>
      </c>
      <c r="K125" s="17">
        <v>37130.380211187214</v>
      </c>
      <c r="L125" s="18">
        <v>4.302477428874532</v>
      </c>
      <c r="M125" s="18">
        <v>4.378582572073964</v>
      </c>
      <c r="N125" s="18">
        <v>2.473803680717535</v>
      </c>
    </row>
    <row r="126" spans="1:14">
      <c r="A126" s="16" t="s">
        <v>39</v>
      </c>
      <c r="B126" s="16" t="s">
        <v>168</v>
      </c>
      <c r="C126" s="16" t="s">
        <v>172</v>
      </c>
      <c r="D126" s="16" t="s">
        <v>82</v>
      </c>
      <c r="E126" s="16" t="s">
        <v>183</v>
      </c>
      <c r="F126" s="17">
        <v>2071900</v>
      </c>
      <c r="G126" s="17">
        <v>6599317.5416099997</v>
      </c>
      <c r="H126" s="17">
        <v>186586.35163199995</v>
      </c>
      <c r="I126" s="17">
        <v>6412731.1899779998</v>
      </c>
      <c r="J126" s="17">
        <v>2946534</v>
      </c>
      <c r="K126" s="17">
        <v>753346.75132534245</v>
      </c>
      <c r="L126" s="18">
        <v>25.567217324671716</v>
      </c>
      <c r="M126" s="18">
        <v>36.360188779639095</v>
      </c>
      <c r="N126" s="18">
        <v>2.8273582905434713</v>
      </c>
    </row>
    <row r="127" spans="1:14">
      <c r="A127" s="16" t="s">
        <v>39</v>
      </c>
      <c r="B127" s="16" t="s">
        <v>168</v>
      </c>
      <c r="C127" s="16" t="s">
        <v>172</v>
      </c>
      <c r="D127" s="16" t="s">
        <v>82</v>
      </c>
      <c r="E127" s="16" t="s">
        <v>184</v>
      </c>
      <c r="F127" s="17">
        <v>1462447</v>
      </c>
      <c r="G127" s="17">
        <v>3087806.5</v>
      </c>
      <c r="H127" s="17">
        <v>70432.541302000172</v>
      </c>
      <c r="I127" s="17">
        <v>3017373.9586979998</v>
      </c>
      <c r="J127" s="17">
        <v>557400</v>
      </c>
      <c r="K127" s="17">
        <v>352489.32648401824</v>
      </c>
      <c r="L127" s="18">
        <v>63.238128181560505</v>
      </c>
      <c r="M127" s="18">
        <v>24.102707755154086</v>
      </c>
      <c r="N127" s="18">
        <v>2.2809894759273348</v>
      </c>
    </row>
    <row r="128" spans="1:14">
      <c r="A128" s="16" t="s">
        <v>39</v>
      </c>
      <c r="B128" s="16" t="s">
        <v>168</v>
      </c>
      <c r="C128" s="16" t="s">
        <v>172</v>
      </c>
      <c r="D128" s="16" t="s">
        <v>82</v>
      </c>
      <c r="E128" s="16" t="s">
        <v>185</v>
      </c>
      <c r="F128" s="17">
        <v>900000</v>
      </c>
      <c r="G128" s="17">
        <v>1261740.1680000001</v>
      </c>
      <c r="H128" s="17">
        <v>19474.48475799989</v>
      </c>
      <c r="I128" s="17">
        <v>1242265.6832420002</v>
      </c>
      <c r="J128" s="17">
        <v>892679</v>
      </c>
      <c r="K128" s="17">
        <v>144034.26575342467</v>
      </c>
      <c r="L128" s="18">
        <v>16.135057030962379</v>
      </c>
      <c r="M128" s="18">
        <v>16.003807305936075</v>
      </c>
      <c r="N128" s="18">
        <v>1.5434623745766243</v>
      </c>
    </row>
    <row r="129" spans="1:14">
      <c r="A129" s="16" t="s">
        <v>39</v>
      </c>
      <c r="B129" s="16" t="s">
        <v>168</v>
      </c>
      <c r="C129" s="16" t="s">
        <v>172</v>
      </c>
      <c r="D129" s="16" t="s">
        <v>157</v>
      </c>
      <c r="E129" s="16" t="s">
        <v>186</v>
      </c>
      <c r="F129" s="17">
        <v>989200</v>
      </c>
      <c r="G129" s="17">
        <v>7971617.0539999995</v>
      </c>
      <c r="H129" s="17">
        <v>0</v>
      </c>
      <c r="I129" s="17">
        <v>7971617.0539999995</v>
      </c>
      <c r="J129" s="17">
        <v>0</v>
      </c>
      <c r="K129" s="17">
        <v>910001.94680365291</v>
      </c>
      <c r="L129" s="18">
        <v>0</v>
      </c>
      <c r="M129" s="18">
        <v>91.993726931222497</v>
      </c>
      <c r="N129" s="18">
        <v>0</v>
      </c>
    </row>
    <row r="130" spans="1:14">
      <c r="A130" s="16" t="s">
        <v>39</v>
      </c>
      <c r="B130" s="16" t="s">
        <v>168</v>
      </c>
      <c r="C130" s="16" t="s">
        <v>172</v>
      </c>
      <c r="D130" s="16" t="s">
        <v>157</v>
      </c>
      <c r="E130" s="16" t="s">
        <v>187</v>
      </c>
      <c r="F130" s="17">
        <v>2261750</v>
      </c>
      <c r="G130" s="17">
        <v>7184163.2204799997</v>
      </c>
      <c r="H130" s="17">
        <v>548431.59819799848</v>
      </c>
      <c r="I130" s="17">
        <v>6635731.6222820012</v>
      </c>
      <c r="J130" s="17">
        <v>3210086.1329999999</v>
      </c>
      <c r="K130" s="17">
        <v>820109.95667579898</v>
      </c>
      <c r="L130" s="18">
        <v>25.54791126147639</v>
      </c>
      <c r="M130" s="18">
        <v>36.259973767029905</v>
      </c>
      <c r="N130" s="18">
        <v>7.6338966886856969</v>
      </c>
    </row>
    <row r="131" spans="1:14">
      <c r="A131" s="16" t="s">
        <v>39</v>
      </c>
      <c r="B131" s="16" t="s">
        <v>168</v>
      </c>
      <c r="C131" s="16" t="s">
        <v>172</v>
      </c>
      <c r="D131" s="16" t="s">
        <v>157</v>
      </c>
      <c r="E131" s="16" t="s">
        <v>188</v>
      </c>
      <c r="F131" s="17">
        <v>1716800</v>
      </c>
      <c r="G131" s="17">
        <v>5621357.1351299994</v>
      </c>
      <c r="H131" s="17">
        <v>0</v>
      </c>
      <c r="I131" s="17">
        <v>5621357.1351299994</v>
      </c>
      <c r="J131" s="17">
        <v>0</v>
      </c>
      <c r="K131" s="17">
        <v>641707.4355171232</v>
      </c>
      <c r="L131" s="18">
        <v>0</v>
      </c>
      <c r="M131" s="18">
        <v>37.378112506822184</v>
      </c>
      <c r="N131" s="18">
        <v>0</v>
      </c>
    </row>
    <row r="132" spans="1:14">
      <c r="A132" s="16" t="s">
        <v>39</v>
      </c>
      <c r="B132" s="16" t="s">
        <v>168</v>
      </c>
      <c r="C132" s="16" t="s">
        <v>172</v>
      </c>
      <c r="D132" s="16" t="s">
        <v>157</v>
      </c>
      <c r="E132" s="16" t="s">
        <v>189</v>
      </c>
      <c r="F132" s="17">
        <v>45836</v>
      </c>
      <c r="G132" s="17">
        <v>626.41669999999999</v>
      </c>
      <c r="H132" s="17">
        <v>0</v>
      </c>
      <c r="I132" s="17">
        <v>626.41669999999999</v>
      </c>
      <c r="J132" s="17">
        <v>0</v>
      </c>
      <c r="K132" s="17">
        <v>71.508755707762546</v>
      </c>
      <c r="L132" s="18">
        <v>0</v>
      </c>
      <c r="M132" s="18">
        <v>0.15601002641539957</v>
      </c>
      <c r="N132" s="18">
        <v>0</v>
      </c>
    </row>
    <row r="133" spans="1:14">
      <c r="A133" s="16" t="s">
        <v>39</v>
      </c>
      <c r="B133" s="16" t="s">
        <v>168</v>
      </c>
      <c r="C133" s="16" t="s">
        <v>172</v>
      </c>
      <c r="D133" s="16" t="s">
        <v>157</v>
      </c>
      <c r="E133" s="16" t="s">
        <v>190</v>
      </c>
      <c r="F133" s="17">
        <v>863300</v>
      </c>
      <c r="G133" s="17">
        <v>1731936.8721699999</v>
      </c>
      <c r="H133" s="17">
        <v>0</v>
      </c>
      <c r="I133" s="17">
        <v>1731936.8721699999</v>
      </c>
      <c r="J133" s="17">
        <v>0</v>
      </c>
      <c r="K133" s="17">
        <v>197709.68860388125</v>
      </c>
      <c r="L133" s="18">
        <v>0</v>
      </c>
      <c r="M133" s="18">
        <v>22.901620364170192</v>
      </c>
      <c r="N133" s="18">
        <v>0</v>
      </c>
    </row>
    <row r="134" spans="1:14">
      <c r="A134" s="16" t="s">
        <v>39</v>
      </c>
      <c r="B134" s="16" t="s">
        <v>168</v>
      </c>
      <c r="C134" s="16" t="s">
        <v>172</v>
      </c>
      <c r="D134" s="16" t="s">
        <v>157</v>
      </c>
      <c r="E134" s="16" t="s">
        <v>191</v>
      </c>
      <c r="F134" s="17">
        <v>751200</v>
      </c>
      <c r="G134" s="17">
        <v>4807063.3150000004</v>
      </c>
      <c r="H134" s="17">
        <v>0</v>
      </c>
      <c r="I134" s="17">
        <v>4807063.3150000004</v>
      </c>
      <c r="J134" s="17">
        <v>0</v>
      </c>
      <c r="K134" s="17">
        <v>548751.51997716899</v>
      </c>
      <c r="L134" s="18">
        <v>0</v>
      </c>
      <c r="M134" s="18">
        <v>73.049989347333465</v>
      </c>
      <c r="N134" s="18">
        <v>0</v>
      </c>
    </row>
    <row r="135" spans="1:14">
      <c r="A135" s="16" t="s">
        <v>39</v>
      </c>
      <c r="B135" s="16" t="s">
        <v>168</v>
      </c>
      <c r="C135" s="16" t="s">
        <v>172</v>
      </c>
      <c r="D135" s="16" t="s">
        <v>157</v>
      </c>
      <c r="E135" s="16" t="s">
        <v>192</v>
      </c>
      <c r="F135" s="17">
        <v>442800</v>
      </c>
      <c r="G135" s="17">
        <v>2936898.6284600003</v>
      </c>
      <c r="H135" s="17">
        <v>0</v>
      </c>
      <c r="I135" s="17">
        <v>2936898.6284600003</v>
      </c>
      <c r="J135" s="17">
        <v>0</v>
      </c>
      <c r="K135" s="17">
        <v>335262.40050913242</v>
      </c>
      <c r="L135" s="18">
        <v>0</v>
      </c>
      <c r="M135" s="18">
        <v>75.714182590138307</v>
      </c>
      <c r="N135" s="18">
        <v>0</v>
      </c>
    </row>
    <row r="136" spans="1:14">
      <c r="A136" s="16" t="s">
        <v>39</v>
      </c>
      <c r="B136" s="16" t="s">
        <v>168</v>
      </c>
      <c r="C136" s="16" t="s">
        <v>172</v>
      </c>
      <c r="D136" s="16" t="s">
        <v>157</v>
      </c>
      <c r="E136" s="16" t="s">
        <v>193</v>
      </c>
      <c r="F136" s="17">
        <v>769830</v>
      </c>
      <c r="G136" s="17">
        <v>4221028.8735999996</v>
      </c>
      <c r="H136" s="17">
        <v>0</v>
      </c>
      <c r="I136" s="17">
        <v>4221028.8735999996</v>
      </c>
      <c r="J136" s="17">
        <v>0</v>
      </c>
      <c r="K136" s="17">
        <v>481852.61114155245</v>
      </c>
      <c r="L136" s="18">
        <v>0</v>
      </c>
      <c r="M136" s="18">
        <v>62.592080217912063</v>
      </c>
      <c r="N136" s="18">
        <v>0</v>
      </c>
    </row>
    <row r="137" spans="1:14">
      <c r="A137" s="16" t="s">
        <v>39</v>
      </c>
      <c r="B137" s="16" t="s">
        <v>168</v>
      </c>
      <c r="C137" s="16" t="s">
        <v>172</v>
      </c>
      <c r="D137" s="16" t="s">
        <v>157</v>
      </c>
      <c r="E137" s="16" t="s">
        <v>194</v>
      </c>
      <c r="F137" s="17">
        <v>1389700</v>
      </c>
      <c r="G137" s="17">
        <v>6728209.0326999994</v>
      </c>
      <c r="H137" s="17">
        <v>88152.555599998683</v>
      </c>
      <c r="I137" s="17">
        <v>6640056.4771000007</v>
      </c>
      <c r="J137" s="17">
        <v>1985278.064</v>
      </c>
      <c r="K137" s="17">
        <v>768060.3918607306</v>
      </c>
      <c r="L137" s="18">
        <v>38.6877992452714</v>
      </c>
      <c r="M137" s="18">
        <v>55.268071660123084</v>
      </c>
      <c r="N137" s="18">
        <v>1.3101934730559861</v>
      </c>
    </row>
    <row r="138" spans="1:14">
      <c r="A138" s="16" t="s">
        <v>39</v>
      </c>
      <c r="B138" s="16" t="s">
        <v>168</v>
      </c>
      <c r="C138" s="16" t="s">
        <v>172</v>
      </c>
      <c r="D138" s="16" t="s">
        <v>157</v>
      </c>
      <c r="E138" s="16" t="s">
        <v>195</v>
      </c>
      <c r="F138" s="17">
        <v>1695200</v>
      </c>
      <c r="G138" s="17">
        <v>12441826.868000001</v>
      </c>
      <c r="H138" s="17">
        <v>0</v>
      </c>
      <c r="I138" s="17">
        <v>12441826.868000001</v>
      </c>
      <c r="J138" s="17">
        <v>0</v>
      </c>
      <c r="K138" s="17">
        <v>1420299.8707762556</v>
      </c>
      <c r="L138" s="18">
        <v>0</v>
      </c>
      <c r="M138" s="18">
        <v>83.783616728188747</v>
      </c>
      <c r="N138" s="18">
        <v>0</v>
      </c>
    </row>
    <row r="139" spans="1:14">
      <c r="A139" s="16" t="s">
        <v>39</v>
      </c>
      <c r="B139" s="16" t="s">
        <v>168</v>
      </c>
      <c r="C139" s="16" t="s">
        <v>172</v>
      </c>
      <c r="D139" s="16" t="s">
        <v>157</v>
      </c>
      <c r="E139" s="16" t="s">
        <v>196</v>
      </c>
      <c r="F139" s="17">
        <v>3176000</v>
      </c>
      <c r="G139" s="17">
        <v>13148854.835999999</v>
      </c>
      <c r="H139" s="17">
        <v>299109.5397859998</v>
      </c>
      <c r="I139" s="17">
        <v>12849745.296213999</v>
      </c>
      <c r="J139" s="17">
        <v>3629373.463</v>
      </c>
      <c r="K139" s="17">
        <v>1501010.8260273973</v>
      </c>
      <c r="L139" s="18">
        <v>41.357298754994432</v>
      </c>
      <c r="M139" s="18">
        <v>47.261046159552812</v>
      </c>
      <c r="N139" s="18">
        <v>2.274795360635312</v>
      </c>
    </row>
    <row r="140" spans="1:14">
      <c r="A140" s="16" t="s">
        <v>39</v>
      </c>
      <c r="B140" s="16" t="s">
        <v>168</v>
      </c>
      <c r="C140" s="16" t="s">
        <v>172</v>
      </c>
      <c r="D140" s="16" t="s">
        <v>157</v>
      </c>
      <c r="E140" s="16" t="s">
        <v>197</v>
      </c>
      <c r="F140" s="17">
        <v>1450000</v>
      </c>
      <c r="G140" s="17">
        <v>2722222.6716</v>
      </c>
      <c r="H140" s="17">
        <v>0</v>
      </c>
      <c r="I140" s="17">
        <v>2722222.6716</v>
      </c>
      <c r="J140" s="17">
        <v>0</v>
      </c>
      <c r="K140" s="17">
        <v>310756.01273972599</v>
      </c>
      <c r="L140" s="18">
        <v>0</v>
      </c>
      <c r="M140" s="18">
        <v>21.431449154463859</v>
      </c>
      <c r="N140" s="18">
        <v>0</v>
      </c>
    </row>
    <row r="141" spans="1:14">
      <c r="A141" s="16" t="s">
        <v>39</v>
      </c>
      <c r="B141" s="16" t="s">
        <v>168</v>
      </c>
      <c r="C141" s="16" t="s">
        <v>172</v>
      </c>
      <c r="D141" s="16" t="s">
        <v>157</v>
      </c>
      <c r="E141" s="16" t="s">
        <v>198</v>
      </c>
      <c r="F141" s="17">
        <v>874200</v>
      </c>
      <c r="G141" s="17">
        <v>4099183.6145000001</v>
      </c>
      <c r="H141" s="17">
        <v>0</v>
      </c>
      <c r="I141" s="17">
        <v>4099183.6145000001</v>
      </c>
      <c r="J141" s="17">
        <v>0</v>
      </c>
      <c r="K141" s="17">
        <v>467943.33498858445</v>
      </c>
      <c r="L141" s="18">
        <v>0</v>
      </c>
      <c r="M141" s="18">
        <v>53.528178333171404</v>
      </c>
      <c r="N141" s="18">
        <v>0</v>
      </c>
    </row>
    <row r="142" spans="1:14">
      <c r="A142" s="16" t="s">
        <v>39</v>
      </c>
      <c r="B142" s="16" t="s">
        <v>168</v>
      </c>
      <c r="C142" s="16" t="s">
        <v>172</v>
      </c>
      <c r="D142" s="16" t="s">
        <v>157</v>
      </c>
      <c r="E142" s="16" t="s">
        <v>199</v>
      </c>
      <c r="F142" s="17">
        <v>465800</v>
      </c>
      <c r="G142" s="17">
        <v>3875.084472</v>
      </c>
      <c r="H142" s="17">
        <v>0</v>
      </c>
      <c r="I142" s="17">
        <v>3875.084472</v>
      </c>
      <c r="J142" s="17">
        <v>0</v>
      </c>
      <c r="K142" s="17">
        <v>442.36124109589042</v>
      </c>
      <c r="L142" s="18">
        <v>0</v>
      </c>
      <c r="M142" s="18">
        <v>9.4968063781857112E-2</v>
      </c>
      <c r="N142" s="18">
        <v>0</v>
      </c>
    </row>
    <row r="143" spans="1:14">
      <c r="A143" s="16" t="s">
        <v>39</v>
      </c>
      <c r="B143" s="16" t="s">
        <v>200</v>
      </c>
      <c r="C143" s="16" t="s">
        <v>200</v>
      </c>
      <c r="D143" s="16" t="s">
        <v>42</v>
      </c>
      <c r="E143" s="16" t="s">
        <v>201</v>
      </c>
      <c r="F143" s="17">
        <v>650000</v>
      </c>
      <c r="G143" s="17">
        <v>5965175</v>
      </c>
      <c r="H143" s="17">
        <v>345027.25469999947</v>
      </c>
      <c r="I143" s="17">
        <v>5620147.7453000005</v>
      </c>
      <c r="J143" s="17">
        <v>684000</v>
      </c>
      <c r="K143" s="17">
        <v>680956.05022831052</v>
      </c>
      <c r="L143" s="18">
        <v>99.554978103554177</v>
      </c>
      <c r="M143" s="18">
        <v>104.76246926589393</v>
      </c>
      <c r="N143" s="18">
        <v>5.784025694133021</v>
      </c>
    </row>
    <row r="144" spans="1:14">
      <c r="A144" s="16" t="s">
        <v>39</v>
      </c>
      <c r="B144" s="16" t="s">
        <v>200</v>
      </c>
      <c r="C144" s="16" t="s">
        <v>200</v>
      </c>
      <c r="D144" s="16" t="s">
        <v>42</v>
      </c>
      <c r="E144" s="16" t="s">
        <v>202</v>
      </c>
      <c r="F144" s="17">
        <v>950000</v>
      </c>
      <c r="G144" s="17">
        <v>6217804</v>
      </c>
      <c r="H144" s="17">
        <v>209707.36139999982</v>
      </c>
      <c r="I144" s="17">
        <v>6008096.6386000002</v>
      </c>
      <c r="J144" s="17">
        <v>1049000</v>
      </c>
      <c r="K144" s="17">
        <v>709794.97716894979</v>
      </c>
      <c r="L144" s="18">
        <v>67.663963505142974</v>
      </c>
      <c r="M144" s="18">
        <v>74.715260754626286</v>
      </c>
      <c r="N144" s="18">
        <v>3.3726917316788985</v>
      </c>
    </row>
    <row r="145" spans="1:14">
      <c r="A145" s="16" t="s">
        <v>39</v>
      </c>
      <c r="B145" s="16" t="s">
        <v>200</v>
      </c>
      <c r="C145" s="16" t="s">
        <v>200</v>
      </c>
      <c r="D145" s="16" t="s">
        <v>42</v>
      </c>
      <c r="E145" s="16" t="s">
        <v>203</v>
      </c>
      <c r="F145" s="17">
        <v>950000</v>
      </c>
      <c r="G145" s="17">
        <v>4677717</v>
      </c>
      <c r="H145" s="17">
        <v>155823.86060000025</v>
      </c>
      <c r="I145" s="17">
        <v>4521893.1393999998</v>
      </c>
      <c r="J145" s="17">
        <v>1054000</v>
      </c>
      <c r="K145" s="17">
        <v>533985.95890410955</v>
      </c>
      <c r="L145" s="18">
        <v>50.66280445010527</v>
      </c>
      <c r="M145" s="18">
        <v>56.209048305695738</v>
      </c>
      <c r="N145" s="18">
        <v>3.331194696045106</v>
      </c>
    </row>
    <row r="146" spans="1:14">
      <c r="A146" s="16" t="s">
        <v>39</v>
      </c>
      <c r="B146" s="16" t="s">
        <v>200</v>
      </c>
      <c r="C146" s="16" t="s">
        <v>200</v>
      </c>
      <c r="D146" s="16" t="s">
        <v>42</v>
      </c>
      <c r="E146" s="16" t="s">
        <v>204</v>
      </c>
      <c r="F146" s="17">
        <v>1000000</v>
      </c>
      <c r="G146" s="17">
        <v>6849825.0839999998</v>
      </c>
      <c r="H146" s="17">
        <v>349776.7476540003</v>
      </c>
      <c r="I146" s="17">
        <v>6500048.3363459995</v>
      </c>
      <c r="J146" s="17">
        <v>1050963</v>
      </c>
      <c r="K146" s="17">
        <v>781943.50273972598</v>
      </c>
      <c r="L146" s="18">
        <v>74.402571997275444</v>
      </c>
      <c r="M146" s="18">
        <v>78.194350273972603</v>
      </c>
      <c r="N146" s="18">
        <v>5.1063602846008127</v>
      </c>
    </row>
    <row r="147" spans="1:14">
      <c r="A147" s="16" t="s">
        <v>39</v>
      </c>
      <c r="B147" s="16" t="s">
        <v>200</v>
      </c>
      <c r="C147" s="16" t="s">
        <v>200</v>
      </c>
      <c r="D147" s="16" t="s">
        <v>42</v>
      </c>
      <c r="E147" s="16" t="s">
        <v>205</v>
      </c>
      <c r="F147" s="17">
        <v>1000000</v>
      </c>
      <c r="G147" s="17">
        <v>7265001.4270000001</v>
      </c>
      <c r="H147" s="17">
        <v>375851.87550000008</v>
      </c>
      <c r="I147" s="17">
        <v>6889149.5515000001</v>
      </c>
      <c r="J147" s="17">
        <v>1052305</v>
      </c>
      <c r="K147" s="17">
        <v>829338.06244292238</v>
      </c>
      <c r="L147" s="18">
        <v>78.811567220807873</v>
      </c>
      <c r="M147" s="18">
        <v>82.933806244292242</v>
      </c>
      <c r="N147" s="18">
        <v>5.1734590732930368</v>
      </c>
    </row>
    <row r="148" spans="1:14">
      <c r="A148" s="16" t="s">
        <v>39</v>
      </c>
      <c r="B148" s="16" t="s">
        <v>200</v>
      </c>
      <c r="C148" s="16" t="s">
        <v>200</v>
      </c>
      <c r="D148" s="16" t="s">
        <v>42</v>
      </c>
      <c r="E148" s="16" t="s">
        <v>206</v>
      </c>
      <c r="F148" s="17">
        <v>1400000</v>
      </c>
      <c r="G148" s="17">
        <v>11496254.954</v>
      </c>
      <c r="H148" s="17">
        <v>557199.74679999985</v>
      </c>
      <c r="I148" s="17">
        <v>10939055.2072</v>
      </c>
      <c r="J148" s="17">
        <v>1495358</v>
      </c>
      <c r="K148" s="17">
        <v>1312357.8714611873</v>
      </c>
      <c r="L148" s="18">
        <v>87.762119269177504</v>
      </c>
      <c r="M148" s="18">
        <v>93.739847961513377</v>
      </c>
      <c r="N148" s="18">
        <v>4.8467935778175146</v>
      </c>
    </row>
    <row r="149" spans="1:14">
      <c r="A149" s="16" t="s">
        <v>39</v>
      </c>
      <c r="B149" s="16" t="s">
        <v>200</v>
      </c>
      <c r="C149" s="16" t="s">
        <v>200</v>
      </c>
      <c r="D149" s="16" t="s">
        <v>42</v>
      </c>
      <c r="E149" s="16" t="s">
        <v>207</v>
      </c>
      <c r="F149" s="17">
        <v>1400000</v>
      </c>
      <c r="G149" s="17">
        <v>6444361.4630000005</v>
      </c>
      <c r="H149" s="17">
        <v>336965.66830000095</v>
      </c>
      <c r="I149" s="17">
        <v>6107395.7946999995</v>
      </c>
      <c r="J149" s="17">
        <v>1501685</v>
      </c>
      <c r="K149" s="17">
        <v>735657.70125570777</v>
      </c>
      <c r="L149" s="18">
        <v>48.988815980429166</v>
      </c>
      <c r="M149" s="18">
        <v>52.546978661121976</v>
      </c>
      <c r="N149" s="18">
        <v>5.228844940413004</v>
      </c>
    </row>
    <row r="150" spans="1:14">
      <c r="A150" s="16" t="s">
        <v>39</v>
      </c>
      <c r="B150" s="16" t="s">
        <v>200</v>
      </c>
      <c r="C150" s="16" t="s">
        <v>200</v>
      </c>
      <c r="D150" s="16" t="s">
        <v>42</v>
      </c>
      <c r="E150" s="16" t="s">
        <v>208</v>
      </c>
      <c r="F150" s="17">
        <v>700000</v>
      </c>
      <c r="G150" s="17">
        <v>5049027</v>
      </c>
      <c r="H150" s="17">
        <v>208104.74019999988</v>
      </c>
      <c r="I150" s="17">
        <v>4840922.2598000001</v>
      </c>
      <c r="J150" s="17">
        <v>656000</v>
      </c>
      <c r="K150" s="17">
        <v>576372.94520547939</v>
      </c>
      <c r="L150" s="18">
        <v>87.861729452054789</v>
      </c>
      <c r="M150" s="18">
        <v>82.338992172211348</v>
      </c>
      <c r="N150" s="18">
        <v>4.1216800821227517</v>
      </c>
    </row>
    <row r="151" spans="1:14">
      <c r="A151" s="16" t="s">
        <v>39</v>
      </c>
      <c r="B151" s="16" t="s">
        <v>200</v>
      </c>
      <c r="C151" s="16" t="s">
        <v>200</v>
      </c>
      <c r="D151" s="16" t="s">
        <v>42</v>
      </c>
      <c r="E151" s="16" t="s">
        <v>209</v>
      </c>
      <c r="F151" s="17">
        <v>700000</v>
      </c>
      <c r="G151" s="17">
        <v>3412032.73</v>
      </c>
      <c r="H151" s="17">
        <v>150769.84457000019</v>
      </c>
      <c r="I151" s="17">
        <v>3261262.8854299998</v>
      </c>
      <c r="J151" s="17">
        <v>682707</v>
      </c>
      <c r="K151" s="17">
        <v>389501.45319634705</v>
      </c>
      <c r="L151" s="18">
        <v>57.05250615510711</v>
      </c>
      <c r="M151" s="18">
        <v>55.643064742335291</v>
      </c>
      <c r="N151" s="18">
        <v>4.4187690007885765</v>
      </c>
    </row>
    <row r="152" spans="1:14">
      <c r="A152" s="16" t="s">
        <v>39</v>
      </c>
      <c r="B152" s="16" t="s">
        <v>200</v>
      </c>
      <c r="C152" s="16" t="s">
        <v>200</v>
      </c>
      <c r="D152" s="16" t="s">
        <v>42</v>
      </c>
      <c r="E152" s="16" t="s">
        <v>210</v>
      </c>
      <c r="F152" s="17">
        <v>700000</v>
      </c>
      <c r="G152" s="17">
        <v>4603069.7829999998</v>
      </c>
      <c r="H152" s="17">
        <v>182562.83000000007</v>
      </c>
      <c r="I152" s="17">
        <v>4420506.9529999997</v>
      </c>
      <c r="J152" s="17">
        <v>651893</v>
      </c>
      <c r="K152" s="17">
        <v>525464.58710045659</v>
      </c>
      <c r="L152" s="18">
        <v>80.605956361006577</v>
      </c>
      <c r="M152" s="18">
        <v>75.066369585779512</v>
      </c>
      <c r="N152" s="18">
        <v>3.9661104134080012</v>
      </c>
    </row>
    <row r="153" spans="1:14">
      <c r="A153" s="16" t="s">
        <v>39</v>
      </c>
      <c r="B153" s="16" t="s">
        <v>200</v>
      </c>
      <c r="C153" s="16" t="s">
        <v>200</v>
      </c>
      <c r="D153" s="16" t="s">
        <v>42</v>
      </c>
      <c r="E153" s="16" t="s">
        <v>211</v>
      </c>
      <c r="F153" s="17">
        <v>1000000</v>
      </c>
      <c r="G153" s="17">
        <v>7801494.9709999999</v>
      </c>
      <c r="H153" s="17">
        <v>397232.95249999966</v>
      </c>
      <c r="I153" s="17">
        <v>7404262.0185000002</v>
      </c>
      <c r="J153" s="17">
        <v>1052787</v>
      </c>
      <c r="K153" s="17">
        <v>890581.61769406393</v>
      </c>
      <c r="L153" s="18">
        <v>84.592763559396531</v>
      </c>
      <c r="M153" s="18">
        <v>89.058161769406397</v>
      </c>
      <c r="N153" s="18">
        <v>5.0917542596208598</v>
      </c>
    </row>
    <row r="154" spans="1:14">
      <c r="A154" s="16" t="s">
        <v>39</v>
      </c>
      <c r="B154" s="16" t="s">
        <v>200</v>
      </c>
      <c r="C154" s="16" t="s">
        <v>200</v>
      </c>
      <c r="D154" s="16" t="s">
        <v>42</v>
      </c>
      <c r="E154" s="16" t="s">
        <v>212</v>
      </c>
      <c r="F154" s="17">
        <v>1000000</v>
      </c>
      <c r="G154" s="17">
        <v>6914376.2060000002</v>
      </c>
      <c r="H154" s="17">
        <v>369619.77225399949</v>
      </c>
      <c r="I154" s="17">
        <v>6544756.4337460008</v>
      </c>
      <c r="J154" s="17">
        <v>1058169</v>
      </c>
      <c r="K154" s="17">
        <v>789312.35228310502</v>
      </c>
      <c r="L154" s="18">
        <v>74.592277063787066</v>
      </c>
      <c r="M154" s="18">
        <v>78.931235228310499</v>
      </c>
      <c r="N154" s="18">
        <v>5.3456705455693783</v>
      </c>
    </row>
    <row r="155" spans="1:14">
      <c r="A155" s="16" t="s">
        <v>39</v>
      </c>
      <c r="B155" s="16" t="s">
        <v>200</v>
      </c>
      <c r="C155" s="16" t="s">
        <v>200</v>
      </c>
      <c r="D155" s="16" t="s">
        <v>42</v>
      </c>
      <c r="E155" s="16" t="s">
        <v>213</v>
      </c>
      <c r="F155" s="17">
        <v>950000</v>
      </c>
      <c r="G155" s="17">
        <v>1494630.5460000001</v>
      </c>
      <c r="H155" s="17">
        <v>54388.464027000125</v>
      </c>
      <c r="I155" s="17">
        <v>1440242.081973</v>
      </c>
      <c r="J155" s="17">
        <v>1033676</v>
      </c>
      <c r="K155" s="17">
        <v>170619.92534246575</v>
      </c>
      <c r="L155" s="18">
        <v>16.506132031938996</v>
      </c>
      <c r="M155" s="18">
        <v>17.959992141312185</v>
      </c>
      <c r="N155" s="18">
        <v>3.6389236238050313</v>
      </c>
    </row>
    <row r="156" spans="1:14">
      <c r="A156" s="16" t="s">
        <v>39</v>
      </c>
      <c r="B156" s="16" t="s">
        <v>200</v>
      </c>
      <c r="C156" s="16" t="s">
        <v>200</v>
      </c>
      <c r="D156" s="16" t="s">
        <v>42</v>
      </c>
      <c r="E156" s="16" t="s">
        <v>214</v>
      </c>
      <c r="F156" s="17">
        <v>950000</v>
      </c>
      <c r="G156" s="17">
        <v>7788360.8530000001</v>
      </c>
      <c r="H156" s="17">
        <v>315274.45783200022</v>
      </c>
      <c r="I156" s="17">
        <v>7473086.3951679999</v>
      </c>
      <c r="J156" s="17">
        <v>1034952</v>
      </c>
      <c r="K156" s="17">
        <v>889082.28915525111</v>
      </c>
      <c r="L156" s="18">
        <v>85.905654480135425</v>
      </c>
      <c r="M156" s="18">
        <v>93.587609384763269</v>
      </c>
      <c r="N156" s="18">
        <v>4.0480206783248827</v>
      </c>
    </row>
    <row r="157" spans="1:14">
      <c r="A157" s="16" t="s">
        <v>39</v>
      </c>
      <c r="B157" s="16" t="s">
        <v>200</v>
      </c>
      <c r="C157" s="16" t="s">
        <v>200</v>
      </c>
      <c r="D157" s="16" t="s">
        <v>42</v>
      </c>
      <c r="E157" s="16" t="s">
        <v>215</v>
      </c>
      <c r="F157" s="17">
        <v>1000000</v>
      </c>
      <c r="G157" s="17">
        <v>0</v>
      </c>
      <c r="H157" s="17">
        <v>0</v>
      </c>
      <c r="I157" s="17">
        <v>0</v>
      </c>
      <c r="J157" s="17">
        <v>0</v>
      </c>
      <c r="K157" s="17">
        <v>0</v>
      </c>
      <c r="L157" s="18">
        <v>0</v>
      </c>
      <c r="M157" s="18">
        <v>0</v>
      </c>
      <c r="N157" s="18">
        <v>0</v>
      </c>
    </row>
    <row r="158" spans="1:14">
      <c r="A158" s="16" t="s">
        <v>39</v>
      </c>
      <c r="B158" s="16" t="s">
        <v>200</v>
      </c>
      <c r="C158" s="16" t="s">
        <v>200</v>
      </c>
      <c r="D158" s="16" t="s">
        <v>42</v>
      </c>
      <c r="E158" s="16" t="s">
        <v>216</v>
      </c>
      <c r="F158" s="17">
        <v>1000000</v>
      </c>
      <c r="G158" s="17">
        <v>0</v>
      </c>
      <c r="H158" s="17">
        <v>0</v>
      </c>
      <c r="I158" s="17">
        <v>0</v>
      </c>
      <c r="J158" s="17">
        <v>0</v>
      </c>
      <c r="K158" s="17">
        <v>0</v>
      </c>
      <c r="L158" s="18">
        <v>0</v>
      </c>
      <c r="M158" s="18">
        <v>0</v>
      </c>
      <c r="N158" s="18">
        <v>0</v>
      </c>
    </row>
    <row r="159" spans="1:14">
      <c r="A159" s="16" t="s">
        <v>39</v>
      </c>
      <c r="B159" s="16" t="s">
        <v>200</v>
      </c>
      <c r="C159" s="16" t="s">
        <v>200</v>
      </c>
      <c r="D159" s="16" t="s">
        <v>42</v>
      </c>
      <c r="E159" s="16" t="s">
        <v>217</v>
      </c>
      <c r="F159" s="17">
        <v>1000000</v>
      </c>
      <c r="G159" s="17">
        <v>9135621</v>
      </c>
      <c r="H159" s="17">
        <v>521931.88839999959</v>
      </c>
      <c r="I159" s="17">
        <v>8613689.1116000004</v>
      </c>
      <c r="J159" s="17">
        <v>1058251</v>
      </c>
      <c r="K159" s="17">
        <v>1042879.1095890411</v>
      </c>
      <c r="L159" s="18">
        <v>98.547424910445741</v>
      </c>
      <c r="M159" s="18">
        <v>104.28791095890411</v>
      </c>
      <c r="N159" s="18">
        <v>5.7131517211583054</v>
      </c>
    </row>
    <row r="160" spans="1:14">
      <c r="A160" s="16" t="s">
        <v>39</v>
      </c>
      <c r="B160" s="16" t="s">
        <v>200</v>
      </c>
      <c r="C160" s="16" t="s">
        <v>200</v>
      </c>
      <c r="D160" s="16" t="s">
        <v>42</v>
      </c>
      <c r="E160" s="16" t="s">
        <v>218</v>
      </c>
      <c r="F160" s="17">
        <v>1000000</v>
      </c>
      <c r="G160" s="17">
        <v>6751494.2819999997</v>
      </c>
      <c r="H160" s="17">
        <v>385180.4020999996</v>
      </c>
      <c r="I160" s="17">
        <v>6366313.8799000001</v>
      </c>
      <c r="J160" s="17">
        <v>1065015</v>
      </c>
      <c r="K160" s="17">
        <v>770718.52534246573</v>
      </c>
      <c r="L160" s="18">
        <v>72.366917399516979</v>
      </c>
      <c r="M160" s="18">
        <v>77.071852534246574</v>
      </c>
      <c r="N160" s="18">
        <v>5.7051133573040271</v>
      </c>
    </row>
    <row r="161" spans="1:14">
      <c r="A161" s="16" t="s">
        <v>39</v>
      </c>
      <c r="B161" s="16" t="s">
        <v>200</v>
      </c>
      <c r="C161" s="16" t="s">
        <v>200</v>
      </c>
      <c r="D161" s="16" t="s">
        <v>42</v>
      </c>
      <c r="E161" s="16" t="s">
        <v>219</v>
      </c>
      <c r="F161" s="17">
        <v>950000</v>
      </c>
      <c r="G161" s="17">
        <v>7384601.852</v>
      </c>
      <c r="H161" s="17">
        <v>324027.11919999961</v>
      </c>
      <c r="I161" s="17">
        <v>7060574.7328000003</v>
      </c>
      <c r="J161" s="17">
        <v>1017593</v>
      </c>
      <c r="K161" s="17">
        <v>842991.07899543375</v>
      </c>
      <c r="L161" s="18">
        <v>82.841674323175738</v>
      </c>
      <c r="M161" s="18">
        <v>88.735903052150917</v>
      </c>
      <c r="N161" s="18">
        <v>4.38787528013094</v>
      </c>
    </row>
    <row r="162" spans="1:14">
      <c r="A162" s="16" t="s">
        <v>39</v>
      </c>
      <c r="B162" s="16" t="s">
        <v>200</v>
      </c>
      <c r="C162" s="16" t="s">
        <v>200</v>
      </c>
      <c r="D162" s="16" t="s">
        <v>42</v>
      </c>
      <c r="E162" s="16" t="s">
        <v>220</v>
      </c>
      <c r="F162" s="17">
        <v>950000</v>
      </c>
      <c r="G162" s="17">
        <v>6931558.3370000003</v>
      </c>
      <c r="H162" s="17">
        <v>302066.24289999995</v>
      </c>
      <c r="I162" s="17">
        <v>6629492.0941000003</v>
      </c>
      <c r="J162" s="17">
        <v>1015539</v>
      </c>
      <c r="K162" s="17">
        <v>791273.78276255704</v>
      </c>
      <c r="L162" s="18">
        <v>77.916631735714432</v>
      </c>
      <c r="M162" s="18">
        <v>83.29197713290074</v>
      </c>
      <c r="N162" s="18">
        <v>4.3578403039270261</v>
      </c>
    </row>
    <row r="163" spans="1:14">
      <c r="A163" s="16" t="s">
        <v>39</v>
      </c>
      <c r="B163" s="16" t="s">
        <v>200</v>
      </c>
      <c r="C163" s="16" t="s">
        <v>200</v>
      </c>
      <c r="D163" s="16" t="s">
        <v>42</v>
      </c>
      <c r="E163" s="16" t="s">
        <v>221</v>
      </c>
      <c r="F163" s="17">
        <v>1000000</v>
      </c>
      <c r="G163" s="17">
        <v>6976184</v>
      </c>
      <c r="H163" s="17">
        <v>360140.99404000025</v>
      </c>
      <c r="I163" s="17">
        <v>6616043.0059599997</v>
      </c>
      <c r="J163" s="17">
        <v>1056000</v>
      </c>
      <c r="K163" s="17">
        <v>796368.03652968036</v>
      </c>
      <c r="L163" s="18">
        <v>75.41363982288641</v>
      </c>
      <c r="M163" s="18">
        <v>79.636803652968041</v>
      </c>
      <c r="N163" s="18">
        <v>5.1624354237216261</v>
      </c>
    </row>
    <row r="164" spans="1:14">
      <c r="A164" s="16" t="s">
        <v>39</v>
      </c>
      <c r="B164" s="16" t="s">
        <v>200</v>
      </c>
      <c r="C164" s="16" t="s">
        <v>200</v>
      </c>
      <c r="D164" s="16" t="s">
        <v>42</v>
      </c>
      <c r="E164" s="16" t="s">
        <v>222</v>
      </c>
      <c r="F164" s="17">
        <v>1000000</v>
      </c>
      <c r="G164" s="17">
        <v>8808352</v>
      </c>
      <c r="H164" s="17">
        <v>463904.89180000033</v>
      </c>
      <c r="I164" s="17">
        <v>8344447.1081999997</v>
      </c>
      <c r="J164" s="17">
        <v>1058000</v>
      </c>
      <c r="K164" s="17">
        <v>1005519.6347031964</v>
      </c>
      <c r="L164" s="18">
        <v>95.039663015424992</v>
      </c>
      <c r="M164" s="18">
        <v>100.55196347031963</v>
      </c>
      <c r="N164" s="18">
        <v>5.2666479700175506</v>
      </c>
    </row>
    <row r="165" spans="1:14">
      <c r="A165" s="16" t="s">
        <v>39</v>
      </c>
      <c r="B165" s="16" t="s">
        <v>200</v>
      </c>
      <c r="C165" s="16" t="s">
        <v>200</v>
      </c>
      <c r="D165" s="16" t="s">
        <v>42</v>
      </c>
      <c r="E165" s="16" t="s">
        <v>223</v>
      </c>
      <c r="F165" s="17">
        <v>1000000</v>
      </c>
      <c r="G165" s="17">
        <v>6829722</v>
      </c>
      <c r="H165" s="17">
        <v>362043.50719999988</v>
      </c>
      <c r="I165" s="17">
        <v>6467678.4928000001</v>
      </c>
      <c r="J165" s="17">
        <v>1052000</v>
      </c>
      <c r="K165" s="17">
        <v>779648.63013698626</v>
      </c>
      <c r="L165" s="18">
        <v>74.111086514922647</v>
      </c>
      <c r="M165" s="18">
        <v>77.964863013698633</v>
      </c>
      <c r="N165" s="18">
        <v>5.300999179761634</v>
      </c>
    </row>
    <row r="166" spans="1:14">
      <c r="A166" s="16" t="s">
        <v>39</v>
      </c>
      <c r="B166" s="16" t="s">
        <v>200</v>
      </c>
      <c r="C166" s="16" t="s">
        <v>200</v>
      </c>
      <c r="D166" s="16" t="s">
        <v>42</v>
      </c>
      <c r="E166" s="16" t="s">
        <v>224</v>
      </c>
      <c r="F166" s="17">
        <v>1000000</v>
      </c>
      <c r="G166" s="17">
        <v>7113005</v>
      </c>
      <c r="H166" s="17">
        <v>502864.54840699956</v>
      </c>
      <c r="I166" s="17">
        <v>6610140.4515930004</v>
      </c>
      <c r="J166" s="17">
        <v>1060000</v>
      </c>
      <c r="K166" s="17">
        <v>811986.87214611867</v>
      </c>
      <c r="L166" s="18">
        <v>76.6025351081244</v>
      </c>
      <c r="M166" s="18">
        <v>81.198687214611866</v>
      </c>
      <c r="N166" s="18">
        <v>7.069649865380379</v>
      </c>
    </row>
    <row r="167" spans="1:14">
      <c r="A167" s="16" t="s">
        <v>39</v>
      </c>
      <c r="B167" s="16" t="s">
        <v>200</v>
      </c>
      <c r="C167" s="16" t="s">
        <v>200</v>
      </c>
      <c r="D167" s="16" t="s">
        <v>42</v>
      </c>
      <c r="E167" s="16" t="s">
        <v>224</v>
      </c>
      <c r="F167" s="17">
        <v>1000000</v>
      </c>
      <c r="G167" s="17">
        <v>7113005</v>
      </c>
      <c r="H167" s="17">
        <v>502864.54840699956</v>
      </c>
      <c r="I167" s="17">
        <v>6610140.4515930004</v>
      </c>
      <c r="J167" s="17">
        <v>1060000</v>
      </c>
      <c r="K167" s="17">
        <v>811986.87214611867</v>
      </c>
      <c r="L167" s="18">
        <v>76.6025351081244</v>
      </c>
      <c r="M167" s="18">
        <v>81.198687214611866</v>
      </c>
      <c r="N167" s="18">
        <v>7.069649865380379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DBB36-2AF5-45E4-A6FE-A768FBED5A39}">
  <dimension ref="A2:D31"/>
  <sheetViews>
    <sheetView workbookViewId="0">
      <selection activeCell="D16" sqref="D16"/>
    </sheetView>
  </sheetViews>
  <sheetFormatPr defaultRowHeight="15"/>
  <cols>
    <col min="1" max="3" width="23.5703125" customWidth="1"/>
    <col min="4" max="4" width="18.5703125" customWidth="1"/>
  </cols>
  <sheetData>
    <row r="2" spans="1:4">
      <c r="A2" s="20" t="s">
        <v>230</v>
      </c>
      <c r="B2" s="21"/>
    </row>
    <row r="3" spans="1:4">
      <c r="A3" s="20" t="s">
        <v>226</v>
      </c>
      <c r="B3" s="20" t="s">
        <v>225</v>
      </c>
    </row>
    <row r="4" spans="1:4">
      <c r="A4" t="s">
        <v>231</v>
      </c>
      <c r="B4" t="s">
        <v>3</v>
      </c>
    </row>
    <row r="5" spans="1:4">
      <c r="A5" t="s">
        <v>232</v>
      </c>
      <c r="B5" s="22" t="s">
        <v>242</v>
      </c>
      <c r="C5" s="20" t="s">
        <v>243</v>
      </c>
    </row>
    <row r="6" spans="1:4">
      <c r="A6" t="s">
        <v>229</v>
      </c>
      <c r="B6" t="s">
        <v>3</v>
      </c>
    </row>
    <row r="7" spans="1:4">
      <c r="A7" t="s">
        <v>227</v>
      </c>
      <c r="B7" t="s">
        <v>234</v>
      </c>
    </row>
    <row r="8" spans="1:4">
      <c r="A8" t="s">
        <v>233</v>
      </c>
      <c r="B8" t="s">
        <v>234</v>
      </c>
    </row>
    <row r="9" spans="1:4">
      <c r="A9" t="s">
        <v>235</v>
      </c>
      <c r="B9" t="s">
        <v>236</v>
      </c>
    </row>
    <row r="10" spans="1:4">
      <c r="A10" t="s">
        <v>237</v>
      </c>
      <c r="B10" t="s">
        <v>238</v>
      </c>
    </row>
    <row r="11" spans="1:4">
      <c r="A11" t="s">
        <v>239</v>
      </c>
      <c r="B11" t="s">
        <v>240</v>
      </c>
    </row>
    <row r="12" spans="1:4">
      <c r="A12" t="s">
        <v>228</v>
      </c>
      <c r="B12" t="s">
        <v>241</v>
      </c>
    </row>
    <row r="15" spans="1:4">
      <c r="A15" s="20" t="s">
        <v>246</v>
      </c>
      <c r="B15" s="23" t="s">
        <v>244</v>
      </c>
      <c r="C15" s="23" t="s">
        <v>245</v>
      </c>
      <c r="D15" s="23"/>
    </row>
    <row r="16" spans="1:4">
      <c r="A16" t="s">
        <v>15</v>
      </c>
      <c r="B16" s="36">
        <f>SUMIF(SY_EPSIS!$C:$C, $A$7, SY_EPSIS!F:F) + SUMIF(SY_EPSIS!$C:$C, $A$8, SY_EPSIS!F:F)</f>
        <v>35500658</v>
      </c>
      <c r="C16" s="36">
        <f>SUMIF(SY_EPSIS!$C:$C, $A$7, SY_EPSIS!G:G) + SUMIF(SY_EPSIS!$C:$C, $A$8, SY_EPSIS!G:G)</f>
        <v>219075950.60865301</v>
      </c>
      <c r="D16" s="36"/>
    </row>
    <row r="17" spans="1:4">
      <c r="A17" t="s">
        <v>1</v>
      </c>
      <c r="B17" s="36">
        <f>SUMIF(SY_EPSIS!$C:$C, $A$11, SY_EPSIS!F:F)</f>
        <v>32647240</v>
      </c>
      <c r="C17" s="36">
        <f>SUMIF(SY_EPSIS!$C:$C, $A$11, SY_EPSIS!G:G)</f>
        <v>109605954.07597201</v>
      </c>
      <c r="D17" s="36"/>
    </row>
    <row r="18" spans="1:4">
      <c r="A18" t="s">
        <v>2</v>
      </c>
      <c r="B18" s="36">
        <f>SUMIF(SY_EPSIS!$C:$C, $A$12, SY_EPSIS!F:F)</f>
        <v>24250000</v>
      </c>
      <c r="C18" s="36">
        <f>SUMIF(SY_EPSIS!$C:$C, $A$12, SY_EPSIS!G:G)</f>
        <v>153022674.48800001</v>
      </c>
      <c r="D18" s="36"/>
    </row>
    <row r="19" spans="1:4">
      <c r="A19" t="s">
        <v>3</v>
      </c>
      <c r="B19" s="36">
        <f>SUMIF(SY_EPSIS!$C:$C, $A$4, SY_EPSIS!F:F) + SUMIF(SY_EPSIS!C:C, $A$6, SY_EPSIS!F:F)</f>
        <v>1638257</v>
      </c>
      <c r="C19" s="36">
        <f>SUMIF(SY_EPSIS!$C:$C, $A$4, SY_EPSIS!G:G) + SUMIF(SY_EPSIS!D:D, $A$6, SY_EPSIS!G:G)</f>
        <v>2229038.1195510002</v>
      </c>
      <c r="D19" s="39"/>
    </row>
    <row r="20" spans="1:4">
      <c r="A20" t="s">
        <v>14</v>
      </c>
      <c r="B20" s="37"/>
      <c r="C20" s="37"/>
      <c r="D20" s="37"/>
    </row>
    <row r="21" spans="1:4">
      <c r="A21" t="s">
        <v>4</v>
      </c>
      <c r="B21" s="37"/>
      <c r="C21" s="37"/>
      <c r="D21" s="37"/>
    </row>
    <row r="22" spans="1:4">
      <c r="A22" t="s">
        <v>5</v>
      </c>
      <c r="B22" s="37"/>
      <c r="C22" s="37"/>
      <c r="D22" s="37"/>
    </row>
    <row r="23" spans="1:4">
      <c r="A23" t="s">
        <v>6</v>
      </c>
      <c r="B23" s="37"/>
      <c r="C23" s="37"/>
      <c r="D23" s="37"/>
    </row>
    <row r="24" spans="1:4">
      <c r="A24" t="s">
        <v>7</v>
      </c>
      <c r="B24" s="37"/>
      <c r="C24" s="37"/>
      <c r="D24" s="37"/>
    </row>
    <row r="25" spans="1:4">
      <c r="A25" t="s">
        <v>8</v>
      </c>
      <c r="B25" s="36">
        <f>SUMIF(SY_EPSIS!$C:$C, $A$10, SY_EPSIS!F:F)</f>
        <v>219367</v>
      </c>
      <c r="C25" s="36">
        <f>SUMIF(SY_EPSIS!$C:$C, $A$10, SY_EPSIS!G:G)</f>
        <v>600891.85199999996</v>
      </c>
      <c r="D25" s="36"/>
    </row>
    <row r="26" spans="1:4">
      <c r="A26" t="s">
        <v>9</v>
      </c>
      <c r="B26" s="37"/>
      <c r="C26" s="37"/>
      <c r="D26" s="37"/>
    </row>
    <row r="27" spans="1:4">
      <c r="A27" t="s">
        <v>12</v>
      </c>
      <c r="B27" s="37"/>
      <c r="C27" s="37"/>
      <c r="D27" s="37"/>
    </row>
    <row r="28" spans="1:4">
      <c r="A28" t="s">
        <v>13</v>
      </c>
      <c r="B28" s="37"/>
      <c r="C28" s="37"/>
      <c r="D28" s="37"/>
    </row>
    <row r="29" spans="1:4">
      <c r="A29" t="s">
        <v>16</v>
      </c>
      <c r="B29" s="37"/>
      <c r="C29" s="37"/>
      <c r="D29" s="37"/>
    </row>
    <row r="30" spans="1:4">
      <c r="A30" t="s">
        <v>17</v>
      </c>
      <c r="B30" s="36">
        <f>SUMIF(SY_EPSIS!$C:$C, $A$9, SY_EPSIS!F:F)</f>
        <v>2600000</v>
      </c>
      <c r="C30" s="36">
        <f>SUMIF(SY_EPSIS!$C:$C, $A$9, SY_EPSIS!G:G)</f>
        <v>1842477.5119999999</v>
      </c>
      <c r="D30" s="36"/>
    </row>
    <row r="31" spans="1:4">
      <c r="A31" t="s">
        <v>18</v>
      </c>
      <c r="B31" s="37"/>
      <c r="C31" s="37"/>
      <c r="D31" s="37"/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C9635-81D3-4CC6-A39F-59EE5015C6B3}">
  <dimension ref="A1:Q63"/>
  <sheetViews>
    <sheetView workbookViewId="0">
      <selection activeCell="K10" sqref="K10"/>
    </sheetView>
  </sheetViews>
  <sheetFormatPr defaultColWidth="9" defaultRowHeight="15"/>
  <cols>
    <col min="1" max="2" width="12.7109375" style="28" customWidth="1"/>
    <col min="3" max="3" width="17.5703125" style="28" customWidth="1"/>
    <col min="4" max="4" width="12.7109375" style="28" customWidth="1"/>
    <col min="5" max="5" width="18.7109375" style="28" customWidth="1"/>
    <col min="6" max="7" width="9" style="28"/>
    <col min="8" max="8" width="25.5703125" style="28" customWidth="1"/>
    <col min="9" max="9" width="9.140625" style="28" bestFit="1" customWidth="1"/>
    <col min="10" max="16384" width="9" style="28"/>
  </cols>
  <sheetData>
    <row r="1" spans="1:17" ht="20.100000000000001" customHeight="1">
      <c r="A1" s="26" t="s">
        <v>252</v>
      </c>
      <c r="B1" s="26" t="s">
        <v>253</v>
      </c>
      <c r="C1" s="26" t="s">
        <v>254</v>
      </c>
      <c r="D1" s="26" t="s">
        <v>255</v>
      </c>
      <c r="E1" s="27" t="s">
        <v>39</v>
      </c>
    </row>
    <row r="2" spans="1:17" ht="20.100000000000001" customHeight="1">
      <c r="A2" s="29" t="s">
        <v>256</v>
      </c>
      <c r="B2" s="29" t="s">
        <v>290</v>
      </c>
      <c r="C2" s="29" t="s">
        <v>258</v>
      </c>
      <c r="D2" s="29" t="s">
        <v>258</v>
      </c>
      <c r="E2" s="30">
        <v>11767747</v>
      </c>
    </row>
    <row r="3" spans="1:17" ht="20.100000000000001" customHeight="1">
      <c r="A3" s="31" t="s">
        <v>259</v>
      </c>
      <c r="B3" s="31" t="s">
        <v>259</v>
      </c>
      <c r="C3" s="29" t="s">
        <v>260</v>
      </c>
      <c r="D3" s="29" t="s">
        <v>258</v>
      </c>
      <c r="E3" s="30">
        <v>10673133</v>
      </c>
      <c r="I3" s="34" t="s">
        <v>297</v>
      </c>
    </row>
    <row r="4" spans="1:17" ht="20.100000000000001" customHeight="1">
      <c r="A4" s="31" t="s">
        <v>259</v>
      </c>
      <c r="B4" s="31" t="s">
        <v>259</v>
      </c>
      <c r="C4" s="29" t="s">
        <v>261</v>
      </c>
      <c r="D4" s="29" t="s">
        <v>258</v>
      </c>
      <c r="E4" s="30">
        <v>1094614</v>
      </c>
      <c r="H4" t="s">
        <v>15</v>
      </c>
      <c r="I4" s="40">
        <f>E62</f>
        <v>346330</v>
      </c>
      <c r="J4" s="41" t="s">
        <v>300</v>
      </c>
      <c r="K4" s="41"/>
      <c r="L4" s="41"/>
      <c r="M4" s="41"/>
      <c r="N4" s="41"/>
      <c r="O4" s="41"/>
      <c r="P4" s="41"/>
      <c r="Q4" s="41"/>
    </row>
    <row r="5" spans="1:17" ht="20.100000000000001" customHeight="1">
      <c r="A5" s="31" t="s">
        <v>259</v>
      </c>
      <c r="B5" s="29" t="s">
        <v>291</v>
      </c>
      <c r="C5" s="29" t="s">
        <v>258</v>
      </c>
      <c r="D5" s="29" t="s">
        <v>258</v>
      </c>
      <c r="E5" s="30">
        <v>1493819</v>
      </c>
      <c r="H5" t="s">
        <v>1</v>
      </c>
      <c r="I5" s="38"/>
    </row>
    <row r="6" spans="1:17" ht="20.100000000000001" customHeight="1">
      <c r="A6" s="31" t="s">
        <v>259</v>
      </c>
      <c r="B6" s="31" t="s">
        <v>259</v>
      </c>
      <c r="C6" s="29" t="s">
        <v>260</v>
      </c>
      <c r="D6" s="29" t="s">
        <v>258</v>
      </c>
      <c r="E6" s="30">
        <v>1480555</v>
      </c>
      <c r="H6" t="s">
        <v>2</v>
      </c>
      <c r="I6" s="38"/>
    </row>
    <row r="7" spans="1:17" ht="20.100000000000001" customHeight="1">
      <c r="A7" s="31" t="s">
        <v>259</v>
      </c>
      <c r="B7" s="31" t="s">
        <v>259</v>
      </c>
      <c r="C7" s="29" t="s">
        <v>261</v>
      </c>
      <c r="D7" s="29" t="s">
        <v>258</v>
      </c>
      <c r="E7" s="30">
        <v>13264</v>
      </c>
      <c r="H7" t="s">
        <v>3</v>
      </c>
      <c r="I7" s="38"/>
    </row>
    <row r="8" spans="1:17" ht="20.100000000000001" customHeight="1">
      <c r="A8" s="31" t="s">
        <v>259</v>
      </c>
      <c r="B8" s="29" t="s">
        <v>40</v>
      </c>
      <c r="C8" s="29" t="s">
        <v>258</v>
      </c>
      <c r="D8" s="29" t="s">
        <v>258</v>
      </c>
      <c r="E8" s="30">
        <v>1809488</v>
      </c>
      <c r="H8" t="s">
        <v>14</v>
      </c>
      <c r="I8" s="38">
        <f>E5</f>
        <v>1493819</v>
      </c>
      <c r="L8" s="38"/>
    </row>
    <row r="9" spans="1:17" ht="20.100000000000001" customHeight="1">
      <c r="A9" s="31" t="s">
        <v>259</v>
      </c>
      <c r="B9" s="31" t="s">
        <v>259</v>
      </c>
      <c r="C9" s="29" t="s">
        <v>260</v>
      </c>
      <c r="D9" s="29" t="s">
        <v>258</v>
      </c>
      <c r="E9" s="30">
        <v>1808048</v>
      </c>
      <c r="H9" t="s">
        <v>4</v>
      </c>
      <c r="I9" s="38">
        <f>E2</f>
        <v>11767747</v>
      </c>
    </row>
    <row r="10" spans="1:17" ht="20.100000000000001" customHeight="1">
      <c r="A10" s="31" t="s">
        <v>259</v>
      </c>
      <c r="B10" s="31" t="s">
        <v>259</v>
      </c>
      <c r="C10" s="29" t="s">
        <v>261</v>
      </c>
      <c r="D10" s="29" t="s">
        <v>258</v>
      </c>
      <c r="E10" s="30">
        <v>1439</v>
      </c>
      <c r="H10" t="s">
        <v>5</v>
      </c>
      <c r="I10" s="38"/>
    </row>
    <row r="11" spans="1:17" ht="20.100000000000001" customHeight="1">
      <c r="A11" s="31" t="s">
        <v>259</v>
      </c>
      <c r="B11" s="29" t="s">
        <v>292</v>
      </c>
      <c r="C11" s="29" t="s">
        <v>258</v>
      </c>
      <c r="D11" s="29" t="s">
        <v>258</v>
      </c>
      <c r="E11" s="30">
        <v>255500</v>
      </c>
      <c r="H11" t="s">
        <v>6</v>
      </c>
      <c r="I11" s="38">
        <f>E13</f>
        <v>3141235</v>
      </c>
    </row>
    <row r="12" spans="1:17" ht="20.100000000000001" customHeight="1">
      <c r="A12" s="31" t="s">
        <v>259</v>
      </c>
      <c r="B12" s="31" t="s">
        <v>259</v>
      </c>
      <c r="C12" s="29" t="s">
        <v>260</v>
      </c>
      <c r="D12" s="29" t="s">
        <v>258</v>
      </c>
      <c r="E12" s="30">
        <v>255500</v>
      </c>
      <c r="H12" t="s">
        <v>7</v>
      </c>
      <c r="I12" s="38"/>
    </row>
    <row r="13" spans="1:17" ht="20.100000000000001" customHeight="1">
      <c r="A13" s="31" t="s">
        <v>259</v>
      </c>
      <c r="B13" s="29" t="s">
        <v>293</v>
      </c>
      <c r="C13" s="29" t="s">
        <v>258</v>
      </c>
      <c r="D13" s="29" t="s">
        <v>258</v>
      </c>
      <c r="E13" s="30">
        <v>3141235</v>
      </c>
      <c r="H13" t="s">
        <v>8</v>
      </c>
      <c r="I13" s="38"/>
    </row>
    <row r="14" spans="1:17" ht="20.100000000000001" customHeight="1">
      <c r="A14" s="31" t="s">
        <v>259</v>
      </c>
      <c r="B14" s="31" t="s">
        <v>259</v>
      </c>
      <c r="C14" s="29" t="s">
        <v>260</v>
      </c>
      <c r="D14" s="29" t="s">
        <v>258</v>
      </c>
      <c r="E14" s="30">
        <v>3092366</v>
      </c>
      <c r="H14" t="s">
        <v>9</v>
      </c>
      <c r="I14" s="38"/>
    </row>
    <row r="15" spans="1:17" ht="20.100000000000001" customHeight="1">
      <c r="A15" s="31" t="s">
        <v>259</v>
      </c>
      <c r="B15" s="31" t="s">
        <v>259</v>
      </c>
      <c r="C15" s="29" t="s">
        <v>261</v>
      </c>
      <c r="D15" s="29" t="s">
        <v>258</v>
      </c>
      <c r="E15" s="30">
        <v>48869</v>
      </c>
      <c r="H15" t="s">
        <v>12</v>
      </c>
      <c r="I15" s="38"/>
    </row>
    <row r="16" spans="1:17" ht="20.100000000000001" customHeight="1">
      <c r="A16" s="31" t="s">
        <v>259</v>
      </c>
      <c r="B16" s="31" t="s">
        <v>259</v>
      </c>
      <c r="C16" s="29" t="s">
        <v>266</v>
      </c>
      <c r="D16" s="29" t="s">
        <v>258</v>
      </c>
      <c r="E16" s="30">
        <v>60945</v>
      </c>
      <c r="H16" t="s">
        <v>13</v>
      </c>
      <c r="I16" s="38"/>
    </row>
    <row r="17" spans="1:9" ht="20.100000000000001" customHeight="1">
      <c r="A17" s="31" t="s">
        <v>259</v>
      </c>
      <c r="B17" s="31" t="s">
        <v>259</v>
      </c>
      <c r="C17" s="31" t="s">
        <v>259</v>
      </c>
      <c r="D17" s="29" t="s">
        <v>260</v>
      </c>
      <c r="E17" s="30">
        <v>48506</v>
      </c>
      <c r="H17" t="s">
        <v>16</v>
      </c>
      <c r="I17" s="38"/>
    </row>
    <row r="18" spans="1:9" ht="20.100000000000001" customHeight="1">
      <c r="A18" s="31" t="s">
        <v>259</v>
      </c>
      <c r="B18" s="31" t="s">
        <v>259</v>
      </c>
      <c r="C18" s="31" t="s">
        <v>259</v>
      </c>
      <c r="D18" s="29" t="s">
        <v>261</v>
      </c>
      <c r="E18" s="30">
        <v>12439</v>
      </c>
      <c r="H18" t="s">
        <v>17</v>
      </c>
      <c r="I18" s="38"/>
    </row>
    <row r="19" spans="1:9" ht="20.100000000000001" customHeight="1">
      <c r="A19" s="31" t="s">
        <v>259</v>
      </c>
      <c r="B19" s="31" t="s">
        <v>259</v>
      </c>
      <c r="C19" s="29" t="s">
        <v>267</v>
      </c>
      <c r="D19" s="29" t="s">
        <v>258</v>
      </c>
      <c r="E19" s="30">
        <v>67820</v>
      </c>
      <c r="H19" t="s">
        <v>18</v>
      </c>
      <c r="I19" s="38">
        <f>E40</f>
        <v>368170</v>
      </c>
    </row>
    <row r="20" spans="1:9" ht="20.100000000000001" customHeight="1">
      <c r="A20" s="31" t="s">
        <v>259</v>
      </c>
      <c r="B20" s="31" t="s">
        <v>259</v>
      </c>
      <c r="C20" s="31" t="s">
        <v>259</v>
      </c>
      <c r="D20" s="29" t="s">
        <v>260</v>
      </c>
      <c r="E20" s="30">
        <v>67820</v>
      </c>
    </row>
    <row r="21" spans="1:9" ht="20.100000000000001" customHeight="1">
      <c r="A21" s="31" t="s">
        <v>259</v>
      </c>
      <c r="B21" s="31" t="s">
        <v>259</v>
      </c>
      <c r="C21" s="31" t="s">
        <v>259</v>
      </c>
      <c r="D21" s="29" t="s">
        <v>261</v>
      </c>
      <c r="E21" s="30" t="s">
        <v>268</v>
      </c>
    </row>
    <row r="22" spans="1:9" ht="20.100000000000001" customHeight="1">
      <c r="A22" s="31" t="s">
        <v>259</v>
      </c>
      <c r="B22" s="31" t="s">
        <v>259</v>
      </c>
      <c r="C22" s="29" t="s">
        <v>269</v>
      </c>
      <c r="D22" s="29" t="s">
        <v>258</v>
      </c>
      <c r="E22" s="30">
        <v>21999</v>
      </c>
    </row>
    <row r="23" spans="1:9" ht="20.100000000000001" customHeight="1">
      <c r="A23" s="31" t="s">
        <v>259</v>
      </c>
      <c r="B23" s="31" t="s">
        <v>259</v>
      </c>
      <c r="C23" s="31" t="s">
        <v>259</v>
      </c>
      <c r="D23" s="29" t="s">
        <v>260</v>
      </c>
      <c r="E23" s="30">
        <v>21999</v>
      </c>
    </row>
    <row r="24" spans="1:9" ht="20.100000000000001" customHeight="1">
      <c r="A24" s="31" t="s">
        <v>259</v>
      </c>
      <c r="B24" s="31" t="s">
        <v>259</v>
      </c>
      <c r="C24" s="31" t="s">
        <v>259</v>
      </c>
      <c r="D24" s="29" t="s">
        <v>261</v>
      </c>
      <c r="E24" s="30" t="s">
        <v>268</v>
      </c>
    </row>
    <row r="25" spans="1:9" ht="20.100000000000001" customHeight="1">
      <c r="A25" s="31" t="s">
        <v>259</v>
      </c>
      <c r="B25" s="31" t="s">
        <v>259</v>
      </c>
      <c r="C25" s="29" t="s">
        <v>270</v>
      </c>
      <c r="D25" s="29" t="s">
        <v>258</v>
      </c>
      <c r="E25" s="30">
        <v>1343074</v>
      </c>
    </row>
    <row r="26" spans="1:9" ht="20.100000000000001" customHeight="1">
      <c r="A26" s="31" t="s">
        <v>259</v>
      </c>
      <c r="B26" s="31" t="s">
        <v>259</v>
      </c>
      <c r="C26" s="31" t="s">
        <v>259</v>
      </c>
      <c r="D26" s="29" t="s">
        <v>260</v>
      </c>
      <c r="E26" s="30">
        <v>1343074</v>
      </c>
    </row>
    <row r="27" spans="1:9" ht="20.100000000000001" customHeight="1">
      <c r="A27" s="31" t="s">
        <v>259</v>
      </c>
      <c r="B27" s="31" t="s">
        <v>259</v>
      </c>
      <c r="C27" s="31" t="s">
        <v>259</v>
      </c>
      <c r="D27" s="29" t="s">
        <v>261</v>
      </c>
      <c r="E27" s="30" t="s">
        <v>268</v>
      </c>
    </row>
    <row r="28" spans="1:9" ht="20.100000000000001" customHeight="1">
      <c r="A28" s="31" t="s">
        <v>259</v>
      </c>
      <c r="B28" s="31" t="s">
        <v>259</v>
      </c>
      <c r="C28" s="29" t="s">
        <v>271</v>
      </c>
      <c r="D28" s="29" t="s">
        <v>258</v>
      </c>
      <c r="E28" s="30" t="s">
        <v>268</v>
      </c>
    </row>
    <row r="29" spans="1:9" ht="20.100000000000001" customHeight="1">
      <c r="A29" s="31" t="s">
        <v>259</v>
      </c>
      <c r="B29" s="31" t="s">
        <v>259</v>
      </c>
      <c r="C29" s="31" t="s">
        <v>259</v>
      </c>
      <c r="D29" s="29" t="s">
        <v>260</v>
      </c>
      <c r="E29" s="30" t="s">
        <v>268</v>
      </c>
    </row>
    <row r="30" spans="1:9" ht="20.100000000000001" customHeight="1">
      <c r="A30" s="31" t="s">
        <v>259</v>
      </c>
      <c r="B30" s="31" t="s">
        <v>259</v>
      </c>
      <c r="C30" s="31" t="s">
        <v>259</v>
      </c>
      <c r="D30" s="29" t="s">
        <v>261</v>
      </c>
      <c r="E30" s="30" t="s">
        <v>268</v>
      </c>
    </row>
    <row r="31" spans="1:9" ht="20.100000000000001" customHeight="1">
      <c r="A31" s="31" t="s">
        <v>259</v>
      </c>
      <c r="B31" s="31" t="s">
        <v>259</v>
      </c>
      <c r="C31" s="29" t="s">
        <v>272</v>
      </c>
      <c r="D31" s="29" t="s">
        <v>258</v>
      </c>
      <c r="E31" s="30">
        <v>36430</v>
      </c>
    </row>
    <row r="32" spans="1:9" ht="20.100000000000001" customHeight="1">
      <c r="A32" s="31" t="s">
        <v>259</v>
      </c>
      <c r="B32" s="31" t="s">
        <v>259</v>
      </c>
      <c r="C32" s="31" t="s">
        <v>259</v>
      </c>
      <c r="D32" s="29" t="s">
        <v>261</v>
      </c>
      <c r="E32" s="30">
        <v>36430</v>
      </c>
    </row>
    <row r="33" spans="1:5" ht="20.100000000000001" customHeight="1">
      <c r="A33" s="31" t="s">
        <v>259</v>
      </c>
      <c r="B33" s="31" t="s">
        <v>259</v>
      </c>
      <c r="C33" s="29" t="s">
        <v>273</v>
      </c>
      <c r="D33" s="29" t="s">
        <v>258</v>
      </c>
      <c r="E33" s="30">
        <v>140248</v>
      </c>
    </row>
    <row r="34" spans="1:5" ht="20.100000000000001" customHeight="1">
      <c r="A34" s="31" t="s">
        <v>259</v>
      </c>
      <c r="B34" s="31" t="s">
        <v>259</v>
      </c>
      <c r="C34" s="31" t="s">
        <v>259</v>
      </c>
      <c r="D34" s="29" t="s">
        <v>260</v>
      </c>
      <c r="E34" s="30">
        <v>140248</v>
      </c>
    </row>
    <row r="35" spans="1:5" ht="20.100000000000001" customHeight="1">
      <c r="A35" s="31" t="s">
        <v>259</v>
      </c>
      <c r="B35" s="31" t="s">
        <v>259</v>
      </c>
      <c r="C35" s="29" t="s">
        <v>274</v>
      </c>
      <c r="D35" s="29" t="s">
        <v>258</v>
      </c>
      <c r="E35" s="30">
        <v>450369</v>
      </c>
    </row>
    <row r="36" spans="1:5" ht="20.100000000000001" customHeight="1">
      <c r="A36" s="31" t="s">
        <v>259</v>
      </c>
      <c r="B36" s="31" t="s">
        <v>259</v>
      </c>
      <c r="C36" s="31" t="s">
        <v>259</v>
      </c>
      <c r="D36" s="29" t="s">
        <v>260</v>
      </c>
      <c r="E36" s="30">
        <v>450369</v>
      </c>
    </row>
    <row r="37" spans="1:5" ht="20.100000000000001" customHeight="1">
      <c r="A37" s="31" t="s">
        <v>259</v>
      </c>
      <c r="B37" s="31" t="s">
        <v>259</v>
      </c>
      <c r="C37" s="31" t="s">
        <v>259</v>
      </c>
      <c r="D37" s="29" t="s">
        <v>261</v>
      </c>
      <c r="E37" s="30" t="s">
        <v>268</v>
      </c>
    </row>
    <row r="38" spans="1:5" ht="20.100000000000001" customHeight="1">
      <c r="A38" s="31" t="s">
        <v>259</v>
      </c>
      <c r="B38" s="31" t="s">
        <v>259</v>
      </c>
      <c r="C38" s="29" t="s">
        <v>275</v>
      </c>
      <c r="D38" s="29" t="s">
        <v>258</v>
      </c>
      <c r="E38" s="30">
        <v>1020350</v>
      </c>
    </row>
    <row r="39" spans="1:5" ht="20.100000000000001" customHeight="1">
      <c r="A39" s="31" t="s">
        <v>259</v>
      </c>
      <c r="B39" s="31" t="s">
        <v>259</v>
      </c>
      <c r="C39" s="31" t="s">
        <v>259</v>
      </c>
      <c r="D39" s="29" t="s">
        <v>260</v>
      </c>
      <c r="E39" s="30">
        <v>1020350</v>
      </c>
    </row>
    <row r="40" spans="1:5" ht="20.100000000000001" customHeight="1">
      <c r="A40" s="31" t="s">
        <v>259</v>
      </c>
      <c r="B40" s="29" t="s">
        <v>294</v>
      </c>
      <c r="C40" s="29" t="s">
        <v>258</v>
      </c>
      <c r="D40" s="29" t="s">
        <v>258</v>
      </c>
      <c r="E40" s="30">
        <v>368170</v>
      </c>
    </row>
    <row r="41" spans="1:5" ht="20.100000000000001" customHeight="1">
      <c r="A41" s="31" t="s">
        <v>259</v>
      </c>
      <c r="B41" s="31" t="s">
        <v>259</v>
      </c>
      <c r="C41" s="29" t="s">
        <v>260</v>
      </c>
      <c r="D41" s="29" t="s">
        <v>258</v>
      </c>
      <c r="E41" s="30">
        <v>284267</v>
      </c>
    </row>
    <row r="42" spans="1:5" ht="20.100000000000001" customHeight="1">
      <c r="A42" s="31" t="s">
        <v>259</v>
      </c>
      <c r="B42" s="31" t="s">
        <v>259</v>
      </c>
      <c r="C42" s="29" t="s">
        <v>261</v>
      </c>
      <c r="D42" s="29" t="s">
        <v>258</v>
      </c>
      <c r="E42" s="30">
        <v>83903</v>
      </c>
    </row>
    <row r="43" spans="1:5" ht="20.100000000000001" customHeight="1">
      <c r="A43" s="31" t="s">
        <v>259</v>
      </c>
      <c r="B43" s="31" t="s">
        <v>259</v>
      </c>
      <c r="C43" s="29" t="s">
        <v>277</v>
      </c>
      <c r="D43" s="29" t="s">
        <v>258</v>
      </c>
      <c r="E43" s="30" t="s">
        <v>268</v>
      </c>
    </row>
    <row r="44" spans="1:5" ht="20.100000000000001" customHeight="1">
      <c r="A44" s="31" t="s">
        <v>259</v>
      </c>
      <c r="B44" s="31" t="s">
        <v>259</v>
      </c>
      <c r="C44" s="31" t="s">
        <v>259</v>
      </c>
      <c r="D44" s="29" t="s">
        <v>260</v>
      </c>
      <c r="E44" s="30" t="s">
        <v>268</v>
      </c>
    </row>
    <row r="45" spans="1:5" ht="20.100000000000001" customHeight="1">
      <c r="A45" s="31" t="s">
        <v>259</v>
      </c>
      <c r="B45" s="31" t="s">
        <v>259</v>
      </c>
      <c r="C45" s="31" t="s">
        <v>259</v>
      </c>
      <c r="D45" s="29" t="s">
        <v>261</v>
      </c>
      <c r="E45" s="30" t="s">
        <v>268</v>
      </c>
    </row>
    <row r="46" spans="1:5" ht="20.100000000000001" customHeight="1">
      <c r="A46" s="31" t="s">
        <v>259</v>
      </c>
      <c r="B46" s="31" t="s">
        <v>259</v>
      </c>
      <c r="C46" s="29" t="s">
        <v>278</v>
      </c>
      <c r="D46" s="29" t="s">
        <v>258</v>
      </c>
      <c r="E46" s="30">
        <v>100197</v>
      </c>
    </row>
    <row r="47" spans="1:5" ht="20.100000000000001" customHeight="1">
      <c r="A47" s="31" t="s">
        <v>259</v>
      </c>
      <c r="B47" s="31" t="s">
        <v>259</v>
      </c>
      <c r="C47" s="31" t="s">
        <v>259</v>
      </c>
      <c r="D47" s="29" t="s">
        <v>260</v>
      </c>
      <c r="E47" s="30">
        <v>94183</v>
      </c>
    </row>
    <row r="48" spans="1:5" ht="20.100000000000001" customHeight="1">
      <c r="A48" s="31" t="s">
        <v>259</v>
      </c>
      <c r="B48" s="31" t="s">
        <v>259</v>
      </c>
      <c r="C48" s="31" t="s">
        <v>259</v>
      </c>
      <c r="D48" s="29" t="s">
        <v>261</v>
      </c>
      <c r="E48" s="30">
        <v>6014</v>
      </c>
    </row>
    <row r="49" spans="1:5" ht="20.100000000000001" customHeight="1">
      <c r="A49" s="31" t="s">
        <v>259</v>
      </c>
      <c r="B49" s="31" t="s">
        <v>259</v>
      </c>
      <c r="C49" s="29" t="s">
        <v>279</v>
      </c>
      <c r="D49" s="29" t="s">
        <v>258</v>
      </c>
      <c r="E49" s="30">
        <v>120952</v>
      </c>
    </row>
    <row r="50" spans="1:5" ht="20.100000000000001" customHeight="1">
      <c r="A50" s="31" t="s">
        <v>259</v>
      </c>
      <c r="B50" s="31" t="s">
        <v>259</v>
      </c>
      <c r="C50" s="31" t="s">
        <v>259</v>
      </c>
      <c r="D50" s="29" t="s">
        <v>260</v>
      </c>
      <c r="E50" s="30">
        <v>50063</v>
      </c>
    </row>
    <row r="51" spans="1:5" ht="20.100000000000001" customHeight="1">
      <c r="A51" s="31" t="s">
        <v>259</v>
      </c>
      <c r="B51" s="31" t="s">
        <v>259</v>
      </c>
      <c r="C51" s="31" t="s">
        <v>259</v>
      </c>
      <c r="D51" s="29" t="s">
        <v>261</v>
      </c>
      <c r="E51" s="30">
        <v>70889</v>
      </c>
    </row>
    <row r="52" spans="1:5" ht="20.100000000000001" customHeight="1">
      <c r="A52" s="31" t="s">
        <v>259</v>
      </c>
      <c r="B52" s="31" t="s">
        <v>259</v>
      </c>
      <c r="C52" s="29" t="s">
        <v>283</v>
      </c>
      <c r="D52" s="29" t="s">
        <v>258</v>
      </c>
      <c r="E52" s="30" t="s">
        <v>268</v>
      </c>
    </row>
    <row r="53" spans="1:5" ht="20.100000000000001" customHeight="1">
      <c r="A53" s="31" t="s">
        <v>259</v>
      </c>
      <c r="B53" s="31" t="s">
        <v>259</v>
      </c>
      <c r="C53" s="31" t="s">
        <v>259</v>
      </c>
      <c r="D53" s="29" t="s">
        <v>261</v>
      </c>
      <c r="E53" s="30" t="s">
        <v>268</v>
      </c>
    </row>
    <row r="54" spans="1:5" ht="20.100000000000001" customHeight="1">
      <c r="A54" s="31" t="s">
        <v>259</v>
      </c>
      <c r="B54" s="31" t="s">
        <v>259</v>
      </c>
      <c r="C54" s="29" t="s">
        <v>282</v>
      </c>
      <c r="D54" s="29" t="s">
        <v>258</v>
      </c>
      <c r="E54" s="30">
        <v>147021</v>
      </c>
    </row>
    <row r="55" spans="1:5" ht="20.100000000000001" customHeight="1">
      <c r="A55" s="31" t="s">
        <v>259</v>
      </c>
      <c r="B55" s="31" t="s">
        <v>259</v>
      </c>
      <c r="C55" s="31" t="s">
        <v>259</v>
      </c>
      <c r="D55" s="29" t="s">
        <v>260</v>
      </c>
      <c r="E55" s="30">
        <v>140021</v>
      </c>
    </row>
    <row r="56" spans="1:5" ht="20.100000000000001" customHeight="1">
      <c r="A56" s="31" t="s">
        <v>259</v>
      </c>
      <c r="B56" s="31" t="s">
        <v>259</v>
      </c>
      <c r="C56" s="31" t="s">
        <v>259</v>
      </c>
      <c r="D56" s="29" t="s">
        <v>261</v>
      </c>
      <c r="E56" s="30">
        <v>7000</v>
      </c>
    </row>
    <row r="57" spans="1:5" ht="20.100000000000001" customHeight="1">
      <c r="A57" s="31" t="s">
        <v>259</v>
      </c>
      <c r="B57" s="31" t="s">
        <v>259</v>
      </c>
      <c r="C57" s="29" t="s">
        <v>284</v>
      </c>
      <c r="D57" s="29" t="s">
        <v>258</v>
      </c>
      <c r="E57" s="30" t="s">
        <v>268</v>
      </c>
    </row>
    <row r="58" spans="1:5" ht="20.100000000000001" customHeight="1">
      <c r="A58" s="31" t="s">
        <v>259</v>
      </c>
      <c r="B58" s="31" t="s">
        <v>259</v>
      </c>
      <c r="C58" s="31" t="s">
        <v>259</v>
      </c>
      <c r="D58" s="29" t="s">
        <v>260</v>
      </c>
      <c r="E58" s="30" t="s">
        <v>268</v>
      </c>
    </row>
    <row r="59" spans="1:5" ht="20.100000000000001" customHeight="1">
      <c r="A59" s="29" t="s">
        <v>285</v>
      </c>
      <c r="B59" s="29" t="s">
        <v>295</v>
      </c>
      <c r="C59" s="29" t="s">
        <v>258</v>
      </c>
      <c r="D59" s="29" t="s">
        <v>258</v>
      </c>
      <c r="E59" s="30">
        <v>469148</v>
      </c>
    </row>
    <row r="60" spans="1:5" ht="20.100000000000001" customHeight="1">
      <c r="A60" s="31" t="s">
        <v>259</v>
      </c>
      <c r="B60" s="31" t="s">
        <v>259</v>
      </c>
      <c r="C60" s="29" t="s">
        <v>260</v>
      </c>
      <c r="D60" s="29" t="s">
        <v>258</v>
      </c>
      <c r="E60" s="30">
        <v>464356</v>
      </c>
    </row>
    <row r="61" spans="1:5" ht="20.100000000000001" customHeight="1">
      <c r="A61" s="31" t="s">
        <v>259</v>
      </c>
      <c r="B61" s="31" t="s">
        <v>259</v>
      </c>
      <c r="C61" s="29" t="s">
        <v>261</v>
      </c>
      <c r="D61" s="29" t="s">
        <v>258</v>
      </c>
      <c r="E61" s="30">
        <v>4792</v>
      </c>
    </row>
    <row r="62" spans="1:5" ht="20.100000000000001" customHeight="1">
      <c r="A62" s="31" t="s">
        <v>259</v>
      </c>
      <c r="B62" s="29" t="s">
        <v>296</v>
      </c>
      <c r="C62" s="29" t="s">
        <v>258</v>
      </c>
      <c r="D62" s="29" t="s">
        <v>258</v>
      </c>
      <c r="E62" s="30">
        <v>346330</v>
      </c>
    </row>
    <row r="63" spans="1:5" ht="20.100000000000001" customHeight="1">
      <c r="A63" s="32" t="s">
        <v>259</v>
      </c>
      <c r="B63" s="32" t="s">
        <v>259</v>
      </c>
      <c r="C63" s="33" t="s">
        <v>260</v>
      </c>
      <c r="D63" s="33" t="s">
        <v>258</v>
      </c>
      <c r="E63" s="30">
        <v>346330</v>
      </c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2D654-DDD6-4479-9CEE-055F9DAA2234}">
  <dimension ref="A1:Q68"/>
  <sheetViews>
    <sheetView workbookViewId="0">
      <selection activeCell="H24" sqref="H24"/>
    </sheetView>
  </sheetViews>
  <sheetFormatPr defaultColWidth="9" defaultRowHeight="15"/>
  <cols>
    <col min="1" max="1" width="12.7109375" style="28" customWidth="1"/>
    <col min="2" max="2" width="13.5703125" style="28" customWidth="1"/>
    <col min="3" max="3" width="17.5703125" style="28" customWidth="1"/>
    <col min="4" max="4" width="12.7109375" style="28" customWidth="1"/>
    <col min="5" max="5" width="18.7109375" style="28" customWidth="1"/>
    <col min="6" max="7" width="9" style="28"/>
    <col min="8" max="8" width="25.5703125" style="28" customWidth="1"/>
    <col min="9" max="9" width="10.140625" style="28" bestFit="1" customWidth="1"/>
    <col min="10" max="16384" width="9" style="28"/>
  </cols>
  <sheetData>
    <row r="1" spans="1:17" ht="20.100000000000001" customHeight="1">
      <c r="A1" s="26" t="s">
        <v>252</v>
      </c>
      <c r="B1" s="26" t="s">
        <v>253</v>
      </c>
      <c r="C1" s="26" t="s">
        <v>254</v>
      </c>
      <c r="D1" s="26" t="s">
        <v>255</v>
      </c>
      <c r="E1" s="27" t="s">
        <v>39</v>
      </c>
    </row>
    <row r="2" spans="1:17" ht="20.100000000000001" customHeight="1">
      <c r="A2" s="29" t="s">
        <v>256</v>
      </c>
      <c r="B2" s="29" t="s">
        <v>257</v>
      </c>
      <c r="C2" s="29" t="s">
        <v>258</v>
      </c>
      <c r="D2" s="29" t="s">
        <v>258</v>
      </c>
      <c r="E2" s="30">
        <v>12996018</v>
      </c>
    </row>
    <row r="3" spans="1:17" ht="20.100000000000001" customHeight="1">
      <c r="A3" s="31" t="s">
        <v>259</v>
      </c>
      <c r="B3" s="31" t="s">
        <v>259</v>
      </c>
      <c r="C3" s="29" t="s">
        <v>260</v>
      </c>
      <c r="D3" s="29" t="s">
        <v>258</v>
      </c>
      <c r="E3" s="30">
        <v>11759577</v>
      </c>
      <c r="I3" s="34" t="s">
        <v>288</v>
      </c>
    </row>
    <row r="4" spans="1:17" ht="20.100000000000001" customHeight="1">
      <c r="A4" s="31" t="s">
        <v>259</v>
      </c>
      <c r="B4" s="31" t="s">
        <v>259</v>
      </c>
      <c r="C4" s="29" t="s">
        <v>261</v>
      </c>
      <c r="D4" s="29" t="s">
        <v>258</v>
      </c>
      <c r="E4" s="30">
        <v>1236441</v>
      </c>
      <c r="H4" t="s">
        <v>15</v>
      </c>
      <c r="I4" s="40">
        <f>E67</f>
        <v>1031272</v>
      </c>
      <c r="J4" s="41" t="s">
        <v>298</v>
      </c>
      <c r="K4" s="41"/>
      <c r="L4" s="41"/>
      <c r="M4" s="41"/>
      <c r="N4" s="41"/>
      <c r="O4" s="41"/>
      <c r="P4" s="41"/>
      <c r="Q4" s="41"/>
    </row>
    <row r="5" spans="1:17" ht="20.100000000000001" customHeight="1">
      <c r="A5" s="31" t="s">
        <v>259</v>
      </c>
      <c r="B5" s="29" t="s">
        <v>262</v>
      </c>
      <c r="C5" s="29" t="s">
        <v>258</v>
      </c>
      <c r="D5" s="29" t="s">
        <v>258</v>
      </c>
      <c r="E5" s="30">
        <v>2679158</v>
      </c>
      <c r="H5" t="s">
        <v>1</v>
      </c>
      <c r="I5" s="38"/>
    </row>
    <row r="6" spans="1:17" ht="20.100000000000001" customHeight="1">
      <c r="A6" s="31" t="s">
        <v>259</v>
      </c>
      <c r="B6" s="31" t="s">
        <v>259</v>
      </c>
      <c r="C6" s="29" t="s">
        <v>260</v>
      </c>
      <c r="D6" s="29" t="s">
        <v>258</v>
      </c>
      <c r="E6" s="30">
        <v>2669463</v>
      </c>
      <c r="H6" t="s">
        <v>2</v>
      </c>
      <c r="I6" s="38"/>
    </row>
    <row r="7" spans="1:17" ht="20.100000000000001" customHeight="1">
      <c r="A7" s="31" t="s">
        <v>259</v>
      </c>
      <c r="B7" s="31" t="s">
        <v>259</v>
      </c>
      <c r="C7" s="29" t="s">
        <v>261</v>
      </c>
      <c r="D7" s="29" t="s">
        <v>258</v>
      </c>
      <c r="E7" s="30">
        <v>9695</v>
      </c>
      <c r="H7" t="s">
        <v>3</v>
      </c>
      <c r="I7" s="38"/>
    </row>
    <row r="8" spans="1:17" ht="20.100000000000001" customHeight="1">
      <c r="A8" s="31" t="s">
        <v>259</v>
      </c>
      <c r="B8" s="29" t="s">
        <v>263</v>
      </c>
      <c r="C8" s="29" t="s">
        <v>258</v>
      </c>
      <c r="D8" s="29" t="s">
        <v>258</v>
      </c>
      <c r="E8" s="30">
        <v>2791076</v>
      </c>
      <c r="H8" t="s">
        <v>14</v>
      </c>
      <c r="I8" s="38">
        <f>E5</f>
        <v>2679158</v>
      </c>
    </row>
    <row r="9" spans="1:17" ht="20.100000000000001" customHeight="1">
      <c r="A9" s="31" t="s">
        <v>259</v>
      </c>
      <c r="B9" s="31" t="s">
        <v>259</v>
      </c>
      <c r="C9" s="29" t="s">
        <v>260</v>
      </c>
      <c r="D9" s="29" t="s">
        <v>258</v>
      </c>
      <c r="E9" s="30">
        <v>2788609</v>
      </c>
      <c r="H9" t="s">
        <v>4</v>
      </c>
      <c r="I9" s="38">
        <f>E2</f>
        <v>12996018</v>
      </c>
    </row>
    <row r="10" spans="1:17" ht="20.100000000000001" customHeight="1">
      <c r="A10" s="31" t="s">
        <v>259</v>
      </c>
      <c r="B10" s="31" t="s">
        <v>259</v>
      </c>
      <c r="C10" s="29" t="s">
        <v>261</v>
      </c>
      <c r="D10" s="29" t="s">
        <v>258</v>
      </c>
      <c r="E10" s="30">
        <v>2467</v>
      </c>
      <c r="H10" t="s">
        <v>5</v>
      </c>
      <c r="I10" s="38"/>
    </row>
    <row r="11" spans="1:17" ht="20.100000000000001" customHeight="1">
      <c r="A11" s="31" t="s">
        <v>259</v>
      </c>
      <c r="B11" s="29" t="s">
        <v>264</v>
      </c>
      <c r="C11" s="29" t="s">
        <v>258</v>
      </c>
      <c r="D11" s="29" t="s">
        <v>258</v>
      </c>
      <c r="E11" s="30">
        <v>474321</v>
      </c>
      <c r="H11" t="s">
        <v>6</v>
      </c>
      <c r="I11" s="38">
        <f>E13</f>
        <v>10415632</v>
      </c>
    </row>
    <row r="12" spans="1:17" ht="20.100000000000001" customHeight="1">
      <c r="A12" s="31" t="s">
        <v>259</v>
      </c>
      <c r="B12" s="31" t="s">
        <v>259</v>
      </c>
      <c r="C12" s="29" t="s">
        <v>260</v>
      </c>
      <c r="D12" s="29" t="s">
        <v>258</v>
      </c>
      <c r="E12" s="30">
        <v>474321</v>
      </c>
      <c r="H12" t="s">
        <v>7</v>
      </c>
      <c r="I12" s="38"/>
    </row>
    <row r="13" spans="1:17" ht="20.100000000000001" customHeight="1">
      <c r="A13" s="31" t="s">
        <v>259</v>
      </c>
      <c r="B13" s="29" t="s">
        <v>265</v>
      </c>
      <c r="C13" s="29" t="s">
        <v>258</v>
      </c>
      <c r="D13" s="29" t="s">
        <v>258</v>
      </c>
      <c r="E13" s="30">
        <v>10415632</v>
      </c>
      <c r="H13" t="s">
        <v>8</v>
      </c>
      <c r="I13" s="38"/>
    </row>
    <row r="14" spans="1:17" ht="20.100000000000001" customHeight="1">
      <c r="A14" s="31" t="s">
        <v>259</v>
      </c>
      <c r="B14" s="31" t="s">
        <v>259</v>
      </c>
      <c r="C14" s="29" t="s">
        <v>260</v>
      </c>
      <c r="D14" s="29" t="s">
        <v>258</v>
      </c>
      <c r="E14" s="30">
        <v>10111154</v>
      </c>
      <c r="H14" t="s">
        <v>9</v>
      </c>
      <c r="I14" s="38"/>
    </row>
    <row r="15" spans="1:17" ht="20.100000000000001" customHeight="1">
      <c r="A15" s="31" t="s">
        <v>259</v>
      </c>
      <c r="B15" s="31" t="s">
        <v>259</v>
      </c>
      <c r="C15" s="29" t="s">
        <v>261</v>
      </c>
      <c r="D15" s="29" t="s">
        <v>258</v>
      </c>
      <c r="E15" s="30">
        <v>304478</v>
      </c>
      <c r="H15" t="s">
        <v>12</v>
      </c>
      <c r="I15" s="38"/>
    </row>
    <row r="16" spans="1:17" ht="20.100000000000001" customHeight="1">
      <c r="A16" s="31" t="s">
        <v>259</v>
      </c>
      <c r="B16" s="31" t="s">
        <v>259</v>
      </c>
      <c r="C16" s="29" t="s">
        <v>266</v>
      </c>
      <c r="D16" s="29" t="s">
        <v>258</v>
      </c>
      <c r="E16" s="30">
        <v>195247</v>
      </c>
      <c r="H16" t="s">
        <v>13</v>
      </c>
      <c r="I16" s="38"/>
    </row>
    <row r="17" spans="1:9" ht="20.100000000000001" customHeight="1">
      <c r="A17" s="31" t="s">
        <v>259</v>
      </c>
      <c r="B17" s="31" t="s">
        <v>259</v>
      </c>
      <c r="C17" s="31" t="s">
        <v>259</v>
      </c>
      <c r="D17" s="29" t="s">
        <v>260</v>
      </c>
      <c r="E17" s="30">
        <v>168409</v>
      </c>
      <c r="H17" t="s">
        <v>16</v>
      </c>
      <c r="I17" s="38"/>
    </row>
    <row r="18" spans="1:9" ht="20.100000000000001" customHeight="1">
      <c r="A18" s="31" t="s">
        <v>259</v>
      </c>
      <c r="B18" s="31" t="s">
        <v>259</v>
      </c>
      <c r="C18" s="31" t="s">
        <v>259</v>
      </c>
      <c r="D18" s="29" t="s">
        <v>261</v>
      </c>
      <c r="E18" s="30">
        <v>26838</v>
      </c>
      <c r="H18" t="s">
        <v>17</v>
      </c>
      <c r="I18" s="38"/>
    </row>
    <row r="19" spans="1:9" ht="20.100000000000001" customHeight="1">
      <c r="A19" s="31" t="s">
        <v>259</v>
      </c>
      <c r="B19" s="31" t="s">
        <v>259</v>
      </c>
      <c r="C19" s="29" t="s">
        <v>267</v>
      </c>
      <c r="D19" s="29" t="s">
        <v>258</v>
      </c>
      <c r="E19" s="30">
        <v>239527</v>
      </c>
      <c r="H19" t="s">
        <v>18</v>
      </c>
      <c r="I19" s="38">
        <f>E40</f>
        <v>356149</v>
      </c>
    </row>
    <row r="20" spans="1:9" ht="20.100000000000001" customHeight="1">
      <c r="A20" s="31" t="s">
        <v>259</v>
      </c>
      <c r="B20" s="31" t="s">
        <v>259</v>
      </c>
      <c r="C20" s="31" t="s">
        <v>259</v>
      </c>
      <c r="D20" s="29" t="s">
        <v>260</v>
      </c>
      <c r="E20" s="30">
        <v>239527</v>
      </c>
    </row>
    <row r="21" spans="1:9" ht="20.100000000000001" customHeight="1">
      <c r="A21" s="31" t="s">
        <v>259</v>
      </c>
      <c r="B21" s="31" t="s">
        <v>259</v>
      </c>
      <c r="C21" s="31" t="s">
        <v>259</v>
      </c>
      <c r="D21" s="29" t="s">
        <v>261</v>
      </c>
      <c r="E21" s="30" t="s">
        <v>268</v>
      </c>
    </row>
    <row r="22" spans="1:9" ht="20.100000000000001" customHeight="1">
      <c r="A22" s="31" t="s">
        <v>259</v>
      </c>
      <c r="B22" s="31" t="s">
        <v>259</v>
      </c>
      <c r="C22" s="29" t="s">
        <v>269</v>
      </c>
      <c r="D22" s="29" t="s">
        <v>258</v>
      </c>
      <c r="E22" s="30">
        <v>41753</v>
      </c>
    </row>
    <row r="23" spans="1:9" ht="20.100000000000001" customHeight="1">
      <c r="A23" s="31" t="s">
        <v>259</v>
      </c>
      <c r="B23" s="31" t="s">
        <v>259</v>
      </c>
      <c r="C23" s="31" t="s">
        <v>259</v>
      </c>
      <c r="D23" s="29" t="s">
        <v>260</v>
      </c>
      <c r="E23" s="30">
        <v>41753</v>
      </c>
    </row>
    <row r="24" spans="1:9" ht="20.100000000000001" customHeight="1">
      <c r="A24" s="31" t="s">
        <v>259</v>
      </c>
      <c r="B24" s="31" t="s">
        <v>259</v>
      </c>
      <c r="C24" s="31" t="s">
        <v>259</v>
      </c>
      <c r="D24" s="29" t="s">
        <v>261</v>
      </c>
      <c r="E24" s="30" t="s">
        <v>268</v>
      </c>
    </row>
    <row r="25" spans="1:9" ht="20.100000000000001" customHeight="1">
      <c r="A25" s="31" t="s">
        <v>259</v>
      </c>
      <c r="B25" s="31" t="s">
        <v>259</v>
      </c>
      <c r="C25" s="29" t="s">
        <v>270</v>
      </c>
      <c r="D25" s="29" t="s">
        <v>258</v>
      </c>
      <c r="E25" s="30">
        <v>4959229</v>
      </c>
    </row>
    <row r="26" spans="1:9" ht="20.100000000000001" customHeight="1">
      <c r="A26" s="31" t="s">
        <v>259</v>
      </c>
      <c r="B26" s="31" t="s">
        <v>259</v>
      </c>
      <c r="C26" s="31" t="s">
        <v>259</v>
      </c>
      <c r="D26" s="29" t="s">
        <v>260</v>
      </c>
      <c r="E26" s="30">
        <v>4959229</v>
      </c>
    </row>
    <row r="27" spans="1:9" ht="20.100000000000001" customHeight="1">
      <c r="A27" s="31" t="s">
        <v>259</v>
      </c>
      <c r="B27" s="31" t="s">
        <v>259</v>
      </c>
      <c r="C27" s="31" t="s">
        <v>259</v>
      </c>
      <c r="D27" s="29" t="s">
        <v>261</v>
      </c>
      <c r="E27" s="30" t="s">
        <v>268</v>
      </c>
    </row>
    <row r="28" spans="1:9" ht="20.100000000000001" customHeight="1">
      <c r="A28" s="31" t="s">
        <v>259</v>
      </c>
      <c r="B28" s="31" t="s">
        <v>259</v>
      </c>
      <c r="C28" s="29" t="s">
        <v>271</v>
      </c>
      <c r="D28" s="29" t="s">
        <v>258</v>
      </c>
      <c r="E28" s="30" t="s">
        <v>268</v>
      </c>
    </row>
    <row r="29" spans="1:9" ht="20.100000000000001" customHeight="1">
      <c r="A29" s="31" t="s">
        <v>259</v>
      </c>
      <c r="B29" s="31" t="s">
        <v>259</v>
      </c>
      <c r="C29" s="31" t="s">
        <v>259</v>
      </c>
      <c r="D29" s="29" t="s">
        <v>260</v>
      </c>
      <c r="E29" s="30" t="s">
        <v>268</v>
      </c>
    </row>
    <row r="30" spans="1:9" ht="20.100000000000001" customHeight="1">
      <c r="A30" s="31" t="s">
        <v>259</v>
      </c>
      <c r="B30" s="31" t="s">
        <v>259</v>
      </c>
      <c r="C30" s="31" t="s">
        <v>259</v>
      </c>
      <c r="D30" s="29" t="s">
        <v>261</v>
      </c>
      <c r="E30" s="30" t="s">
        <v>268</v>
      </c>
    </row>
    <row r="31" spans="1:9" ht="20.100000000000001" customHeight="1">
      <c r="A31" s="31" t="s">
        <v>259</v>
      </c>
      <c r="B31" s="31" t="s">
        <v>259</v>
      </c>
      <c r="C31" s="29" t="s">
        <v>272</v>
      </c>
      <c r="D31" s="29" t="s">
        <v>258</v>
      </c>
      <c r="E31" s="30">
        <v>277640</v>
      </c>
    </row>
    <row r="32" spans="1:9" ht="20.100000000000001" customHeight="1">
      <c r="A32" s="31" t="s">
        <v>259</v>
      </c>
      <c r="B32" s="31" t="s">
        <v>259</v>
      </c>
      <c r="C32" s="31" t="s">
        <v>259</v>
      </c>
      <c r="D32" s="29" t="s">
        <v>261</v>
      </c>
      <c r="E32" s="30">
        <v>277640</v>
      </c>
    </row>
    <row r="33" spans="1:5" ht="20.100000000000001" customHeight="1">
      <c r="A33" s="31" t="s">
        <v>259</v>
      </c>
      <c r="B33" s="31" t="s">
        <v>259</v>
      </c>
      <c r="C33" s="29" t="s">
        <v>273</v>
      </c>
      <c r="D33" s="29" t="s">
        <v>258</v>
      </c>
      <c r="E33" s="30">
        <v>338143</v>
      </c>
    </row>
    <row r="34" spans="1:5" ht="20.100000000000001" customHeight="1">
      <c r="A34" s="31" t="s">
        <v>259</v>
      </c>
      <c r="B34" s="31" t="s">
        <v>259</v>
      </c>
      <c r="C34" s="31" t="s">
        <v>259</v>
      </c>
      <c r="D34" s="29" t="s">
        <v>260</v>
      </c>
      <c r="E34" s="30">
        <v>338143</v>
      </c>
    </row>
    <row r="35" spans="1:5" ht="20.100000000000001" customHeight="1">
      <c r="A35" s="31" t="s">
        <v>259</v>
      </c>
      <c r="B35" s="31" t="s">
        <v>259</v>
      </c>
      <c r="C35" s="29" t="s">
        <v>274</v>
      </c>
      <c r="D35" s="29" t="s">
        <v>258</v>
      </c>
      <c r="E35" s="30">
        <v>2068895</v>
      </c>
    </row>
    <row r="36" spans="1:5" ht="20.100000000000001" customHeight="1">
      <c r="A36" s="31" t="s">
        <v>259</v>
      </c>
      <c r="B36" s="31" t="s">
        <v>259</v>
      </c>
      <c r="C36" s="31" t="s">
        <v>259</v>
      </c>
      <c r="D36" s="29" t="s">
        <v>260</v>
      </c>
      <c r="E36" s="30">
        <v>2068895</v>
      </c>
    </row>
    <row r="37" spans="1:5" ht="20.100000000000001" customHeight="1">
      <c r="A37" s="31" t="s">
        <v>259</v>
      </c>
      <c r="B37" s="31" t="s">
        <v>259</v>
      </c>
      <c r="C37" s="31" t="s">
        <v>259</v>
      </c>
      <c r="D37" s="29" t="s">
        <v>261</v>
      </c>
      <c r="E37" s="30" t="s">
        <v>268</v>
      </c>
    </row>
    <row r="38" spans="1:5" ht="20.100000000000001" customHeight="1">
      <c r="A38" s="31" t="s">
        <v>259</v>
      </c>
      <c r="B38" s="31" t="s">
        <v>259</v>
      </c>
      <c r="C38" s="29" t="s">
        <v>275</v>
      </c>
      <c r="D38" s="29" t="s">
        <v>258</v>
      </c>
      <c r="E38" s="30">
        <v>2295198</v>
      </c>
    </row>
    <row r="39" spans="1:5" ht="20.100000000000001" customHeight="1">
      <c r="A39" s="31" t="s">
        <v>259</v>
      </c>
      <c r="B39" s="31" t="s">
        <v>259</v>
      </c>
      <c r="C39" s="31" t="s">
        <v>259</v>
      </c>
      <c r="D39" s="29" t="s">
        <v>260</v>
      </c>
      <c r="E39" s="30">
        <v>2295198</v>
      </c>
    </row>
    <row r="40" spans="1:5" ht="20.100000000000001" customHeight="1">
      <c r="A40" s="31" t="s">
        <v>259</v>
      </c>
      <c r="B40" s="29" t="s">
        <v>276</v>
      </c>
      <c r="C40" s="29" t="s">
        <v>258</v>
      </c>
      <c r="D40" s="29" t="s">
        <v>258</v>
      </c>
      <c r="E40" s="30">
        <v>356149</v>
      </c>
    </row>
    <row r="41" spans="1:5" ht="20.100000000000001" customHeight="1">
      <c r="A41" s="31" t="s">
        <v>259</v>
      </c>
      <c r="B41" s="31" t="s">
        <v>259</v>
      </c>
      <c r="C41" s="29" t="s">
        <v>260</v>
      </c>
      <c r="D41" s="29" t="s">
        <v>258</v>
      </c>
      <c r="E41" s="30">
        <v>250856</v>
      </c>
    </row>
    <row r="42" spans="1:5" ht="20.100000000000001" customHeight="1">
      <c r="A42" s="31" t="s">
        <v>259</v>
      </c>
      <c r="B42" s="31" t="s">
        <v>259</v>
      </c>
      <c r="C42" s="29" t="s">
        <v>261</v>
      </c>
      <c r="D42" s="29" t="s">
        <v>258</v>
      </c>
      <c r="E42" s="30">
        <v>105293</v>
      </c>
    </row>
    <row r="43" spans="1:5" ht="20.100000000000001" customHeight="1">
      <c r="A43" s="31" t="s">
        <v>259</v>
      </c>
      <c r="B43" s="31" t="s">
        <v>259</v>
      </c>
      <c r="C43" s="29" t="s">
        <v>277</v>
      </c>
      <c r="D43" s="29" t="s">
        <v>258</v>
      </c>
      <c r="E43" s="30" t="s">
        <v>268</v>
      </c>
    </row>
    <row r="44" spans="1:5" ht="20.100000000000001" customHeight="1">
      <c r="A44" s="31" t="s">
        <v>259</v>
      </c>
      <c r="B44" s="31" t="s">
        <v>259</v>
      </c>
      <c r="C44" s="31" t="s">
        <v>259</v>
      </c>
      <c r="D44" s="29" t="s">
        <v>260</v>
      </c>
      <c r="E44" s="30" t="s">
        <v>268</v>
      </c>
    </row>
    <row r="45" spans="1:5" ht="20.100000000000001" customHeight="1">
      <c r="A45" s="31" t="s">
        <v>259</v>
      </c>
      <c r="B45" s="31" t="s">
        <v>259</v>
      </c>
      <c r="C45" s="31" t="s">
        <v>259</v>
      </c>
      <c r="D45" s="29" t="s">
        <v>261</v>
      </c>
      <c r="E45" s="30" t="s">
        <v>268</v>
      </c>
    </row>
    <row r="46" spans="1:5" ht="20.100000000000001" customHeight="1">
      <c r="A46" s="31" t="s">
        <v>259</v>
      </c>
      <c r="B46" s="31" t="s">
        <v>259</v>
      </c>
      <c r="C46" s="29" t="s">
        <v>278</v>
      </c>
      <c r="D46" s="29" t="s">
        <v>258</v>
      </c>
      <c r="E46" s="30">
        <v>61302</v>
      </c>
    </row>
    <row r="47" spans="1:5" ht="20.100000000000001" customHeight="1">
      <c r="A47" s="31" t="s">
        <v>259</v>
      </c>
      <c r="B47" s="31" t="s">
        <v>259</v>
      </c>
      <c r="C47" s="31" t="s">
        <v>259</v>
      </c>
      <c r="D47" s="29" t="s">
        <v>260</v>
      </c>
      <c r="E47" s="30">
        <v>59646</v>
      </c>
    </row>
    <row r="48" spans="1:5" ht="20.100000000000001" customHeight="1">
      <c r="A48" s="31" t="s">
        <v>259</v>
      </c>
      <c r="B48" s="31" t="s">
        <v>259</v>
      </c>
      <c r="C48" s="31" t="s">
        <v>259</v>
      </c>
      <c r="D48" s="29" t="s">
        <v>261</v>
      </c>
      <c r="E48" s="30">
        <v>1656</v>
      </c>
    </row>
    <row r="49" spans="1:5" ht="20.100000000000001" customHeight="1">
      <c r="A49" s="31" t="s">
        <v>259</v>
      </c>
      <c r="B49" s="31" t="s">
        <v>259</v>
      </c>
      <c r="C49" s="29" t="s">
        <v>279</v>
      </c>
      <c r="D49" s="29" t="s">
        <v>258</v>
      </c>
      <c r="E49" s="30">
        <v>150081</v>
      </c>
    </row>
    <row r="50" spans="1:5" ht="20.100000000000001" customHeight="1">
      <c r="A50" s="31" t="s">
        <v>259</v>
      </c>
      <c r="B50" s="31" t="s">
        <v>259</v>
      </c>
      <c r="C50" s="31" t="s">
        <v>259</v>
      </c>
      <c r="D50" s="29" t="s">
        <v>260</v>
      </c>
      <c r="E50" s="30">
        <v>49971</v>
      </c>
    </row>
    <row r="51" spans="1:5" ht="20.100000000000001" customHeight="1">
      <c r="A51" s="31" t="s">
        <v>259</v>
      </c>
      <c r="B51" s="31" t="s">
        <v>259</v>
      </c>
      <c r="C51" s="31" t="s">
        <v>259</v>
      </c>
      <c r="D51" s="29" t="s">
        <v>261</v>
      </c>
      <c r="E51" s="30">
        <v>100110</v>
      </c>
    </row>
    <row r="52" spans="1:5" ht="20.100000000000001" customHeight="1">
      <c r="A52" s="31" t="s">
        <v>259</v>
      </c>
      <c r="B52" s="31" t="s">
        <v>259</v>
      </c>
      <c r="C52" s="29" t="s">
        <v>280</v>
      </c>
      <c r="D52" s="29" t="s">
        <v>258</v>
      </c>
      <c r="E52" s="30" t="s">
        <v>268</v>
      </c>
    </row>
    <row r="53" spans="1:5" ht="20.100000000000001" customHeight="1">
      <c r="A53" s="31" t="s">
        <v>259</v>
      </c>
      <c r="B53" s="31" t="s">
        <v>259</v>
      </c>
      <c r="C53" s="31" t="s">
        <v>259</v>
      </c>
      <c r="D53" s="29" t="s">
        <v>260</v>
      </c>
      <c r="E53" s="30" t="s">
        <v>268</v>
      </c>
    </row>
    <row r="54" spans="1:5" ht="20.100000000000001" customHeight="1">
      <c r="A54" s="31" t="s">
        <v>259</v>
      </c>
      <c r="B54" s="31" t="s">
        <v>259</v>
      </c>
      <c r="C54" s="31" t="s">
        <v>259</v>
      </c>
      <c r="D54" s="29" t="s">
        <v>261</v>
      </c>
      <c r="E54" s="30" t="s">
        <v>268</v>
      </c>
    </row>
    <row r="55" spans="1:5" ht="20.100000000000001" customHeight="1">
      <c r="A55" s="31" t="s">
        <v>259</v>
      </c>
      <c r="B55" s="31" t="s">
        <v>259</v>
      </c>
      <c r="C55" s="29" t="s">
        <v>281</v>
      </c>
      <c r="D55" s="29" t="s">
        <v>258</v>
      </c>
      <c r="E55" s="30" t="s">
        <v>268</v>
      </c>
    </row>
    <row r="56" spans="1:5" ht="20.100000000000001" customHeight="1">
      <c r="A56" s="31" t="s">
        <v>259</v>
      </c>
      <c r="B56" s="31" t="s">
        <v>259</v>
      </c>
      <c r="C56" s="31" t="s">
        <v>259</v>
      </c>
      <c r="D56" s="29" t="s">
        <v>260</v>
      </c>
      <c r="E56" s="30" t="s">
        <v>268</v>
      </c>
    </row>
    <row r="57" spans="1:5" ht="20.100000000000001" customHeight="1">
      <c r="A57" s="31" t="s">
        <v>259</v>
      </c>
      <c r="B57" s="31" t="s">
        <v>259</v>
      </c>
      <c r="C57" s="29" t="s">
        <v>282</v>
      </c>
      <c r="D57" s="29" t="s">
        <v>258</v>
      </c>
      <c r="E57" s="30">
        <v>144766</v>
      </c>
    </row>
    <row r="58" spans="1:5" ht="20.100000000000001" customHeight="1">
      <c r="A58" s="31" t="s">
        <v>259</v>
      </c>
      <c r="B58" s="31" t="s">
        <v>259</v>
      </c>
      <c r="C58" s="31" t="s">
        <v>259</v>
      </c>
      <c r="D58" s="29" t="s">
        <v>260</v>
      </c>
      <c r="E58" s="30">
        <v>141239</v>
      </c>
    </row>
    <row r="59" spans="1:5" ht="20.100000000000001" customHeight="1">
      <c r="A59" s="31" t="s">
        <v>259</v>
      </c>
      <c r="B59" s="31" t="s">
        <v>259</v>
      </c>
      <c r="C59" s="31" t="s">
        <v>259</v>
      </c>
      <c r="D59" s="29" t="s">
        <v>261</v>
      </c>
      <c r="E59" s="30">
        <v>3527</v>
      </c>
    </row>
    <row r="60" spans="1:5" ht="20.100000000000001" customHeight="1">
      <c r="A60" s="31" t="s">
        <v>259</v>
      </c>
      <c r="B60" s="31" t="s">
        <v>259</v>
      </c>
      <c r="C60" s="29" t="s">
        <v>283</v>
      </c>
      <c r="D60" s="29" t="s">
        <v>258</v>
      </c>
      <c r="E60" s="30" t="s">
        <v>268</v>
      </c>
    </row>
    <row r="61" spans="1:5" ht="20.100000000000001" customHeight="1">
      <c r="A61" s="31" t="s">
        <v>259</v>
      </c>
      <c r="B61" s="31" t="s">
        <v>259</v>
      </c>
      <c r="C61" s="31" t="s">
        <v>259</v>
      </c>
      <c r="D61" s="29" t="s">
        <v>261</v>
      </c>
      <c r="E61" s="30" t="s">
        <v>268</v>
      </c>
    </row>
    <row r="62" spans="1:5" ht="20.100000000000001" customHeight="1">
      <c r="A62" s="31" t="s">
        <v>259</v>
      </c>
      <c r="B62" s="31" t="s">
        <v>259</v>
      </c>
      <c r="C62" s="29" t="s">
        <v>284</v>
      </c>
      <c r="D62" s="29" t="s">
        <v>258</v>
      </c>
      <c r="E62" s="30" t="s">
        <v>268</v>
      </c>
    </row>
    <row r="63" spans="1:5" ht="20.100000000000001" customHeight="1">
      <c r="A63" s="31" t="s">
        <v>259</v>
      </c>
      <c r="B63" s="31" t="s">
        <v>259</v>
      </c>
      <c r="C63" s="31" t="s">
        <v>259</v>
      </c>
      <c r="D63" s="29" t="s">
        <v>260</v>
      </c>
      <c r="E63" s="30" t="s">
        <v>268</v>
      </c>
    </row>
    <row r="64" spans="1:5" ht="20.100000000000001" customHeight="1">
      <c r="A64" s="29" t="s">
        <v>285</v>
      </c>
      <c r="B64" s="29" t="s">
        <v>286</v>
      </c>
      <c r="C64" s="29" t="s">
        <v>258</v>
      </c>
      <c r="D64" s="29" t="s">
        <v>258</v>
      </c>
      <c r="E64" s="30">
        <v>2285164</v>
      </c>
    </row>
    <row r="65" spans="1:5" ht="20.100000000000001" customHeight="1">
      <c r="A65" s="31" t="s">
        <v>259</v>
      </c>
      <c r="B65" s="31" t="s">
        <v>259</v>
      </c>
      <c r="C65" s="29" t="s">
        <v>260</v>
      </c>
      <c r="D65" s="29" t="s">
        <v>258</v>
      </c>
      <c r="E65" s="30">
        <v>2257401</v>
      </c>
    </row>
    <row r="66" spans="1:5" ht="20.100000000000001" customHeight="1">
      <c r="A66" s="31" t="s">
        <v>259</v>
      </c>
      <c r="B66" s="31" t="s">
        <v>259</v>
      </c>
      <c r="C66" s="29" t="s">
        <v>261</v>
      </c>
      <c r="D66" s="29" t="s">
        <v>258</v>
      </c>
      <c r="E66" s="30">
        <v>27764</v>
      </c>
    </row>
    <row r="67" spans="1:5" ht="20.100000000000001" customHeight="1">
      <c r="A67" s="31" t="s">
        <v>259</v>
      </c>
      <c r="B67" s="29" t="s">
        <v>287</v>
      </c>
      <c r="C67" s="29" t="s">
        <v>258</v>
      </c>
      <c r="D67" s="29" t="s">
        <v>258</v>
      </c>
      <c r="E67" s="30">
        <v>1031272</v>
      </c>
    </row>
    <row r="68" spans="1:5" ht="20.100000000000001" customHeight="1">
      <c r="A68" s="32" t="s">
        <v>259</v>
      </c>
      <c r="B68" s="32" t="s">
        <v>259</v>
      </c>
      <c r="C68" s="33" t="s">
        <v>260</v>
      </c>
      <c r="D68" s="33" t="s">
        <v>258</v>
      </c>
      <c r="E68" s="30">
        <v>1031272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0E9BD-E65A-458D-9403-805930CAC5D4}">
  <dimension ref="A1:BJ155"/>
  <sheetViews>
    <sheetView workbookViewId="0">
      <selection activeCell="D85" sqref="D85"/>
    </sheetView>
  </sheetViews>
  <sheetFormatPr defaultRowHeight="16.5" customHeight="1"/>
  <cols>
    <col min="1" max="1" width="34.140625" customWidth="1"/>
    <col min="2" max="2" width="10.7109375" customWidth="1"/>
    <col min="3" max="3" width="14.140625" customWidth="1"/>
    <col min="4" max="4" width="17.7109375" customWidth="1"/>
    <col min="6" max="6" width="17.5703125" customWidth="1"/>
  </cols>
  <sheetData>
    <row r="1" spans="1:34" ht="16.5" customHeight="1">
      <c r="A1" s="45" t="s">
        <v>301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</row>
    <row r="2" spans="1:34" s="46" customFormat="1" ht="16.5" customHeight="1">
      <c r="C2" s="46" t="s">
        <v>302</v>
      </c>
    </row>
    <row r="3" spans="1:34" s="46" customFormat="1" ht="16.5" customHeight="1">
      <c r="B3" s="47"/>
      <c r="C3" s="47">
        <v>2019</v>
      </c>
      <c r="D3" s="47">
        <v>2020</v>
      </c>
      <c r="E3" s="47">
        <v>2021</v>
      </c>
      <c r="F3" s="47">
        <v>2022</v>
      </c>
      <c r="G3" s="47">
        <v>2023</v>
      </c>
      <c r="H3" s="47">
        <v>2024</v>
      </c>
      <c r="I3" s="47">
        <v>2025</v>
      </c>
      <c r="J3" s="47">
        <v>2026</v>
      </c>
      <c r="K3" s="47">
        <v>2027</v>
      </c>
      <c r="L3" s="47">
        <v>2028</v>
      </c>
      <c r="M3" s="47">
        <v>2029</v>
      </c>
      <c r="N3" s="47">
        <v>2030</v>
      </c>
      <c r="O3" s="47">
        <v>2031</v>
      </c>
      <c r="P3" s="47">
        <v>2032</v>
      </c>
      <c r="Q3" s="47">
        <v>2033</v>
      </c>
      <c r="R3" s="47">
        <v>2034</v>
      </c>
      <c r="S3" s="47">
        <v>2035</v>
      </c>
      <c r="T3" s="47">
        <v>2036</v>
      </c>
      <c r="U3" s="47">
        <v>2037</v>
      </c>
      <c r="V3" s="47">
        <v>2038</v>
      </c>
      <c r="W3" s="47">
        <v>2039</v>
      </c>
      <c r="X3" s="47">
        <v>2040</v>
      </c>
      <c r="Y3" s="47">
        <v>2041</v>
      </c>
      <c r="Z3" s="47">
        <v>2042</v>
      </c>
      <c r="AA3" s="47">
        <v>2043</v>
      </c>
      <c r="AB3" s="47">
        <v>2044</v>
      </c>
      <c r="AC3" s="47">
        <v>2045</v>
      </c>
      <c r="AD3" s="47">
        <v>2046</v>
      </c>
      <c r="AE3" s="47">
        <v>2047</v>
      </c>
      <c r="AF3" s="47">
        <v>2048</v>
      </c>
      <c r="AG3" s="47">
        <v>2049</v>
      </c>
      <c r="AH3" s="47">
        <v>2050</v>
      </c>
    </row>
    <row r="4" spans="1:34" s="46" customFormat="1" ht="16.5" customHeight="1">
      <c r="A4" s="48" t="s">
        <v>303</v>
      </c>
      <c r="B4" s="49"/>
      <c r="C4" s="49">
        <v>0.19265270841007084</v>
      </c>
      <c r="D4" s="49">
        <v>0.1961515400282112</v>
      </c>
      <c r="E4" s="49">
        <v>0.19965037164635155</v>
      </c>
      <c r="F4" s="49">
        <v>0.2031492032644919</v>
      </c>
      <c r="G4" s="49">
        <v>0.20664803488263225</v>
      </c>
      <c r="H4" s="49">
        <v>0.21014686650077261</v>
      </c>
      <c r="I4" s="49">
        <v>0.21364569811891296</v>
      </c>
      <c r="J4" s="49">
        <v>0.21714452973705331</v>
      </c>
      <c r="K4" s="49">
        <v>0.22064336135519366</v>
      </c>
      <c r="L4" s="49">
        <v>0.22414219297333401</v>
      </c>
      <c r="M4" s="49">
        <v>0.22764102459147437</v>
      </c>
      <c r="N4" s="49">
        <v>0.2311398562096148</v>
      </c>
      <c r="O4" s="49">
        <v>0.23164233415789656</v>
      </c>
      <c r="P4" s="49">
        <v>0.23214481210617832</v>
      </c>
      <c r="Q4" s="49">
        <v>0.23264729005446008</v>
      </c>
      <c r="R4" s="49">
        <v>0.23314976800274184</v>
      </c>
      <c r="S4" s="49">
        <v>0.2336522459510236</v>
      </c>
      <c r="T4" s="49">
        <v>0.23415472389930536</v>
      </c>
      <c r="U4" s="49">
        <v>0.23465720184758712</v>
      </c>
      <c r="V4" s="49">
        <v>0.23515967979586888</v>
      </c>
      <c r="W4" s="49">
        <v>0.23566215774415064</v>
      </c>
      <c r="X4" s="49">
        <v>0.2361646356924324</v>
      </c>
      <c r="Y4" s="49">
        <v>0.23666711364071416</v>
      </c>
      <c r="Z4" s="49">
        <v>0.23716959158899592</v>
      </c>
      <c r="AA4" s="49">
        <v>0.23767206953727768</v>
      </c>
      <c r="AB4" s="49">
        <v>0.23817454748555944</v>
      </c>
      <c r="AC4" s="49">
        <v>0.2386770254338412</v>
      </c>
      <c r="AD4" s="49">
        <v>0.23917950338212296</v>
      </c>
      <c r="AE4" s="49">
        <v>0.23968198133040472</v>
      </c>
      <c r="AF4" s="49">
        <v>0.24018445927868648</v>
      </c>
      <c r="AG4" s="49">
        <v>0.24068693722696824</v>
      </c>
      <c r="AH4" s="49">
        <v>0.24118941517525025</v>
      </c>
    </row>
    <row r="5" spans="1:34" s="46" customFormat="1" ht="16.5" customHeight="1">
      <c r="A5" s="50" t="s">
        <v>304</v>
      </c>
      <c r="B5" s="51"/>
      <c r="C5" s="51">
        <v>0.19265270841007084</v>
      </c>
      <c r="D5" s="51">
        <v>0.19473197004983886</v>
      </c>
      <c r="E5" s="51">
        <v>0.19681123168960687</v>
      </c>
      <c r="F5" s="51">
        <v>0.19889049332937489</v>
      </c>
      <c r="G5" s="51">
        <v>0.20096975496914291</v>
      </c>
      <c r="H5" s="51">
        <v>0.20304901660891092</v>
      </c>
      <c r="I5" s="51">
        <v>0.20512827824867894</v>
      </c>
      <c r="J5" s="51">
        <v>0.20720753988844695</v>
      </c>
      <c r="K5" s="51">
        <v>0.20928680152821497</v>
      </c>
      <c r="L5" s="51">
        <v>0.21136606316798298</v>
      </c>
      <c r="M5" s="51">
        <v>0.213445324807751</v>
      </c>
      <c r="N5" s="51">
        <v>0.21552458644751893</v>
      </c>
      <c r="O5" s="51">
        <v>0.21630534993562373</v>
      </c>
      <c r="P5" s="51">
        <v>0.21708611342372852</v>
      </c>
      <c r="Q5" s="51">
        <v>0.21786687691183332</v>
      </c>
      <c r="R5" s="51">
        <v>0.21864764039993811</v>
      </c>
      <c r="S5" s="51">
        <v>0.21942840388804291</v>
      </c>
      <c r="T5" s="51">
        <v>0.22020916737614771</v>
      </c>
      <c r="U5" s="51">
        <v>0.2209899308642525</v>
      </c>
      <c r="V5" s="51">
        <v>0.2217706943523573</v>
      </c>
      <c r="W5" s="51">
        <v>0.2225514578404621</v>
      </c>
      <c r="X5" s="51">
        <v>0.22333222132856689</v>
      </c>
      <c r="Y5" s="51">
        <v>0.22411298481667169</v>
      </c>
      <c r="Z5" s="51">
        <v>0.22489374830477649</v>
      </c>
      <c r="AA5" s="51">
        <v>0.22567451179288128</v>
      </c>
      <c r="AB5" s="51">
        <v>0.22645527528098608</v>
      </c>
      <c r="AC5" s="51">
        <v>0.22723603876909088</v>
      </c>
      <c r="AD5" s="51">
        <v>0.22801680225719567</v>
      </c>
      <c r="AE5" s="51">
        <v>0.22879756574530047</v>
      </c>
      <c r="AF5" s="51">
        <v>0.22957832923340526</v>
      </c>
      <c r="AG5" s="51">
        <v>0.23035909272151006</v>
      </c>
      <c r="AH5" s="51">
        <v>0.2311398562096148</v>
      </c>
    </row>
    <row r="6" spans="1:34" s="46" customFormat="1" ht="16.5" customHeight="1" thickBot="1">
      <c r="A6" s="52" t="s">
        <v>305</v>
      </c>
      <c r="B6" s="53"/>
      <c r="C6" s="53">
        <v>0.19265270841007084</v>
      </c>
      <c r="D6" s="53">
        <v>0.19265270841007084</v>
      </c>
      <c r="E6" s="53">
        <v>0.19265270841007084</v>
      </c>
      <c r="F6" s="53">
        <v>0.19265270841007084</v>
      </c>
      <c r="G6" s="53">
        <v>0.19265270841007084</v>
      </c>
      <c r="H6" s="53">
        <v>0.19265270841007084</v>
      </c>
      <c r="I6" s="53">
        <v>0.19265270841007084</v>
      </c>
      <c r="J6" s="53">
        <v>0.19265270841007084</v>
      </c>
      <c r="K6" s="53">
        <v>0.19265270841007084</v>
      </c>
      <c r="L6" s="53">
        <v>0.19265270841007084</v>
      </c>
      <c r="M6" s="53">
        <v>0.19265270841007084</v>
      </c>
      <c r="N6" s="53">
        <v>0.19265270841007084</v>
      </c>
      <c r="O6" s="53">
        <v>0.19379630231194325</v>
      </c>
      <c r="P6" s="53">
        <v>0.19493989621381566</v>
      </c>
      <c r="Q6" s="53">
        <v>0.19608349011568807</v>
      </c>
      <c r="R6" s="53">
        <v>0.19722708401756048</v>
      </c>
      <c r="S6" s="53">
        <v>0.19837067791943289</v>
      </c>
      <c r="T6" s="53">
        <v>0.19951427182130529</v>
      </c>
      <c r="U6" s="53">
        <v>0.2006578657231777</v>
      </c>
      <c r="V6" s="53">
        <v>0.20180145962505011</v>
      </c>
      <c r="W6" s="53">
        <v>0.20294505352692252</v>
      </c>
      <c r="X6" s="53">
        <v>0.20408864742879493</v>
      </c>
      <c r="Y6" s="53">
        <v>0.20523224133066734</v>
      </c>
      <c r="Z6" s="53">
        <v>0.20637583523253974</v>
      </c>
      <c r="AA6" s="53">
        <v>0.20751942913441215</v>
      </c>
      <c r="AB6" s="53">
        <v>0.20866302303628456</v>
      </c>
      <c r="AC6" s="53">
        <v>0.20980661693815697</v>
      </c>
      <c r="AD6" s="53">
        <v>0.21095021084002938</v>
      </c>
      <c r="AE6" s="53">
        <v>0.21209380474190179</v>
      </c>
      <c r="AF6" s="53">
        <v>0.2132373986437742</v>
      </c>
      <c r="AG6" s="53">
        <v>0.2143809925456466</v>
      </c>
      <c r="AH6" s="53">
        <v>0.21552458644751893</v>
      </c>
    </row>
    <row r="7" spans="1:34" s="46" customFormat="1" ht="16.5" customHeight="1" thickTop="1">
      <c r="A7" s="48" t="s">
        <v>306</v>
      </c>
      <c r="B7" s="49"/>
      <c r="C7" s="49">
        <v>0.20973134956672476</v>
      </c>
      <c r="D7" s="49">
        <v>0.21354035221836329</v>
      </c>
      <c r="E7" s="49">
        <v>0.21734935487000182</v>
      </c>
      <c r="F7" s="49">
        <v>0.22115835752164034</v>
      </c>
      <c r="G7" s="49">
        <v>0.22496736017327887</v>
      </c>
      <c r="H7" s="49">
        <v>0.2287763628249174</v>
      </c>
      <c r="I7" s="49">
        <v>0.23258536547655592</v>
      </c>
      <c r="J7" s="49">
        <v>0.23639436812819445</v>
      </c>
      <c r="K7" s="49">
        <v>0.24020337077983298</v>
      </c>
      <c r="L7" s="49">
        <v>0.2440123734314715</v>
      </c>
      <c r="M7" s="49">
        <v>0.24782137608311003</v>
      </c>
      <c r="N7" s="49">
        <v>0.25163037873474864</v>
      </c>
      <c r="O7" s="49">
        <v>0.2521774012972155</v>
      </c>
      <c r="P7" s="49">
        <v>0.25272442385968236</v>
      </c>
      <c r="Q7" s="49">
        <v>0.25327144642214922</v>
      </c>
      <c r="R7" s="49">
        <v>0.25381846898461607</v>
      </c>
      <c r="S7" s="49">
        <v>0.25436549154708293</v>
      </c>
      <c r="T7" s="49">
        <v>0.25491251410954979</v>
      </c>
      <c r="U7" s="49">
        <v>0.25545953667201665</v>
      </c>
      <c r="V7" s="49">
        <v>0.25600655923448351</v>
      </c>
      <c r="W7" s="49">
        <v>0.25655358179695037</v>
      </c>
      <c r="X7" s="49">
        <v>0.25710060435941723</v>
      </c>
      <c r="Y7" s="49">
        <v>0.25764762692188409</v>
      </c>
      <c r="Z7" s="49">
        <v>0.25819464948435095</v>
      </c>
      <c r="AA7" s="49">
        <v>0.25874167204681781</v>
      </c>
      <c r="AB7" s="49">
        <v>0.25928869460928466</v>
      </c>
      <c r="AC7" s="49">
        <v>0.25983571717175152</v>
      </c>
      <c r="AD7" s="49">
        <v>0.26038273973421838</v>
      </c>
      <c r="AE7" s="49">
        <v>0.26092976229668524</v>
      </c>
      <c r="AF7" s="49">
        <v>0.2614767848591521</v>
      </c>
      <c r="AG7" s="49">
        <v>0.26202380742161896</v>
      </c>
      <c r="AH7" s="49">
        <v>0.26257082998408554</v>
      </c>
    </row>
    <row r="8" spans="1:34" s="46" customFormat="1" ht="16.5" customHeight="1">
      <c r="A8" s="50" t="s">
        <v>307</v>
      </c>
      <c r="B8" s="51"/>
      <c r="C8" s="51">
        <v>0.20973134956672476</v>
      </c>
      <c r="D8" s="51">
        <v>0.21199493751941856</v>
      </c>
      <c r="E8" s="51">
        <v>0.21425852547211235</v>
      </c>
      <c r="F8" s="51">
        <v>0.21652211342480615</v>
      </c>
      <c r="G8" s="51">
        <v>0.21878570137749995</v>
      </c>
      <c r="H8" s="51">
        <v>0.22104928933019374</v>
      </c>
      <c r="I8" s="51">
        <v>0.22331287728288754</v>
      </c>
      <c r="J8" s="51">
        <v>0.22557646523558134</v>
      </c>
      <c r="K8" s="51">
        <v>0.22784005318827513</v>
      </c>
      <c r="L8" s="51">
        <v>0.23010364114096893</v>
      </c>
      <c r="M8" s="51">
        <v>0.23236722909366272</v>
      </c>
      <c r="N8" s="51">
        <v>0.23463081704635638</v>
      </c>
      <c r="O8" s="51">
        <v>0.23548079513077599</v>
      </c>
      <c r="P8" s="51">
        <v>0.23633077321519561</v>
      </c>
      <c r="Q8" s="51">
        <v>0.23718075129961522</v>
      </c>
      <c r="R8" s="51">
        <v>0.23803072938403483</v>
      </c>
      <c r="S8" s="51">
        <v>0.23888070746845444</v>
      </c>
      <c r="T8" s="51">
        <v>0.23973068555287405</v>
      </c>
      <c r="U8" s="51">
        <v>0.24058066363729366</v>
      </c>
      <c r="V8" s="51">
        <v>0.24143064172171327</v>
      </c>
      <c r="W8" s="51">
        <v>0.24228061980613289</v>
      </c>
      <c r="X8" s="51">
        <v>0.2431305978905525</v>
      </c>
      <c r="Y8" s="51">
        <v>0.24398057597497211</v>
      </c>
      <c r="Z8" s="51">
        <v>0.24483055405939172</v>
      </c>
      <c r="AA8" s="51">
        <v>0.24568053214381133</v>
      </c>
      <c r="AB8" s="51">
        <v>0.24653051022823094</v>
      </c>
      <c r="AC8" s="51">
        <v>0.24738048831265055</v>
      </c>
      <c r="AD8" s="51">
        <v>0.24823046639707017</v>
      </c>
      <c r="AE8" s="51">
        <v>0.24908044448148978</v>
      </c>
      <c r="AF8" s="51">
        <v>0.24993042256590939</v>
      </c>
      <c r="AG8" s="51">
        <v>0.25078040065032903</v>
      </c>
      <c r="AH8" s="51">
        <v>0.25163037873474864</v>
      </c>
    </row>
    <row r="9" spans="1:34" s="46" customFormat="1" ht="16.5" customHeight="1" thickBot="1">
      <c r="A9" s="52" t="s">
        <v>308</v>
      </c>
      <c r="B9" s="53"/>
      <c r="C9" s="53">
        <v>0.20973134956672476</v>
      </c>
      <c r="D9" s="53">
        <v>0.20973134956672476</v>
      </c>
      <c r="E9" s="53">
        <v>0.20973134956672476</v>
      </c>
      <c r="F9" s="53">
        <v>0.20973134956672476</v>
      </c>
      <c r="G9" s="53">
        <v>0.20973134956672476</v>
      </c>
      <c r="H9" s="53">
        <v>0.20973134956672476</v>
      </c>
      <c r="I9" s="53">
        <v>0.20973134956672476</v>
      </c>
      <c r="J9" s="53">
        <v>0.20973134956672476</v>
      </c>
      <c r="K9" s="53">
        <v>0.20973134956672476</v>
      </c>
      <c r="L9" s="53">
        <v>0.20973134956672476</v>
      </c>
      <c r="M9" s="53">
        <v>0.20973134956672476</v>
      </c>
      <c r="N9" s="53">
        <v>0.20973134956672476</v>
      </c>
      <c r="O9" s="53">
        <v>0.21097632294070634</v>
      </c>
      <c r="P9" s="53">
        <v>0.21222129631468792</v>
      </c>
      <c r="Q9" s="53">
        <v>0.2134662696886695</v>
      </c>
      <c r="R9" s="53">
        <v>0.21471124306265107</v>
      </c>
      <c r="S9" s="53">
        <v>0.21595621643663265</v>
      </c>
      <c r="T9" s="53">
        <v>0.21720118981061423</v>
      </c>
      <c r="U9" s="53">
        <v>0.21844616318459581</v>
      </c>
      <c r="V9" s="53">
        <v>0.21969113655857739</v>
      </c>
      <c r="W9" s="53">
        <v>0.22093610993255897</v>
      </c>
      <c r="X9" s="53">
        <v>0.22218108330654054</v>
      </c>
      <c r="Y9" s="53">
        <v>0.22342605668052212</v>
      </c>
      <c r="Z9" s="53">
        <v>0.2246710300545037</v>
      </c>
      <c r="AA9" s="53">
        <v>0.22591600342848528</v>
      </c>
      <c r="AB9" s="53">
        <v>0.22716097680246686</v>
      </c>
      <c r="AC9" s="53">
        <v>0.22840595017644844</v>
      </c>
      <c r="AD9" s="53">
        <v>0.22965092355043001</v>
      </c>
      <c r="AE9" s="53">
        <v>0.23089589692441159</v>
      </c>
      <c r="AF9" s="53">
        <v>0.23214087029839317</v>
      </c>
      <c r="AG9" s="53">
        <v>0.23338584367237475</v>
      </c>
      <c r="AH9" s="53">
        <v>0.23463081704635638</v>
      </c>
    </row>
    <row r="10" spans="1:34" s="46" customFormat="1" ht="16.5" customHeight="1" thickTop="1">
      <c r="A10" s="48" t="s">
        <v>309</v>
      </c>
      <c r="B10" s="49"/>
      <c r="C10" s="49">
        <v>0.2204938653577603</v>
      </c>
      <c r="D10" s="49">
        <v>0.22449832973350944</v>
      </c>
      <c r="E10" s="49">
        <v>0.22850279410925858</v>
      </c>
      <c r="F10" s="49">
        <v>0.23250725848500772</v>
      </c>
      <c r="G10" s="49">
        <v>0.23651172286075686</v>
      </c>
      <c r="H10" s="49">
        <v>0.240516187236506</v>
      </c>
      <c r="I10" s="49">
        <v>0.24452065161225514</v>
      </c>
      <c r="J10" s="49">
        <v>0.24852511598800428</v>
      </c>
      <c r="K10" s="49">
        <v>0.25252958036375339</v>
      </c>
      <c r="L10" s="49">
        <v>0.25653404473950253</v>
      </c>
      <c r="M10" s="49">
        <v>0.26053850911525167</v>
      </c>
      <c r="N10" s="49">
        <v>0.26454297349100081</v>
      </c>
      <c r="O10" s="49">
        <v>0.26511806691163342</v>
      </c>
      <c r="P10" s="49">
        <v>0.26569316033226603</v>
      </c>
      <c r="Q10" s="49">
        <v>0.26626825375289864</v>
      </c>
      <c r="R10" s="49">
        <v>0.26684334717353125</v>
      </c>
      <c r="S10" s="49">
        <v>0.26741844059416386</v>
      </c>
      <c r="T10" s="49">
        <v>0.26799353401479648</v>
      </c>
      <c r="U10" s="49">
        <v>0.26856862743542909</v>
      </c>
      <c r="V10" s="49">
        <v>0.2691437208560617</v>
      </c>
      <c r="W10" s="49">
        <v>0.26971881427669431</v>
      </c>
      <c r="X10" s="49">
        <v>0.27029390769732692</v>
      </c>
      <c r="Y10" s="49">
        <v>0.27086900111795953</v>
      </c>
      <c r="Z10" s="49">
        <v>0.27144409453859214</v>
      </c>
      <c r="AA10" s="49">
        <v>0.27201918795922475</v>
      </c>
      <c r="AB10" s="49">
        <v>0.27259428137985736</v>
      </c>
      <c r="AC10" s="49">
        <v>0.27316937480048997</v>
      </c>
      <c r="AD10" s="49">
        <v>0.27374446822112258</v>
      </c>
      <c r="AE10" s="49">
        <v>0.27431956164175519</v>
      </c>
      <c r="AF10" s="49">
        <v>0.2748946550623878</v>
      </c>
      <c r="AG10" s="49">
        <v>0.27546974848302042</v>
      </c>
      <c r="AH10" s="49">
        <v>0.27604484190365303</v>
      </c>
    </row>
    <row r="11" spans="1:34" s="46" customFormat="1" ht="16.5" customHeight="1">
      <c r="A11" s="50" t="s">
        <v>310</v>
      </c>
      <c r="B11" s="51"/>
      <c r="C11" s="51">
        <v>0.2204938653577603</v>
      </c>
      <c r="D11" s="51">
        <v>0.22287361096230535</v>
      </c>
      <c r="E11" s="51">
        <v>0.22525335656685039</v>
      </c>
      <c r="F11" s="51">
        <v>0.22763310217139543</v>
      </c>
      <c r="G11" s="51">
        <v>0.23001284777594047</v>
      </c>
      <c r="H11" s="51">
        <v>0.23239259338048551</v>
      </c>
      <c r="I11" s="51">
        <v>0.23477233898503055</v>
      </c>
      <c r="J11" s="51">
        <v>0.2371520845895756</v>
      </c>
      <c r="K11" s="51">
        <v>0.23953183019412064</v>
      </c>
      <c r="L11" s="51">
        <v>0.24191157579866568</v>
      </c>
      <c r="M11" s="51">
        <v>0.24429132140321072</v>
      </c>
      <c r="N11" s="51">
        <v>0.24667106700775568</v>
      </c>
      <c r="O11" s="51">
        <v>0.24756466233191793</v>
      </c>
      <c r="P11" s="51">
        <v>0.24845825765608018</v>
      </c>
      <c r="Q11" s="51">
        <v>0.24935185298024243</v>
      </c>
      <c r="R11" s="51">
        <v>0.25024544830440471</v>
      </c>
      <c r="S11" s="51">
        <v>0.25113904362856698</v>
      </c>
      <c r="T11" s="51">
        <v>0.25203263895272926</v>
      </c>
      <c r="U11" s="51">
        <v>0.25292623427689154</v>
      </c>
      <c r="V11" s="51">
        <v>0.25381982960105381</v>
      </c>
      <c r="W11" s="51">
        <v>0.25471342492521609</v>
      </c>
      <c r="X11" s="51">
        <v>0.25560702024937837</v>
      </c>
      <c r="Y11" s="51">
        <v>0.25650061557354065</v>
      </c>
      <c r="Z11" s="51">
        <v>0.25739421089770292</v>
      </c>
      <c r="AA11" s="51">
        <v>0.2582878062218652</v>
      </c>
      <c r="AB11" s="51">
        <v>0.25918140154602748</v>
      </c>
      <c r="AC11" s="51">
        <v>0.26007499687018976</v>
      </c>
      <c r="AD11" s="51">
        <v>0.26096859219435203</v>
      </c>
      <c r="AE11" s="51">
        <v>0.26186218751851431</v>
      </c>
      <c r="AF11" s="51">
        <v>0.26275578284267659</v>
      </c>
      <c r="AG11" s="51">
        <v>0.26364937816683887</v>
      </c>
      <c r="AH11" s="51">
        <v>0.26454297349100081</v>
      </c>
    </row>
    <row r="12" spans="1:34" s="46" customFormat="1" ht="16.5" customHeight="1" thickBot="1">
      <c r="A12" s="52" t="s">
        <v>311</v>
      </c>
      <c r="B12" s="53"/>
      <c r="C12" s="53">
        <v>0.2204938653577603</v>
      </c>
      <c r="D12" s="53">
        <v>0.2204938653577603</v>
      </c>
      <c r="E12" s="53">
        <v>0.2204938653577603</v>
      </c>
      <c r="F12" s="53">
        <v>0.2204938653577603</v>
      </c>
      <c r="G12" s="53">
        <v>0.2204938653577603</v>
      </c>
      <c r="H12" s="53">
        <v>0.2204938653577603</v>
      </c>
      <c r="I12" s="53">
        <v>0.2204938653577603</v>
      </c>
      <c r="J12" s="53">
        <v>0.2204938653577603</v>
      </c>
      <c r="K12" s="53">
        <v>0.2204938653577603</v>
      </c>
      <c r="L12" s="53">
        <v>0.2204938653577603</v>
      </c>
      <c r="M12" s="53">
        <v>0.2204938653577603</v>
      </c>
      <c r="N12" s="53">
        <v>0.2204938653577603</v>
      </c>
      <c r="O12" s="53">
        <v>0.22180272544026008</v>
      </c>
      <c r="P12" s="53">
        <v>0.22311158552275986</v>
      </c>
      <c r="Q12" s="53">
        <v>0.22442044560525964</v>
      </c>
      <c r="R12" s="53">
        <v>0.22572930568775942</v>
      </c>
      <c r="S12" s="53">
        <v>0.2270381657702592</v>
      </c>
      <c r="T12" s="53">
        <v>0.22834702585275898</v>
      </c>
      <c r="U12" s="53">
        <v>0.22965588593525876</v>
      </c>
      <c r="V12" s="53">
        <v>0.23096474601775854</v>
      </c>
      <c r="W12" s="53">
        <v>0.23227360610025832</v>
      </c>
      <c r="X12" s="53">
        <v>0.2335824661827581</v>
      </c>
      <c r="Y12" s="53">
        <v>0.23489132626525788</v>
      </c>
      <c r="Z12" s="53">
        <v>0.23620018634775766</v>
      </c>
      <c r="AA12" s="53">
        <v>0.23750904643025744</v>
      </c>
      <c r="AB12" s="53">
        <v>0.23881790651275722</v>
      </c>
      <c r="AC12" s="53">
        <v>0.240126766595257</v>
      </c>
      <c r="AD12" s="53">
        <v>0.24143562667775678</v>
      </c>
      <c r="AE12" s="53">
        <v>0.24274448676025656</v>
      </c>
      <c r="AF12" s="53">
        <v>0.24405334684275634</v>
      </c>
      <c r="AG12" s="53">
        <v>0.24536220692525612</v>
      </c>
      <c r="AH12" s="53">
        <v>0.24667106700775568</v>
      </c>
    </row>
    <row r="13" spans="1:34" s="46" customFormat="1" ht="16.5" customHeight="1" thickTop="1">
      <c r="A13" s="48" t="s">
        <v>312</v>
      </c>
      <c r="B13" s="49"/>
      <c r="C13" s="49">
        <v>0.23146148168747635</v>
      </c>
      <c r="D13" s="49">
        <v>0.23566513268825004</v>
      </c>
      <c r="E13" s="49">
        <v>0.23986878368902373</v>
      </c>
      <c r="F13" s="49">
        <v>0.24407243468979742</v>
      </c>
      <c r="G13" s="49">
        <v>0.24827608569057111</v>
      </c>
      <c r="H13" s="49">
        <v>0.25247973669134482</v>
      </c>
      <c r="I13" s="49">
        <v>0.25668338769211851</v>
      </c>
      <c r="J13" s="49">
        <v>0.2608870386928922</v>
      </c>
      <c r="K13" s="49">
        <v>0.26509068969366589</v>
      </c>
      <c r="L13" s="49">
        <v>0.26929434069443958</v>
      </c>
      <c r="M13" s="49">
        <v>0.27349799169521327</v>
      </c>
      <c r="N13" s="49">
        <v>0.27770164269598707</v>
      </c>
      <c r="O13" s="49">
        <v>0.27830534191923922</v>
      </c>
      <c r="P13" s="49">
        <v>0.27890904114249138</v>
      </c>
      <c r="Q13" s="49">
        <v>0.27951274036574353</v>
      </c>
      <c r="R13" s="49">
        <v>0.28011643958899568</v>
      </c>
      <c r="S13" s="49">
        <v>0.28072013881224783</v>
      </c>
      <c r="T13" s="49">
        <v>0.28132383803549998</v>
      </c>
      <c r="U13" s="49">
        <v>0.28192753725875214</v>
      </c>
      <c r="V13" s="49">
        <v>0.28253123648200429</v>
      </c>
      <c r="W13" s="49">
        <v>0.28313493570525644</v>
      </c>
      <c r="X13" s="49">
        <v>0.28373863492850859</v>
      </c>
      <c r="Y13" s="49">
        <v>0.28434233415176074</v>
      </c>
      <c r="Z13" s="49">
        <v>0.2849460333750129</v>
      </c>
      <c r="AA13" s="49">
        <v>0.28554973259826505</v>
      </c>
      <c r="AB13" s="49">
        <v>0.2861534318215172</v>
      </c>
      <c r="AC13" s="49">
        <v>0.28675713104476935</v>
      </c>
      <c r="AD13" s="49">
        <v>0.28736083026802151</v>
      </c>
      <c r="AE13" s="49">
        <v>0.28796452949127366</v>
      </c>
      <c r="AF13" s="49">
        <v>0.28856822871452581</v>
      </c>
      <c r="AG13" s="49">
        <v>0.28917192793777796</v>
      </c>
      <c r="AH13" s="49">
        <v>0.28977562716103</v>
      </c>
    </row>
    <row r="14" spans="1:34" s="46" customFormat="1" ht="16.5" customHeight="1">
      <c r="A14" s="50" t="s">
        <v>313</v>
      </c>
      <c r="B14" s="51"/>
      <c r="C14" s="51">
        <v>0.23146148168747635</v>
      </c>
      <c r="D14" s="51">
        <v>0.2339595985524219</v>
      </c>
      <c r="E14" s="51">
        <v>0.23645771541736746</v>
      </c>
      <c r="F14" s="51">
        <v>0.23895583228231301</v>
      </c>
      <c r="G14" s="51">
        <v>0.24145394914725857</v>
      </c>
      <c r="H14" s="51">
        <v>0.24395206601220412</v>
      </c>
      <c r="I14" s="51">
        <v>0.24645018287714968</v>
      </c>
      <c r="J14" s="51">
        <v>0.24894829974209523</v>
      </c>
      <c r="K14" s="51">
        <v>0.25144641660704076</v>
      </c>
      <c r="L14" s="51">
        <v>0.25394453347198631</v>
      </c>
      <c r="M14" s="51">
        <v>0.25644265033693187</v>
      </c>
      <c r="N14" s="51">
        <v>0.25894076720187736</v>
      </c>
      <c r="O14" s="51">
        <v>0.25987881097658283</v>
      </c>
      <c r="P14" s="51">
        <v>0.2608168547512883</v>
      </c>
      <c r="Q14" s="51">
        <v>0.26175489852599376</v>
      </c>
      <c r="R14" s="51">
        <v>0.26269294230069923</v>
      </c>
      <c r="S14" s="51">
        <v>0.26363098607540469</v>
      </c>
      <c r="T14" s="51">
        <v>0.26456902985011016</v>
      </c>
      <c r="U14" s="51">
        <v>0.26550707362481563</v>
      </c>
      <c r="V14" s="51">
        <v>0.26644511739952109</v>
      </c>
      <c r="W14" s="51">
        <v>0.26738316117422656</v>
      </c>
      <c r="X14" s="51">
        <v>0.26832120494893202</v>
      </c>
      <c r="Y14" s="51">
        <v>0.26925924872363749</v>
      </c>
      <c r="Z14" s="51">
        <v>0.27019729249834296</v>
      </c>
      <c r="AA14" s="51">
        <v>0.27113533627304842</v>
      </c>
      <c r="AB14" s="51">
        <v>0.27207338004775389</v>
      </c>
      <c r="AC14" s="51">
        <v>0.27301142382245935</v>
      </c>
      <c r="AD14" s="51">
        <v>0.27394946759716482</v>
      </c>
      <c r="AE14" s="51">
        <v>0.27488751137187029</v>
      </c>
      <c r="AF14" s="51">
        <v>0.27582555514657575</v>
      </c>
      <c r="AG14" s="51">
        <v>0.27676359892128122</v>
      </c>
      <c r="AH14" s="51">
        <v>0.27770164269598707</v>
      </c>
    </row>
    <row r="15" spans="1:34" s="46" customFormat="1" ht="16.5" customHeight="1" thickBot="1">
      <c r="A15" s="52" t="s">
        <v>314</v>
      </c>
      <c r="B15" s="53"/>
      <c r="C15" s="53">
        <v>0.23146148168747635</v>
      </c>
      <c r="D15" s="53">
        <v>0.23146148168747635</v>
      </c>
      <c r="E15" s="53">
        <v>0.23146148168747635</v>
      </c>
      <c r="F15" s="53">
        <v>0.23146148168747635</v>
      </c>
      <c r="G15" s="53">
        <v>0.23146148168747635</v>
      </c>
      <c r="H15" s="53">
        <v>0.23146148168747635</v>
      </c>
      <c r="I15" s="53">
        <v>0.23146148168747635</v>
      </c>
      <c r="J15" s="53">
        <v>0.23146148168747635</v>
      </c>
      <c r="K15" s="53">
        <v>0.23146148168747635</v>
      </c>
      <c r="L15" s="53">
        <v>0.23146148168747635</v>
      </c>
      <c r="M15" s="53">
        <v>0.23146148168747635</v>
      </c>
      <c r="N15" s="53">
        <v>0.23146148168747635</v>
      </c>
      <c r="O15" s="53">
        <v>0.23283544596319641</v>
      </c>
      <c r="P15" s="53">
        <v>0.23420941023891648</v>
      </c>
      <c r="Q15" s="53">
        <v>0.23558337451463654</v>
      </c>
      <c r="R15" s="53">
        <v>0.2369573387903566</v>
      </c>
      <c r="S15" s="53">
        <v>0.23833130306607667</v>
      </c>
      <c r="T15" s="53">
        <v>0.23970526734179673</v>
      </c>
      <c r="U15" s="53">
        <v>0.24107923161751679</v>
      </c>
      <c r="V15" s="53">
        <v>0.24245319589323686</v>
      </c>
      <c r="W15" s="53">
        <v>0.24382716016895692</v>
      </c>
      <c r="X15" s="53">
        <v>0.24520112444467698</v>
      </c>
      <c r="Y15" s="53">
        <v>0.24657508872039705</v>
      </c>
      <c r="Z15" s="53">
        <v>0.24794905299611711</v>
      </c>
      <c r="AA15" s="53">
        <v>0.24932301727183717</v>
      </c>
      <c r="AB15" s="53">
        <v>0.25069698154755721</v>
      </c>
      <c r="AC15" s="53">
        <v>0.25207094582327727</v>
      </c>
      <c r="AD15" s="53">
        <v>0.25344491009899733</v>
      </c>
      <c r="AE15" s="53">
        <v>0.2548188743747174</v>
      </c>
      <c r="AF15" s="53">
        <v>0.25619283865043746</v>
      </c>
      <c r="AG15" s="53">
        <v>0.25756680292615752</v>
      </c>
      <c r="AH15" s="53">
        <v>0.25894076720187736</v>
      </c>
    </row>
    <row r="16" spans="1:34" s="46" customFormat="1" ht="16.5" customHeight="1" thickTop="1">
      <c r="A16" s="48" t="s">
        <v>315</v>
      </c>
      <c r="B16" s="49"/>
      <c r="C16" s="49">
        <v>0.24320342623035651</v>
      </c>
      <c r="D16" s="49">
        <v>0.24762032669522616</v>
      </c>
      <c r="E16" s="49">
        <v>0.2520372271600958</v>
      </c>
      <c r="F16" s="49">
        <v>0.25645412762496544</v>
      </c>
      <c r="G16" s="49">
        <v>0.26087102808983509</v>
      </c>
      <c r="H16" s="49">
        <v>0.26528792855470473</v>
      </c>
      <c r="I16" s="49">
        <v>0.26970482901957438</v>
      </c>
      <c r="J16" s="49">
        <v>0.27412172948444402</v>
      </c>
      <c r="K16" s="49">
        <v>0.27853862994931367</v>
      </c>
      <c r="L16" s="49">
        <v>0.28295553041418331</v>
      </c>
      <c r="M16" s="49">
        <v>0.28737243087905295</v>
      </c>
      <c r="N16" s="49">
        <v>0.29178933134392265</v>
      </c>
      <c r="O16" s="49">
        <v>0.29242365597727898</v>
      </c>
      <c r="P16" s="49">
        <v>0.29305798061063532</v>
      </c>
      <c r="Q16" s="49">
        <v>0.29369230524399165</v>
      </c>
      <c r="R16" s="49">
        <v>0.29432662987734798</v>
      </c>
      <c r="S16" s="49">
        <v>0.29496095451070431</v>
      </c>
      <c r="T16" s="49">
        <v>0.29559527914406064</v>
      </c>
      <c r="U16" s="49">
        <v>0.29622960377741697</v>
      </c>
      <c r="V16" s="49">
        <v>0.2968639284107733</v>
      </c>
      <c r="W16" s="49">
        <v>0.29749825304412963</v>
      </c>
      <c r="X16" s="49">
        <v>0.29813257767748597</v>
      </c>
      <c r="Y16" s="49">
        <v>0.2987669023108423</v>
      </c>
      <c r="Z16" s="49">
        <v>0.29940122694419863</v>
      </c>
      <c r="AA16" s="49">
        <v>0.30003555157755496</v>
      </c>
      <c r="AB16" s="49">
        <v>0.30066987621091129</v>
      </c>
      <c r="AC16" s="49">
        <v>0.30130420084426762</v>
      </c>
      <c r="AD16" s="49">
        <v>0.30193852547762395</v>
      </c>
      <c r="AE16" s="49">
        <v>0.30257285011098028</v>
      </c>
      <c r="AF16" s="49">
        <v>0.30320717474433662</v>
      </c>
      <c r="AG16" s="49">
        <v>0.30384149937769295</v>
      </c>
      <c r="AH16" s="49">
        <v>0.30447582401104972</v>
      </c>
    </row>
    <row r="17" spans="1:34" s="46" customFormat="1" ht="16.5" customHeight="1">
      <c r="A17" s="50" t="s">
        <v>316</v>
      </c>
      <c r="B17" s="51"/>
      <c r="C17" s="51">
        <v>0.24320342623035651</v>
      </c>
      <c r="D17" s="51">
        <v>0.24582827152318548</v>
      </c>
      <c r="E17" s="51">
        <v>0.24845311681601445</v>
      </c>
      <c r="F17" s="51">
        <v>0.25107796210884342</v>
      </c>
      <c r="G17" s="51">
        <v>0.25370280740167239</v>
      </c>
      <c r="H17" s="51">
        <v>0.25632765269450136</v>
      </c>
      <c r="I17" s="51">
        <v>0.25895249798733033</v>
      </c>
      <c r="J17" s="51">
        <v>0.2615773432801593</v>
      </c>
      <c r="K17" s="51">
        <v>0.26420218857298827</v>
      </c>
      <c r="L17" s="51">
        <v>0.26682703386581724</v>
      </c>
      <c r="M17" s="51">
        <v>0.26945187915864621</v>
      </c>
      <c r="N17" s="51">
        <v>0.27207672445147529</v>
      </c>
      <c r="O17" s="51">
        <v>0.27306235479609764</v>
      </c>
      <c r="P17" s="51">
        <v>0.27404798514071999</v>
      </c>
      <c r="Q17" s="51">
        <v>0.27503361548534233</v>
      </c>
      <c r="R17" s="51">
        <v>0.27601924582996468</v>
      </c>
      <c r="S17" s="51">
        <v>0.27700487617458702</v>
      </c>
      <c r="T17" s="51">
        <v>0.27799050651920937</v>
      </c>
      <c r="U17" s="51">
        <v>0.27897613686383171</v>
      </c>
      <c r="V17" s="51">
        <v>0.27996176720845406</v>
      </c>
      <c r="W17" s="51">
        <v>0.28094739755307641</v>
      </c>
      <c r="X17" s="51">
        <v>0.28193302789769875</v>
      </c>
      <c r="Y17" s="51">
        <v>0.2829186582423211</v>
      </c>
      <c r="Z17" s="51">
        <v>0.28390428858694344</v>
      </c>
      <c r="AA17" s="51">
        <v>0.28488991893156579</v>
      </c>
      <c r="AB17" s="51">
        <v>0.28587554927618813</v>
      </c>
      <c r="AC17" s="51">
        <v>0.28686117962081048</v>
      </c>
      <c r="AD17" s="51">
        <v>0.28784680996543283</v>
      </c>
      <c r="AE17" s="51">
        <v>0.28883244031005517</v>
      </c>
      <c r="AF17" s="51">
        <v>0.28981807065467752</v>
      </c>
      <c r="AG17" s="51">
        <v>0.29080370099929986</v>
      </c>
      <c r="AH17" s="51">
        <v>0.29178933134392265</v>
      </c>
    </row>
    <row r="18" spans="1:34" s="46" customFormat="1" ht="16.5" customHeight="1" thickBot="1">
      <c r="A18" s="52" t="s">
        <v>317</v>
      </c>
      <c r="B18" s="53"/>
      <c r="C18" s="53">
        <v>0.24320342623035651</v>
      </c>
      <c r="D18" s="53">
        <v>0.24320342623035651</v>
      </c>
      <c r="E18" s="53">
        <v>0.24320342623035651</v>
      </c>
      <c r="F18" s="53">
        <v>0.24320342623035651</v>
      </c>
      <c r="G18" s="53">
        <v>0.24320342623035651</v>
      </c>
      <c r="H18" s="53">
        <v>0.24320342623035651</v>
      </c>
      <c r="I18" s="53">
        <v>0.24320342623035651</v>
      </c>
      <c r="J18" s="53">
        <v>0.24320342623035651</v>
      </c>
      <c r="K18" s="53">
        <v>0.24320342623035651</v>
      </c>
      <c r="L18" s="53">
        <v>0.24320342623035651</v>
      </c>
      <c r="M18" s="53">
        <v>0.24320342623035651</v>
      </c>
      <c r="N18" s="53">
        <v>0.24320342623035651</v>
      </c>
      <c r="O18" s="53">
        <v>0.24464709114141245</v>
      </c>
      <c r="P18" s="53">
        <v>0.24609075605246838</v>
      </c>
      <c r="Q18" s="53">
        <v>0.24753442096352432</v>
      </c>
      <c r="R18" s="53">
        <v>0.24897808587458026</v>
      </c>
      <c r="S18" s="53">
        <v>0.25042175078563622</v>
      </c>
      <c r="T18" s="53">
        <v>0.25186541569669219</v>
      </c>
      <c r="U18" s="53">
        <v>0.25330908060774815</v>
      </c>
      <c r="V18" s="53">
        <v>0.25475274551880411</v>
      </c>
      <c r="W18" s="53">
        <v>0.25619641042986008</v>
      </c>
      <c r="X18" s="53">
        <v>0.25764007534091604</v>
      </c>
      <c r="Y18" s="53">
        <v>0.25908374025197201</v>
      </c>
      <c r="Z18" s="53">
        <v>0.26052740516302797</v>
      </c>
      <c r="AA18" s="53">
        <v>0.26197107007408393</v>
      </c>
      <c r="AB18" s="53">
        <v>0.2634147349851399</v>
      </c>
      <c r="AC18" s="53">
        <v>0.26485839989619586</v>
      </c>
      <c r="AD18" s="53">
        <v>0.26630206480725183</v>
      </c>
      <c r="AE18" s="53">
        <v>0.26774572971830779</v>
      </c>
      <c r="AF18" s="53">
        <v>0.26918939462936375</v>
      </c>
      <c r="AG18" s="53">
        <v>0.27063305954041972</v>
      </c>
      <c r="AH18" s="53">
        <v>0.27207672445147529</v>
      </c>
    </row>
    <row r="19" spans="1:34" ht="16.5" customHeight="1" thickTop="1">
      <c r="A19" s="48" t="s">
        <v>318</v>
      </c>
      <c r="B19" s="58"/>
      <c r="C19" s="109">
        <v>0.25238422643046826</v>
      </c>
      <c r="D19" s="109">
        <v>0.25696786254252957</v>
      </c>
      <c r="E19" s="109">
        <v>0.26155149865459087</v>
      </c>
      <c r="F19" s="109">
        <v>0.26613513476665218</v>
      </c>
      <c r="G19" s="109">
        <v>0.27071877087871349</v>
      </c>
      <c r="H19" s="109">
        <v>0.2753024069907748</v>
      </c>
      <c r="I19" s="109">
        <v>0.2798860431028361</v>
      </c>
      <c r="J19" s="109">
        <v>0.28446967921489741</v>
      </c>
      <c r="K19" s="109">
        <v>0.28905331532695872</v>
      </c>
      <c r="L19" s="109">
        <v>0.29363695143902002</v>
      </c>
      <c r="M19" s="109">
        <v>0.29822058755108133</v>
      </c>
      <c r="N19" s="109">
        <v>0.30280422366314269</v>
      </c>
      <c r="O19" s="109">
        <v>0.30346249371458428</v>
      </c>
      <c r="P19" s="109">
        <v>0.30412076376602587</v>
      </c>
      <c r="Q19" s="109">
        <v>0.30477903381746746</v>
      </c>
      <c r="R19" s="109">
        <v>0.30543730386890905</v>
      </c>
      <c r="S19" s="109">
        <v>0.30609557392035064</v>
      </c>
      <c r="T19" s="109">
        <v>0.30675384397179223</v>
      </c>
      <c r="U19" s="109">
        <v>0.30741211402323382</v>
      </c>
      <c r="V19" s="109">
        <v>0.30807038407467541</v>
      </c>
      <c r="W19" s="109">
        <v>0.308728654126117</v>
      </c>
      <c r="X19" s="109">
        <v>0.30938692417755859</v>
      </c>
      <c r="Y19" s="109">
        <v>0.31004519422900018</v>
      </c>
      <c r="Z19" s="109">
        <v>0.31070346428044177</v>
      </c>
      <c r="AA19" s="109">
        <v>0.31136173433188336</v>
      </c>
      <c r="AB19" s="109">
        <v>0.31202000438332494</v>
      </c>
      <c r="AC19" s="109">
        <v>0.31267827443476653</v>
      </c>
      <c r="AD19" s="109">
        <v>0.31333654448620812</v>
      </c>
      <c r="AE19" s="109">
        <v>0.31399481453764971</v>
      </c>
      <c r="AF19" s="109">
        <v>0.3146530845890913</v>
      </c>
      <c r="AG19" s="109">
        <v>0.31531135464053289</v>
      </c>
      <c r="AH19" s="109">
        <v>0.31596962469197498</v>
      </c>
    </row>
    <row r="20" spans="1:34" ht="16.5" customHeight="1">
      <c r="A20" s="50" t="s">
        <v>319</v>
      </c>
      <c r="B20" s="51"/>
      <c r="C20" s="111">
        <v>0.25238422643046826</v>
      </c>
      <c r="D20" s="111">
        <v>0.25510815823931876</v>
      </c>
      <c r="E20" s="111">
        <v>0.25783209004816926</v>
      </c>
      <c r="F20" s="111">
        <v>0.26055602185701976</v>
      </c>
      <c r="G20" s="111">
        <v>0.26327995366587026</v>
      </c>
      <c r="H20" s="111">
        <v>0.26600388547472076</v>
      </c>
      <c r="I20" s="111">
        <v>0.26872781728357126</v>
      </c>
      <c r="J20" s="111">
        <v>0.27145174909242176</v>
      </c>
      <c r="K20" s="111">
        <v>0.27417568090127226</v>
      </c>
      <c r="L20" s="111">
        <v>0.27689961271012276</v>
      </c>
      <c r="M20" s="111">
        <v>0.27962354451897325</v>
      </c>
      <c r="N20" s="111">
        <v>0.28234747632782392</v>
      </c>
      <c r="O20" s="111">
        <v>0.28337031369458987</v>
      </c>
      <c r="P20" s="111">
        <v>0.28439315106135582</v>
      </c>
      <c r="Q20" s="111">
        <v>0.28541598842812177</v>
      </c>
      <c r="R20" s="111">
        <v>0.28643882579488772</v>
      </c>
      <c r="S20" s="111">
        <v>0.28746166316165367</v>
      </c>
      <c r="T20" s="111">
        <v>0.28848450052841962</v>
      </c>
      <c r="U20" s="111">
        <v>0.28950733789518557</v>
      </c>
      <c r="V20" s="111">
        <v>0.29053017526195152</v>
      </c>
      <c r="W20" s="111">
        <v>0.29155301262871747</v>
      </c>
      <c r="X20" s="111">
        <v>0.29257584999548342</v>
      </c>
      <c r="Y20" s="111">
        <v>0.29359868736224937</v>
      </c>
      <c r="Z20" s="111">
        <v>0.29462152472901532</v>
      </c>
      <c r="AA20" s="111">
        <v>0.29564436209578127</v>
      </c>
      <c r="AB20" s="111">
        <v>0.29666719946254722</v>
      </c>
      <c r="AC20" s="111">
        <v>0.29769003682931316</v>
      </c>
      <c r="AD20" s="111">
        <v>0.29871287419607911</v>
      </c>
      <c r="AE20" s="111">
        <v>0.29973571156284506</v>
      </c>
      <c r="AF20" s="111">
        <v>0.30075854892961101</v>
      </c>
      <c r="AG20" s="111">
        <v>0.30178138629637696</v>
      </c>
      <c r="AH20" s="111">
        <v>0.30280422366314269</v>
      </c>
    </row>
    <row r="21" spans="1:34" ht="16.5" customHeight="1" thickBot="1">
      <c r="A21" s="52" t="s">
        <v>320</v>
      </c>
      <c r="B21" s="53"/>
      <c r="C21" s="112">
        <v>0.25238422643046826</v>
      </c>
      <c r="D21" s="112">
        <v>0.25238422643046826</v>
      </c>
      <c r="E21" s="112">
        <v>0.25238422643046826</v>
      </c>
      <c r="F21" s="112">
        <v>0.25238422643046826</v>
      </c>
      <c r="G21" s="112">
        <v>0.25238422643046826</v>
      </c>
      <c r="H21" s="112">
        <v>0.25238422643046826</v>
      </c>
      <c r="I21" s="112">
        <v>0.25238422643046826</v>
      </c>
      <c r="J21" s="112">
        <v>0.25238422643046826</v>
      </c>
      <c r="K21" s="112">
        <v>0.25238422643046826</v>
      </c>
      <c r="L21" s="112">
        <v>0.25238422643046826</v>
      </c>
      <c r="M21" s="112">
        <v>0.25238422643046826</v>
      </c>
      <c r="N21" s="112">
        <v>0.25238422643046826</v>
      </c>
      <c r="O21" s="112">
        <v>0.25388238892533604</v>
      </c>
      <c r="P21" s="112">
        <v>0.25538055142020383</v>
      </c>
      <c r="Q21" s="112">
        <v>0.25687871391507161</v>
      </c>
      <c r="R21" s="112">
        <v>0.25837687640993939</v>
      </c>
      <c r="S21" s="112">
        <v>0.25987503890480718</v>
      </c>
      <c r="T21" s="112">
        <v>0.26137320139967496</v>
      </c>
      <c r="U21" s="112">
        <v>0.26287136389454274</v>
      </c>
      <c r="V21" s="112">
        <v>0.26436952638941053</v>
      </c>
      <c r="W21" s="112">
        <v>0.26586768888427831</v>
      </c>
      <c r="X21" s="112">
        <v>0.26736585137914609</v>
      </c>
      <c r="Y21" s="112">
        <v>0.26886401387401387</v>
      </c>
      <c r="Z21" s="112">
        <v>0.27036217636888166</v>
      </c>
      <c r="AA21" s="112">
        <v>0.27186033886374944</v>
      </c>
      <c r="AB21" s="112">
        <v>0.27335850135861722</v>
      </c>
      <c r="AC21" s="112">
        <v>0.27485666385348501</v>
      </c>
      <c r="AD21" s="112">
        <v>0.27635482634835279</v>
      </c>
      <c r="AE21" s="112">
        <v>0.27785298884322057</v>
      </c>
      <c r="AF21" s="112">
        <v>0.27935115133808835</v>
      </c>
      <c r="AG21" s="112">
        <v>0.28084931383295614</v>
      </c>
      <c r="AH21" s="112">
        <v>0.28234747632782392</v>
      </c>
    </row>
    <row r="22" spans="1:34" ht="16.5" customHeight="1" thickTop="1">
      <c r="A22" s="48" t="s">
        <v>321</v>
      </c>
      <c r="B22" s="58"/>
      <c r="C22" s="109">
        <v>0.27015160192343068</v>
      </c>
      <c r="D22" s="109">
        <v>0.27505791740843821</v>
      </c>
      <c r="E22" s="109">
        <v>0.27996423289344574</v>
      </c>
      <c r="F22" s="109">
        <v>0.28487054837845327</v>
      </c>
      <c r="G22" s="109">
        <v>0.2897768638634608</v>
      </c>
      <c r="H22" s="109">
        <v>0.29468317934846833</v>
      </c>
      <c r="I22" s="109">
        <v>0.29958949483347586</v>
      </c>
      <c r="J22" s="109">
        <v>0.30449581031848338</v>
      </c>
      <c r="K22" s="109">
        <v>0.30940212580349091</v>
      </c>
      <c r="L22" s="109">
        <v>0.31430844128849844</v>
      </c>
      <c r="M22" s="109">
        <v>0.31921475677350597</v>
      </c>
      <c r="N22" s="109">
        <v>0.32412107225851328</v>
      </c>
      <c r="O22" s="109">
        <v>0.3248256832851622</v>
      </c>
      <c r="P22" s="109">
        <v>0.32553029431181113</v>
      </c>
      <c r="Q22" s="109">
        <v>0.32623490533846006</v>
      </c>
      <c r="R22" s="109">
        <v>0.32693951636510898</v>
      </c>
      <c r="S22" s="109">
        <v>0.32764412739175791</v>
      </c>
      <c r="T22" s="109">
        <v>0.32834873841840684</v>
      </c>
      <c r="U22" s="109">
        <v>0.32905334944505576</v>
      </c>
      <c r="V22" s="109">
        <v>0.32975796047170469</v>
      </c>
      <c r="W22" s="109">
        <v>0.33046257149835362</v>
      </c>
      <c r="X22" s="109">
        <v>0.33116718252500255</v>
      </c>
      <c r="Y22" s="109">
        <v>0.33187179355165147</v>
      </c>
      <c r="Z22" s="109">
        <v>0.3325764045783004</v>
      </c>
      <c r="AA22" s="109">
        <v>0.33328101560494933</v>
      </c>
      <c r="AB22" s="109">
        <v>0.33398562663159825</v>
      </c>
      <c r="AC22" s="109">
        <v>0.33469023765824718</v>
      </c>
      <c r="AD22" s="109">
        <v>0.33539484868489611</v>
      </c>
      <c r="AE22" s="109">
        <v>0.33609945971154503</v>
      </c>
      <c r="AF22" s="109">
        <v>0.33680407073819396</v>
      </c>
      <c r="AG22" s="109">
        <v>0.33750868176484289</v>
      </c>
      <c r="AH22" s="109">
        <v>0.33821329279149209</v>
      </c>
    </row>
    <row r="23" spans="1:34" ht="16.5" customHeight="1">
      <c r="A23" s="50" t="s">
        <v>322</v>
      </c>
      <c r="B23" s="51"/>
      <c r="C23" s="111">
        <v>0.27015160192343068</v>
      </c>
      <c r="D23" s="111">
        <v>0.27306729341532304</v>
      </c>
      <c r="E23" s="111">
        <v>0.2759829849072154</v>
      </c>
      <c r="F23" s="111">
        <v>0.27889867639910776</v>
      </c>
      <c r="G23" s="111">
        <v>0.28181436789100012</v>
      </c>
      <c r="H23" s="111">
        <v>0.28473005938289248</v>
      </c>
      <c r="I23" s="111">
        <v>0.28764575087478483</v>
      </c>
      <c r="J23" s="111">
        <v>0.29056144236667719</v>
      </c>
      <c r="K23" s="111">
        <v>0.29347713385856955</v>
      </c>
      <c r="L23" s="111">
        <v>0.29639282535046191</v>
      </c>
      <c r="M23" s="111">
        <v>0.29930851684235427</v>
      </c>
      <c r="N23" s="111">
        <v>0.30222420833424679</v>
      </c>
      <c r="O23" s="111">
        <v>0.30331905153046013</v>
      </c>
      <c r="P23" s="111">
        <v>0.30441389472667346</v>
      </c>
      <c r="Q23" s="111">
        <v>0.3055087379228868</v>
      </c>
      <c r="R23" s="111">
        <v>0.30660358111910013</v>
      </c>
      <c r="S23" s="111">
        <v>0.30769842431531347</v>
      </c>
      <c r="T23" s="111">
        <v>0.3087932675115268</v>
      </c>
      <c r="U23" s="111">
        <v>0.30988811070774014</v>
      </c>
      <c r="V23" s="111">
        <v>0.31098295390395347</v>
      </c>
      <c r="W23" s="111">
        <v>0.31207779710016681</v>
      </c>
      <c r="X23" s="111">
        <v>0.31317264029638014</v>
      </c>
      <c r="Y23" s="111">
        <v>0.31426748349259348</v>
      </c>
      <c r="Z23" s="111">
        <v>0.31536232668880682</v>
      </c>
      <c r="AA23" s="111">
        <v>0.31645716988502015</v>
      </c>
      <c r="AB23" s="111">
        <v>0.31755201308123349</v>
      </c>
      <c r="AC23" s="111">
        <v>0.31864685627744682</v>
      </c>
      <c r="AD23" s="111">
        <v>0.31974169947366016</v>
      </c>
      <c r="AE23" s="111">
        <v>0.32083654266987349</v>
      </c>
      <c r="AF23" s="111">
        <v>0.32193138586608683</v>
      </c>
      <c r="AG23" s="111">
        <v>0.32302622906230016</v>
      </c>
      <c r="AH23" s="111">
        <v>0.32412107225851328</v>
      </c>
    </row>
    <row r="24" spans="1:34" ht="16.5" customHeight="1" thickBot="1">
      <c r="A24" s="52" t="s">
        <v>323</v>
      </c>
      <c r="B24" s="53"/>
      <c r="C24" s="113">
        <v>0.27015160192343068</v>
      </c>
      <c r="D24" s="113">
        <v>0.27015160192343068</v>
      </c>
      <c r="E24" s="113">
        <v>0.27015160192343068</v>
      </c>
      <c r="F24" s="113">
        <v>0.27015160192343068</v>
      </c>
      <c r="G24" s="113">
        <v>0.27015160192343068</v>
      </c>
      <c r="H24" s="113">
        <v>0.27015160192343068</v>
      </c>
      <c r="I24" s="113">
        <v>0.27015160192343068</v>
      </c>
      <c r="J24" s="113">
        <v>0.27015160192343068</v>
      </c>
      <c r="K24" s="113">
        <v>0.27015160192343068</v>
      </c>
      <c r="L24" s="113">
        <v>0.27015160192343068</v>
      </c>
      <c r="M24" s="113">
        <v>0.27015160192343068</v>
      </c>
      <c r="N24" s="113">
        <v>0.27015160192343068</v>
      </c>
      <c r="O24" s="113">
        <v>0.27175523224397147</v>
      </c>
      <c r="P24" s="113">
        <v>0.27335886256451225</v>
      </c>
      <c r="Q24" s="113">
        <v>0.27496249288505303</v>
      </c>
      <c r="R24" s="113">
        <v>0.27656612320559382</v>
      </c>
      <c r="S24" s="113">
        <v>0.2781697535261346</v>
      </c>
      <c r="T24" s="113">
        <v>0.27977338384667538</v>
      </c>
      <c r="U24" s="113">
        <v>0.28137701416721617</v>
      </c>
      <c r="V24" s="113">
        <v>0.28298064448775695</v>
      </c>
      <c r="W24" s="113">
        <v>0.28458427480829773</v>
      </c>
      <c r="X24" s="113">
        <v>0.28618790512883852</v>
      </c>
      <c r="Y24" s="113">
        <v>0.2877915354493793</v>
      </c>
      <c r="Z24" s="113">
        <v>0.28939516576992008</v>
      </c>
      <c r="AA24" s="113">
        <v>0.29099879609046087</v>
      </c>
      <c r="AB24" s="113">
        <v>0.29260242641100165</v>
      </c>
      <c r="AC24" s="113">
        <v>0.29420605673154243</v>
      </c>
      <c r="AD24" s="113">
        <v>0.29580968705208321</v>
      </c>
      <c r="AE24" s="113">
        <v>0.297413317372624</v>
      </c>
      <c r="AF24" s="113">
        <v>0.29901694769316478</v>
      </c>
      <c r="AG24" s="113">
        <v>0.30062057801370556</v>
      </c>
      <c r="AH24" s="113">
        <v>0.30222420833424679</v>
      </c>
    </row>
    <row r="25" spans="1:34" ht="16.5" customHeight="1" thickTop="1">
      <c r="A25" s="48" t="s">
        <v>324</v>
      </c>
      <c r="B25" s="58"/>
      <c r="C25" s="110">
        <v>0.28585676509877955</v>
      </c>
      <c r="D25" s="110">
        <v>0.29104830741469673</v>
      </c>
      <c r="E25" s="110">
        <v>0.2962398497306139</v>
      </c>
      <c r="F25" s="110">
        <v>0.30143139204653108</v>
      </c>
      <c r="G25" s="110">
        <v>0.30662293436244825</v>
      </c>
      <c r="H25" s="110">
        <v>0.31181447667836543</v>
      </c>
      <c r="I25" s="110">
        <v>0.3170060189942826</v>
      </c>
      <c r="J25" s="110">
        <v>0.32219756131019978</v>
      </c>
      <c r="K25" s="110">
        <v>0.32738910362611695</v>
      </c>
      <c r="L25" s="110">
        <v>0.33258064594203413</v>
      </c>
      <c r="M25" s="110">
        <v>0.3377721882579513</v>
      </c>
      <c r="N25" s="110">
        <v>0.34296373057386825</v>
      </c>
      <c r="O25" s="110">
        <v>0.34370930390120275</v>
      </c>
      <c r="P25" s="110">
        <v>0.34445487722853724</v>
      </c>
      <c r="Q25" s="110">
        <v>0.34520045055587173</v>
      </c>
      <c r="R25" s="110">
        <v>0.34594602388320622</v>
      </c>
      <c r="S25" s="110">
        <v>0.34669159721054071</v>
      </c>
      <c r="T25" s="110">
        <v>0.34743717053787521</v>
      </c>
      <c r="U25" s="110">
        <v>0.3481827438652097</v>
      </c>
      <c r="V25" s="110">
        <v>0.34892831719254419</v>
      </c>
      <c r="W25" s="110">
        <v>0.34967389051987868</v>
      </c>
      <c r="X25" s="110">
        <v>0.35041946384721318</v>
      </c>
      <c r="Y25" s="110">
        <v>0.35116503717454767</v>
      </c>
      <c r="Z25" s="110">
        <v>0.35191061050188216</v>
      </c>
      <c r="AA25" s="110">
        <v>0.35265618382921665</v>
      </c>
      <c r="AB25" s="110">
        <v>0.35340175715655114</v>
      </c>
      <c r="AC25" s="110">
        <v>0.35414733048388564</v>
      </c>
      <c r="AD25" s="110">
        <v>0.35489290381122013</v>
      </c>
      <c r="AE25" s="110">
        <v>0.35563847713855462</v>
      </c>
      <c r="AF25" s="110">
        <v>0.35638405046588911</v>
      </c>
      <c r="AG25" s="110">
        <v>0.35712962379322361</v>
      </c>
      <c r="AH25" s="110">
        <v>0.35787519712055821</v>
      </c>
    </row>
    <row r="26" spans="1:34" ht="16.5" customHeight="1">
      <c r="A26" s="50" t="s">
        <v>325</v>
      </c>
      <c r="B26" s="51"/>
      <c r="C26" s="111">
        <v>0.28585676509877955</v>
      </c>
      <c r="D26" s="111">
        <v>0.28894195923408816</v>
      </c>
      <c r="E26" s="111">
        <v>0.29202715336939677</v>
      </c>
      <c r="F26" s="111">
        <v>0.29511234750470539</v>
      </c>
      <c r="G26" s="111">
        <v>0.298197541640014</v>
      </c>
      <c r="H26" s="111">
        <v>0.30128273577532261</v>
      </c>
      <c r="I26" s="111">
        <v>0.30436792991063122</v>
      </c>
      <c r="J26" s="111">
        <v>0.30745312404593983</v>
      </c>
      <c r="K26" s="111">
        <v>0.31053831818124844</v>
      </c>
      <c r="L26" s="111">
        <v>0.31362351231655705</v>
      </c>
      <c r="M26" s="111">
        <v>0.31670870645186566</v>
      </c>
      <c r="N26" s="111">
        <v>0.319793900587174</v>
      </c>
      <c r="O26" s="111">
        <v>0.32095239208650872</v>
      </c>
      <c r="P26" s="111">
        <v>0.32211088358584344</v>
      </c>
      <c r="Q26" s="111">
        <v>0.32326937508517817</v>
      </c>
      <c r="R26" s="111">
        <v>0.32442786658451289</v>
      </c>
      <c r="S26" s="111">
        <v>0.32558635808384762</v>
      </c>
      <c r="T26" s="111">
        <v>0.32674484958318234</v>
      </c>
      <c r="U26" s="111">
        <v>0.32790334108251706</v>
      </c>
      <c r="V26" s="111">
        <v>0.32906183258185179</v>
      </c>
      <c r="W26" s="111">
        <v>0.33022032408118651</v>
      </c>
      <c r="X26" s="111">
        <v>0.33137881558052124</v>
      </c>
      <c r="Y26" s="111">
        <v>0.33253730707985596</v>
      </c>
      <c r="Z26" s="111">
        <v>0.33369579857919068</v>
      </c>
      <c r="AA26" s="111">
        <v>0.33485429007852541</v>
      </c>
      <c r="AB26" s="111">
        <v>0.33601278157786013</v>
      </c>
      <c r="AC26" s="111">
        <v>0.33717127307719486</v>
      </c>
      <c r="AD26" s="111">
        <v>0.33832976457652958</v>
      </c>
      <c r="AE26" s="111">
        <v>0.3394882560758643</v>
      </c>
      <c r="AF26" s="111">
        <v>0.34064674757519903</v>
      </c>
      <c r="AG26" s="111">
        <v>0.34180523907453375</v>
      </c>
      <c r="AH26" s="111">
        <v>0.34296373057386825</v>
      </c>
    </row>
    <row r="27" spans="1:34" ht="16.5" customHeight="1" thickBot="1">
      <c r="A27" s="52" t="s">
        <v>326</v>
      </c>
      <c r="B27" s="53"/>
      <c r="C27" s="113">
        <v>0.28585676509877955</v>
      </c>
      <c r="D27" s="113">
        <v>0.28585676509877955</v>
      </c>
      <c r="E27" s="113">
        <v>0.28585676509877955</v>
      </c>
      <c r="F27" s="113">
        <v>0.28585676509877955</v>
      </c>
      <c r="G27" s="113">
        <v>0.28585676509877955</v>
      </c>
      <c r="H27" s="113">
        <v>0.28585676509877955</v>
      </c>
      <c r="I27" s="113">
        <v>0.28585676509877955</v>
      </c>
      <c r="J27" s="113">
        <v>0.28585676509877955</v>
      </c>
      <c r="K27" s="113">
        <v>0.28585676509877955</v>
      </c>
      <c r="L27" s="113">
        <v>0.28585676509877955</v>
      </c>
      <c r="M27" s="113">
        <v>0.28585676509877955</v>
      </c>
      <c r="N27" s="113">
        <v>0.28585676509877955</v>
      </c>
      <c r="O27" s="113">
        <v>0.28755362187319927</v>
      </c>
      <c r="P27" s="113">
        <v>0.28925047864761899</v>
      </c>
      <c r="Q27" s="113">
        <v>0.29094733542203871</v>
      </c>
      <c r="R27" s="113">
        <v>0.29264419219645843</v>
      </c>
      <c r="S27" s="113">
        <v>0.29434104897087815</v>
      </c>
      <c r="T27" s="113">
        <v>0.29603790574529787</v>
      </c>
      <c r="U27" s="113">
        <v>0.29773476251971759</v>
      </c>
      <c r="V27" s="113">
        <v>0.29943161929413731</v>
      </c>
      <c r="W27" s="113">
        <v>0.30112847606855703</v>
      </c>
      <c r="X27" s="113">
        <v>0.30282533284297675</v>
      </c>
      <c r="Y27" s="113">
        <v>0.30452218961739647</v>
      </c>
      <c r="Z27" s="113">
        <v>0.30621904639181619</v>
      </c>
      <c r="AA27" s="113">
        <v>0.3079159031662359</v>
      </c>
      <c r="AB27" s="113">
        <v>0.30961275994065562</v>
      </c>
      <c r="AC27" s="113">
        <v>0.31130961671507534</v>
      </c>
      <c r="AD27" s="113">
        <v>0.31300647348949506</v>
      </c>
      <c r="AE27" s="113">
        <v>0.31470333026391478</v>
      </c>
      <c r="AF27" s="113">
        <v>0.3164001870383345</v>
      </c>
      <c r="AG27" s="113">
        <v>0.31809704381275422</v>
      </c>
      <c r="AH27" s="113">
        <v>0.319793900587174</v>
      </c>
    </row>
    <row r="28" spans="1:34" ht="16.5" customHeight="1" thickTop="1">
      <c r="A28" s="48" t="s">
        <v>327</v>
      </c>
      <c r="B28" s="58"/>
      <c r="C28" s="110">
        <v>0.299727738110796</v>
      </c>
      <c r="D28" s="110">
        <v>0.30517119590378766</v>
      </c>
      <c r="E28" s="110">
        <v>0.31061465369677932</v>
      </c>
      <c r="F28" s="110">
        <v>0.31605811148977098</v>
      </c>
      <c r="G28" s="110">
        <v>0.32150156928276263</v>
      </c>
      <c r="H28" s="110">
        <v>0.32694502707575429</v>
      </c>
      <c r="I28" s="110">
        <v>0.33238848486874595</v>
      </c>
      <c r="J28" s="110">
        <v>0.33783194266173761</v>
      </c>
      <c r="K28" s="110">
        <v>0.34327540045472926</v>
      </c>
      <c r="L28" s="110">
        <v>0.34871885824772092</v>
      </c>
      <c r="M28" s="110">
        <v>0.35416231604071258</v>
      </c>
      <c r="N28" s="110">
        <v>0.35960577383370412</v>
      </c>
      <c r="O28" s="110">
        <v>0.36038752551595132</v>
      </c>
      <c r="P28" s="110">
        <v>0.36116927719819852</v>
      </c>
      <c r="Q28" s="110">
        <v>0.36195102888044572</v>
      </c>
      <c r="R28" s="110">
        <v>0.36273278056269292</v>
      </c>
      <c r="S28" s="110">
        <v>0.36351453224494013</v>
      </c>
      <c r="T28" s="110">
        <v>0.36429628392718733</v>
      </c>
      <c r="U28" s="110">
        <v>0.36507803560943453</v>
      </c>
      <c r="V28" s="110">
        <v>0.36585978729168173</v>
      </c>
      <c r="W28" s="110">
        <v>0.36664153897392893</v>
      </c>
      <c r="X28" s="110">
        <v>0.36742329065617613</v>
      </c>
      <c r="Y28" s="110">
        <v>0.36820504233842333</v>
      </c>
      <c r="Z28" s="110">
        <v>0.36898679402067053</v>
      </c>
      <c r="AA28" s="110">
        <v>0.36976854570291773</v>
      </c>
      <c r="AB28" s="110">
        <v>0.37055029738516493</v>
      </c>
      <c r="AC28" s="110">
        <v>0.37133204906741213</v>
      </c>
      <c r="AD28" s="110">
        <v>0.37211380074965933</v>
      </c>
      <c r="AE28" s="110">
        <v>0.37289555243190653</v>
      </c>
      <c r="AF28" s="110">
        <v>0.37367730411415373</v>
      </c>
      <c r="AG28" s="110">
        <v>0.37445905579640093</v>
      </c>
      <c r="AH28" s="110">
        <v>0.3752408074786478</v>
      </c>
    </row>
    <row r="29" spans="1:34" ht="16.5" customHeight="1">
      <c r="A29" s="50" t="s">
        <v>328</v>
      </c>
      <c r="B29" s="51"/>
      <c r="C29" s="111">
        <v>0.299727738110796</v>
      </c>
      <c r="D29" s="111">
        <v>0.30296263884679642</v>
      </c>
      <c r="E29" s="111">
        <v>0.30619753958279683</v>
      </c>
      <c r="F29" s="111">
        <v>0.30943244031879724</v>
      </c>
      <c r="G29" s="111">
        <v>0.31266734105479765</v>
      </c>
      <c r="H29" s="111">
        <v>0.31590224179079807</v>
      </c>
      <c r="I29" s="111">
        <v>0.31913714252679848</v>
      </c>
      <c r="J29" s="111">
        <v>0.32237204326279889</v>
      </c>
      <c r="K29" s="111">
        <v>0.3256069439987993</v>
      </c>
      <c r="L29" s="111">
        <v>0.32884184473479972</v>
      </c>
      <c r="M29" s="111">
        <v>0.33207674547080013</v>
      </c>
      <c r="N29" s="111">
        <v>0.33531164620680043</v>
      </c>
      <c r="O29" s="111">
        <v>0.33652635258814562</v>
      </c>
      <c r="P29" s="111">
        <v>0.3377410589694908</v>
      </c>
      <c r="Q29" s="111">
        <v>0.33895576535083599</v>
      </c>
      <c r="R29" s="111">
        <v>0.34017047173218118</v>
      </c>
      <c r="S29" s="111">
        <v>0.34138517811352637</v>
      </c>
      <c r="T29" s="111">
        <v>0.34259988449487155</v>
      </c>
      <c r="U29" s="111">
        <v>0.34381459087621674</v>
      </c>
      <c r="V29" s="111">
        <v>0.34502929725756193</v>
      </c>
      <c r="W29" s="111">
        <v>0.34624400363890712</v>
      </c>
      <c r="X29" s="111">
        <v>0.3474587100202523</v>
      </c>
      <c r="Y29" s="111">
        <v>0.34867341640159749</v>
      </c>
      <c r="Z29" s="111">
        <v>0.34988812278294268</v>
      </c>
      <c r="AA29" s="111">
        <v>0.35110282916428787</v>
      </c>
      <c r="AB29" s="111">
        <v>0.35231753554563305</v>
      </c>
      <c r="AC29" s="111">
        <v>0.35353224192697824</v>
      </c>
      <c r="AD29" s="111">
        <v>0.35474694830832343</v>
      </c>
      <c r="AE29" s="111">
        <v>0.35596165468966862</v>
      </c>
      <c r="AF29" s="111">
        <v>0.3571763610710138</v>
      </c>
      <c r="AG29" s="111">
        <v>0.35839106745235899</v>
      </c>
      <c r="AH29" s="111">
        <v>0.35960577383370412</v>
      </c>
    </row>
    <row r="30" spans="1:34" ht="16.5" customHeight="1" thickBot="1">
      <c r="A30" s="52" t="s">
        <v>329</v>
      </c>
      <c r="B30" s="53"/>
      <c r="C30" s="113">
        <v>0.299727738110796</v>
      </c>
      <c r="D30" s="113">
        <v>0.299727738110796</v>
      </c>
      <c r="E30" s="113">
        <v>0.299727738110796</v>
      </c>
      <c r="F30" s="113">
        <v>0.299727738110796</v>
      </c>
      <c r="G30" s="113">
        <v>0.299727738110796</v>
      </c>
      <c r="H30" s="113">
        <v>0.299727738110796</v>
      </c>
      <c r="I30" s="113">
        <v>0.299727738110796</v>
      </c>
      <c r="J30" s="113">
        <v>0.299727738110796</v>
      </c>
      <c r="K30" s="113">
        <v>0.299727738110796</v>
      </c>
      <c r="L30" s="113">
        <v>0.299727738110796</v>
      </c>
      <c r="M30" s="113">
        <v>0.299727738110796</v>
      </c>
      <c r="N30" s="113">
        <v>0.299727738110796</v>
      </c>
      <c r="O30" s="113">
        <v>0.30150693351559621</v>
      </c>
      <c r="P30" s="113">
        <v>0.30328612892039641</v>
      </c>
      <c r="Q30" s="113">
        <v>0.30506532432519662</v>
      </c>
      <c r="R30" s="113">
        <v>0.30684451972999682</v>
      </c>
      <c r="S30" s="113">
        <v>0.30862371513479703</v>
      </c>
      <c r="T30" s="113">
        <v>0.31040291053959723</v>
      </c>
      <c r="U30" s="113">
        <v>0.31218210594439744</v>
      </c>
      <c r="V30" s="113">
        <v>0.31396130134919764</v>
      </c>
      <c r="W30" s="113">
        <v>0.31574049675399785</v>
      </c>
      <c r="X30" s="113">
        <v>0.31751969215879805</v>
      </c>
      <c r="Y30" s="113">
        <v>0.31929888756359825</v>
      </c>
      <c r="Z30" s="113">
        <v>0.32107808296839846</v>
      </c>
      <c r="AA30" s="113">
        <v>0.32285727837319866</v>
      </c>
      <c r="AB30" s="113">
        <v>0.32463647377799887</v>
      </c>
      <c r="AC30" s="113">
        <v>0.32641566918279907</v>
      </c>
      <c r="AD30" s="113">
        <v>0.32819486458759928</v>
      </c>
      <c r="AE30" s="113">
        <v>0.32997405999239948</v>
      </c>
      <c r="AF30" s="113">
        <v>0.33175325539719969</v>
      </c>
      <c r="AG30" s="113">
        <v>0.33353245080199989</v>
      </c>
      <c r="AH30" s="113">
        <v>0.33531164620680043</v>
      </c>
    </row>
    <row r="31" spans="1:34" ht="16.5" customHeight="1" thickTop="1">
      <c r="A31" s="48" t="s">
        <v>330</v>
      </c>
      <c r="B31" s="58"/>
      <c r="C31" s="110">
        <v>0.30900312471459246</v>
      </c>
      <c r="D31" s="110">
        <v>0.31461503597074936</v>
      </c>
      <c r="E31" s="110">
        <v>0.32022694722690626</v>
      </c>
      <c r="F31" s="110">
        <v>0.32583885848306315</v>
      </c>
      <c r="G31" s="110">
        <v>0.33145076973922005</v>
      </c>
      <c r="H31" s="110">
        <v>0.33706268099537695</v>
      </c>
      <c r="I31" s="110">
        <v>0.34267459225153385</v>
      </c>
      <c r="J31" s="110">
        <v>0.34828650350769075</v>
      </c>
      <c r="K31" s="110">
        <v>0.35389841476384765</v>
      </c>
      <c r="L31" s="110">
        <v>0.35951032602000454</v>
      </c>
      <c r="M31" s="110">
        <v>0.36512223727616144</v>
      </c>
      <c r="N31" s="110">
        <v>0.37073414853231812</v>
      </c>
      <c r="O31" s="110">
        <v>0.37154009233347535</v>
      </c>
      <c r="P31" s="110">
        <v>0.37234603613463257</v>
      </c>
      <c r="Q31" s="110">
        <v>0.3731519799357898</v>
      </c>
      <c r="R31" s="110">
        <v>0.37395792373694703</v>
      </c>
      <c r="S31" s="110">
        <v>0.37476386753810426</v>
      </c>
      <c r="T31" s="110">
        <v>0.37556981133926148</v>
      </c>
      <c r="U31" s="110">
        <v>0.37637575514041871</v>
      </c>
      <c r="V31" s="110">
        <v>0.37718169894157594</v>
      </c>
      <c r="W31" s="110">
        <v>0.37798764274273317</v>
      </c>
      <c r="X31" s="110">
        <v>0.37879358654389039</v>
      </c>
      <c r="Y31" s="110">
        <v>0.37959953034504762</v>
      </c>
      <c r="Z31" s="110">
        <v>0.38040547414620485</v>
      </c>
      <c r="AA31" s="110">
        <v>0.38121141794736207</v>
      </c>
      <c r="AB31" s="110">
        <v>0.3820173617485193</v>
      </c>
      <c r="AC31" s="110">
        <v>0.38282330554967653</v>
      </c>
      <c r="AD31" s="110">
        <v>0.38362924935083376</v>
      </c>
      <c r="AE31" s="110">
        <v>0.38443519315199098</v>
      </c>
      <c r="AF31" s="110">
        <v>0.38524113695314821</v>
      </c>
      <c r="AG31" s="110">
        <v>0.38604708075430544</v>
      </c>
      <c r="AH31" s="110">
        <v>0.38685302455546244</v>
      </c>
    </row>
    <row r="32" spans="1:34" ht="16.5" customHeight="1">
      <c r="A32" s="50" t="s">
        <v>331</v>
      </c>
      <c r="B32" s="51"/>
      <c r="C32" s="111">
        <v>0.30900312471459246</v>
      </c>
      <c r="D32" s="111">
        <v>0.31233813281850092</v>
      </c>
      <c r="E32" s="111">
        <v>0.31567314092240939</v>
      </c>
      <c r="F32" s="111">
        <v>0.31900814902631786</v>
      </c>
      <c r="G32" s="111">
        <v>0.32234315713022632</v>
      </c>
      <c r="H32" s="111">
        <v>0.32567816523413479</v>
      </c>
      <c r="I32" s="111">
        <v>0.32901317333804325</v>
      </c>
      <c r="J32" s="111">
        <v>0.33234818144195172</v>
      </c>
      <c r="K32" s="111">
        <v>0.33568318954586018</v>
      </c>
      <c r="L32" s="111">
        <v>0.33901819764976865</v>
      </c>
      <c r="M32" s="111">
        <v>0.34235320575367711</v>
      </c>
      <c r="N32" s="111">
        <v>0.34568821385758558</v>
      </c>
      <c r="O32" s="111">
        <v>0.34694051059132219</v>
      </c>
      <c r="P32" s="111">
        <v>0.34819280732505881</v>
      </c>
      <c r="Q32" s="111">
        <v>0.34944510405879542</v>
      </c>
      <c r="R32" s="111">
        <v>0.35069740079253203</v>
      </c>
      <c r="S32" s="111">
        <v>0.35194969752626865</v>
      </c>
      <c r="T32" s="111">
        <v>0.35320199426000526</v>
      </c>
      <c r="U32" s="111">
        <v>0.35445429099374187</v>
      </c>
      <c r="V32" s="111">
        <v>0.35570658772747848</v>
      </c>
      <c r="W32" s="111">
        <v>0.3569588844612151</v>
      </c>
      <c r="X32" s="111">
        <v>0.35821118119495171</v>
      </c>
      <c r="Y32" s="111">
        <v>0.35946347792868832</v>
      </c>
      <c r="Z32" s="111">
        <v>0.36071577466242494</v>
      </c>
      <c r="AA32" s="111">
        <v>0.36196807139616155</v>
      </c>
      <c r="AB32" s="111">
        <v>0.36322036812989816</v>
      </c>
      <c r="AC32" s="111">
        <v>0.36447266486363478</v>
      </c>
      <c r="AD32" s="111">
        <v>0.36572496159737139</v>
      </c>
      <c r="AE32" s="111">
        <v>0.366977258331108</v>
      </c>
      <c r="AF32" s="111">
        <v>0.36822955506484462</v>
      </c>
      <c r="AG32" s="111">
        <v>0.36948185179858123</v>
      </c>
      <c r="AH32" s="111">
        <v>0.37073414853231812</v>
      </c>
    </row>
    <row r="33" spans="1:41" ht="16.5" customHeight="1" thickBot="1">
      <c r="A33" s="52" t="s">
        <v>332</v>
      </c>
      <c r="B33" s="53"/>
      <c r="C33" s="113">
        <v>0.30900312471459246</v>
      </c>
      <c r="D33" s="113">
        <v>0.30900312471459246</v>
      </c>
      <c r="E33" s="113">
        <v>0.30900312471459246</v>
      </c>
      <c r="F33" s="113">
        <v>0.30900312471459246</v>
      </c>
      <c r="G33" s="113">
        <v>0.30900312471459246</v>
      </c>
      <c r="H33" s="113">
        <v>0.30900312471459246</v>
      </c>
      <c r="I33" s="113">
        <v>0.30900312471459246</v>
      </c>
      <c r="J33" s="113">
        <v>0.30900312471459246</v>
      </c>
      <c r="K33" s="113">
        <v>0.30900312471459246</v>
      </c>
      <c r="L33" s="113">
        <v>0.30900312471459246</v>
      </c>
      <c r="M33" s="113">
        <v>0.30900312471459246</v>
      </c>
      <c r="N33" s="113">
        <v>0.30900312471459246</v>
      </c>
      <c r="O33" s="113">
        <v>0.31083737917174209</v>
      </c>
      <c r="P33" s="113">
        <v>0.31267163362889172</v>
      </c>
      <c r="Q33" s="113">
        <v>0.31450588808604135</v>
      </c>
      <c r="R33" s="113">
        <v>0.31634014254319098</v>
      </c>
      <c r="S33" s="113">
        <v>0.31817439700034061</v>
      </c>
      <c r="T33" s="113">
        <v>0.32000865145749025</v>
      </c>
      <c r="U33" s="113">
        <v>0.32184290591463988</v>
      </c>
      <c r="V33" s="113">
        <v>0.32367716037178951</v>
      </c>
      <c r="W33" s="113">
        <v>0.32551141482893914</v>
      </c>
      <c r="X33" s="113">
        <v>0.32734566928608877</v>
      </c>
      <c r="Y33" s="113">
        <v>0.3291799237432384</v>
      </c>
      <c r="Z33" s="113">
        <v>0.33101417820038803</v>
      </c>
      <c r="AA33" s="113">
        <v>0.33284843265753766</v>
      </c>
      <c r="AB33" s="113">
        <v>0.33468268711468729</v>
      </c>
      <c r="AC33" s="113">
        <v>0.33651694157183693</v>
      </c>
      <c r="AD33" s="113">
        <v>0.33835119602898656</v>
      </c>
      <c r="AE33" s="113">
        <v>0.34018545048613619</v>
      </c>
      <c r="AF33" s="113">
        <v>0.34201970494328582</v>
      </c>
      <c r="AG33" s="113">
        <v>0.34385395940043545</v>
      </c>
      <c r="AH33" s="113">
        <v>0.34568821385758558</v>
      </c>
    </row>
    <row r="34" spans="1:41" ht="16.5" customHeight="1" thickTop="1">
      <c r="AG34" s="104"/>
    </row>
    <row r="36" spans="1:41" ht="16.5" customHeight="1">
      <c r="A36" s="50" t="s">
        <v>333</v>
      </c>
      <c r="B36" s="54"/>
      <c r="C36" s="108">
        <f>AVERAGE(C4:C33)</f>
        <v>0.2514666287530456</v>
      </c>
      <c r="D36" s="108">
        <f t="shared" ref="D36:AH36" si="0">AVERAGE(D4:D33)</f>
        <v>0.25389362864318055</v>
      </c>
      <c r="E36" s="108">
        <f t="shared" si="0"/>
        <v>0.25632062853331544</v>
      </c>
      <c r="F36" s="108">
        <f t="shared" si="0"/>
        <v>0.25874762842345039</v>
      </c>
      <c r="G36" s="108">
        <f t="shared" si="0"/>
        <v>0.26117462831358523</v>
      </c>
      <c r="H36" s="108">
        <f t="shared" si="0"/>
        <v>0.26360162820372018</v>
      </c>
      <c r="I36" s="108">
        <f t="shared" si="0"/>
        <v>0.26602862809385514</v>
      </c>
      <c r="J36" s="108">
        <f t="shared" si="0"/>
        <v>0.26845562798399009</v>
      </c>
      <c r="K36" s="108">
        <f t="shared" si="0"/>
        <v>0.27088262787412493</v>
      </c>
      <c r="L36" s="108">
        <f t="shared" si="0"/>
        <v>0.27330962776425988</v>
      </c>
      <c r="M36" s="108">
        <f t="shared" si="0"/>
        <v>0.27573662765439483</v>
      </c>
      <c r="N36" s="108">
        <f t="shared" si="0"/>
        <v>0.27816362754452967</v>
      </c>
      <c r="O36" s="108">
        <f t="shared" si="0"/>
        <v>0.27921953120676762</v>
      </c>
      <c r="P36" s="108">
        <f t="shared" si="0"/>
        <v>0.28027543486900547</v>
      </c>
      <c r="Q36" s="108">
        <f t="shared" si="0"/>
        <v>0.28133133853124342</v>
      </c>
      <c r="R36" s="108">
        <f t="shared" si="0"/>
        <v>0.28238724219348138</v>
      </c>
      <c r="S36" s="108">
        <f t="shared" si="0"/>
        <v>0.28344314585571928</v>
      </c>
      <c r="T36" s="108">
        <f t="shared" si="0"/>
        <v>0.28449904951795713</v>
      </c>
      <c r="U36" s="108">
        <f t="shared" si="0"/>
        <v>0.28555495318019503</v>
      </c>
      <c r="V36" s="108">
        <f t="shared" si="0"/>
        <v>0.28661085684243293</v>
      </c>
      <c r="W36" s="108">
        <f t="shared" si="0"/>
        <v>0.28766676050467088</v>
      </c>
      <c r="X36" s="108">
        <f t="shared" si="0"/>
        <v>0.28872266416690878</v>
      </c>
      <c r="Y36" s="108">
        <f t="shared" si="0"/>
        <v>0.28977856782914674</v>
      </c>
      <c r="Z36" s="108">
        <f t="shared" si="0"/>
        <v>0.29083447149138464</v>
      </c>
      <c r="AA36" s="108">
        <f t="shared" si="0"/>
        <v>0.29189037515362254</v>
      </c>
      <c r="AB36" s="108">
        <f t="shared" si="0"/>
        <v>0.29294627881586049</v>
      </c>
      <c r="AC36" s="108">
        <f t="shared" si="0"/>
        <v>0.2940021824780984</v>
      </c>
      <c r="AD36" s="108">
        <f t="shared" si="0"/>
        <v>0.2950580861403363</v>
      </c>
      <c r="AE36" s="108">
        <f t="shared" si="0"/>
        <v>0.29611398980257414</v>
      </c>
      <c r="AF36" s="108">
        <f t="shared" si="0"/>
        <v>0.29716989346481221</v>
      </c>
      <c r="AG36" s="108">
        <f t="shared" si="0"/>
        <v>0.29822579712705</v>
      </c>
      <c r="AH36" s="108">
        <f t="shared" si="0"/>
        <v>0.2992817007892879</v>
      </c>
    </row>
    <row r="38" spans="1:41" ht="16.5" customHeight="1">
      <c r="A38" s="103"/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  <c r="AH38" s="103"/>
      <c r="AI38" s="104"/>
      <c r="AJ38" s="104"/>
      <c r="AK38" s="104"/>
      <c r="AL38" s="104"/>
      <c r="AM38" s="104"/>
      <c r="AN38" s="104"/>
      <c r="AO38" s="104"/>
    </row>
    <row r="39" spans="1:41" s="46" customFormat="1" ht="16.5" customHeight="1">
      <c r="A39" s="57" t="s">
        <v>334</v>
      </c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/>
      <c r="AJ39"/>
      <c r="AK39"/>
      <c r="AL39"/>
      <c r="AM39"/>
      <c r="AN39" s="105"/>
      <c r="AO39" s="105"/>
    </row>
    <row r="40" spans="1:41" s="46" customFormat="1" ht="16.5" customHeight="1" thickBot="1">
      <c r="B40" s="47"/>
      <c r="C40" s="47">
        <v>2019</v>
      </c>
      <c r="D40" s="47">
        <v>2020</v>
      </c>
      <c r="E40" s="47">
        <v>2021</v>
      </c>
      <c r="F40" s="47">
        <v>2022</v>
      </c>
      <c r="G40" s="47">
        <v>2023</v>
      </c>
      <c r="H40" s="47">
        <v>2024</v>
      </c>
      <c r="I40" s="47">
        <v>2025</v>
      </c>
      <c r="J40" s="47">
        <v>2026</v>
      </c>
      <c r="K40" s="47">
        <v>2027</v>
      </c>
      <c r="L40" s="47">
        <v>2028</v>
      </c>
      <c r="M40" s="47">
        <v>2029</v>
      </c>
      <c r="N40" s="47">
        <v>2030</v>
      </c>
      <c r="O40" s="47">
        <v>2031</v>
      </c>
      <c r="P40" s="47">
        <v>2032</v>
      </c>
      <c r="Q40" s="47">
        <v>2033</v>
      </c>
      <c r="R40" s="47">
        <v>2034</v>
      </c>
      <c r="S40" s="47">
        <v>2035</v>
      </c>
      <c r="T40" s="47">
        <v>2036</v>
      </c>
      <c r="U40" s="47">
        <v>2037</v>
      </c>
      <c r="V40" s="47">
        <v>2038</v>
      </c>
      <c r="W40" s="47">
        <v>2039</v>
      </c>
      <c r="X40" s="47">
        <v>2040</v>
      </c>
      <c r="Y40" s="47">
        <v>2041</v>
      </c>
      <c r="Z40" s="47">
        <v>2042</v>
      </c>
      <c r="AA40" s="47">
        <v>2043</v>
      </c>
      <c r="AB40" s="47">
        <v>2044</v>
      </c>
      <c r="AC40" s="47">
        <v>2045</v>
      </c>
      <c r="AD40" s="47">
        <v>2046</v>
      </c>
      <c r="AE40" s="47">
        <v>2047</v>
      </c>
      <c r="AF40" s="47">
        <v>2048</v>
      </c>
      <c r="AG40" s="47">
        <v>2049</v>
      </c>
      <c r="AH40" s="47">
        <v>2050</v>
      </c>
      <c r="AN40" s="105"/>
      <c r="AO40" s="105"/>
    </row>
    <row r="41" spans="1:41" s="46" customFormat="1" ht="16.5" customHeight="1" thickTop="1">
      <c r="A41" s="55" t="s">
        <v>335</v>
      </c>
      <c r="B41" s="58"/>
      <c r="C41" s="58">
        <v>0.50136800000000004</v>
      </c>
      <c r="D41" s="58">
        <v>0.50747636363636373</v>
      </c>
      <c r="E41" s="58">
        <v>0.5135847272727273</v>
      </c>
      <c r="F41" s="58">
        <v>0.51969309090909099</v>
      </c>
      <c r="G41" s="58">
        <v>0.52580145454545457</v>
      </c>
      <c r="H41" s="58">
        <v>0.53190981818181815</v>
      </c>
      <c r="I41" s="58">
        <v>0.53801818181818184</v>
      </c>
      <c r="J41" s="58">
        <v>0.54412654545454542</v>
      </c>
      <c r="K41" s="58">
        <v>0.550234909090909</v>
      </c>
      <c r="L41" s="58">
        <v>0.55634327272727269</v>
      </c>
      <c r="M41" s="58">
        <v>0.56245163636363626</v>
      </c>
      <c r="N41" s="58">
        <v>0.56855999999999995</v>
      </c>
      <c r="O41" s="58">
        <v>0.56912856000000001</v>
      </c>
      <c r="P41" s="58">
        <v>0.56969711999999995</v>
      </c>
      <c r="Q41" s="58">
        <v>0.57026568</v>
      </c>
      <c r="R41" s="58">
        <v>0.57083423999999994</v>
      </c>
      <c r="S41" s="58">
        <v>0.57140279999999999</v>
      </c>
      <c r="T41" s="58">
        <v>0.57197136000000004</v>
      </c>
      <c r="U41" s="58">
        <v>0.57253991999999998</v>
      </c>
      <c r="V41" s="58">
        <v>0.57310847999999992</v>
      </c>
      <c r="W41" s="58">
        <v>0.57367703999999997</v>
      </c>
      <c r="X41" s="58">
        <v>0.57424559999999991</v>
      </c>
      <c r="Y41" s="58">
        <v>0.57481415999999996</v>
      </c>
      <c r="Z41" s="58">
        <v>0.57538272000000001</v>
      </c>
      <c r="AA41" s="58">
        <v>0.57595127999999995</v>
      </c>
      <c r="AB41" s="58">
        <v>0.57651984000000001</v>
      </c>
      <c r="AC41" s="58">
        <v>0.57708839999999983</v>
      </c>
      <c r="AD41" s="58">
        <v>0.57765696</v>
      </c>
      <c r="AE41" s="58">
        <v>0.57822551999999994</v>
      </c>
      <c r="AF41" s="58">
        <v>0.57879407999999999</v>
      </c>
      <c r="AG41" s="58">
        <v>0.57936264000000004</v>
      </c>
      <c r="AH41" s="58">
        <v>0.57993119999999998</v>
      </c>
      <c r="AN41" s="105"/>
      <c r="AO41" s="105"/>
    </row>
    <row r="42" spans="1:41" s="46" customFormat="1" ht="16.5" customHeight="1">
      <c r="A42" s="46" t="s">
        <v>336</v>
      </c>
      <c r="B42" s="59"/>
      <c r="C42" s="59">
        <v>0.50136800000000004</v>
      </c>
      <c r="D42" s="59">
        <v>0.50509190909090917</v>
      </c>
      <c r="E42" s="59">
        <v>0.5088158181818182</v>
      </c>
      <c r="F42" s="59">
        <v>0.51253972727272734</v>
      </c>
      <c r="G42" s="59">
        <v>0.51626363636363637</v>
      </c>
      <c r="H42" s="59">
        <v>0.51998754545454551</v>
      </c>
      <c r="I42" s="59">
        <v>0.52371145454545465</v>
      </c>
      <c r="J42" s="59">
        <v>0.52743536363636367</v>
      </c>
      <c r="K42" s="59">
        <v>0.5311592727272727</v>
      </c>
      <c r="L42" s="59">
        <v>0.53488318181818184</v>
      </c>
      <c r="M42" s="59">
        <v>0.53860709090909087</v>
      </c>
      <c r="N42" s="59">
        <v>0.54233100000000001</v>
      </c>
      <c r="O42" s="59">
        <v>0.54260216550000007</v>
      </c>
      <c r="P42" s="59">
        <v>0.54287333100000001</v>
      </c>
      <c r="Q42" s="59">
        <v>0.54314449650000007</v>
      </c>
      <c r="R42" s="59">
        <v>0.54341566199999991</v>
      </c>
      <c r="S42" s="59">
        <v>0.54368682749999997</v>
      </c>
      <c r="T42" s="59">
        <v>0.54395799300000003</v>
      </c>
      <c r="U42" s="59">
        <v>0.54422915849999998</v>
      </c>
      <c r="V42" s="59">
        <v>0.54450032400000004</v>
      </c>
      <c r="W42" s="59">
        <v>0.54477148949999998</v>
      </c>
      <c r="X42" s="59">
        <v>0.54504265499999993</v>
      </c>
      <c r="Y42" s="59">
        <v>0.54531382049999999</v>
      </c>
      <c r="Z42" s="59">
        <v>0.54558498599999994</v>
      </c>
      <c r="AA42" s="59">
        <v>0.5458561515</v>
      </c>
      <c r="AB42" s="59">
        <v>0.54612731700000006</v>
      </c>
      <c r="AC42" s="59">
        <v>0.5463984825</v>
      </c>
      <c r="AD42" s="59">
        <v>0.54666964799999995</v>
      </c>
      <c r="AE42" s="59">
        <v>0.54694081350000001</v>
      </c>
      <c r="AF42" s="59">
        <v>0.54721197899999996</v>
      </c>
      <c r="AG42" s="59">
        <v>0.54748314450000002</v>
      </c>
      <c r="AH42" s="59">
        <v>0.54775430999999997</v>
      </c>
      <c r="AN42" s="105"/>
      <c r="AO42" s="105"/>
    </row>
    <row r="43" spans="1:41" s="46" customFormat="1" ht="16.5" customHeight="1" thickBot="1">
      <c r="A43" s="56" t="s">
        <v>337</v>
      </c>
      <c r="B43" s="60"/>
      <c r="C43" s="60">
        <v>0.50136800000000004</v>
      </c>
      <c r="D43" s="60">
        <v>0.50206136363636367</v>
      </c>
      <c r="E43" s="60">
        <v>0.5027547272727273</v>
      </c>
      <c r="F43" s="60">
        <v>0.50344809090909093</v>
      </c>
      <c r="G43" s="60">
        <v>0.50414145454545445</v>
      </c>
      <c r="H43" s="60">
        <v>0.50483481818181819</v>
      </c>
      <c r="I43" s="60">
        <v>0.50552818181818182</v>
      </c>
      <c r="J43" s="60">
        <v>0.50622154545454545</v>
      </c>
      <c r="K43" s="60">
        <v>0.50691490909090908</v>
      </c>
      <c r="L43" s="60">
        <v>0.50760827272727271</v>
      </c>
      <c r="M43" s="60">
        <v>0.50830163636363634</v>
      </c>
      <c r="N43" s="60">
        <v>0.50899499999999998</v>
      </c>
      <c r="O43" s="60">
        <v>0.50912224875000001</v>
      </c>
      <c r="P43" s="60">
        <v>0.50924949749999993</v>
      </c>
      <c r="Q43" s="60">
        <v>0.50937674624999996</v>
      </c>
      <c r="R43" s="60">
        <v>0.50950399499999999</v>
      </c>
      <c r="S43" s="60">
        <v>0.50963124375000002</v>
      </c>
      <c r="T43" s="60">
        <v>0.50975849249999994</v>
      </c>
      <c r="U43" s="60">
        <v>0.50988574124999997</v>
      </c>
      <c r="V43" s="60">
        <v>0.51001298999999989</v>
      </c>
      <c r="W43" s="60">
        <v>0.51014023874999992</v>
      </c>
      <c r="X43" s="60">
        <v>0.51026748749999995</v>
      </c>
      <c r="Y43" s="60">
        <v>0.51039473624999998</v>
      </c>
      <c r="Z43" s="60">
        <v>0.5105219849999999</v>
      </c>
      <c r="AA43" s="60">
        <v>0.51064923374999993</v>
      </c>
      <c r="AB43" s="60">
        <v>0.51077648249999996</v>
      </c>
      <c r="AC43" s="60">
        <v>0.51090373124999999</v>
      </c>
      <c r="AD43" s="60">
        <v>0.51103097999999991</v>
      </c>
      <c r="AE43" s="60">
        <v>0.51115822874999994</v>
      </c>
      <c r="AF43" s="60">
        <v>0.51128547749999986</v>
      </c>
      <c r="AG43" s="60">
        <v>0.51141272624999989</v>
      </c>
      <c r="AH43" s="60">
        <v>0.51153997499999992</v>
      </c>
      <c r="AN43" s="105"/>
      <c r="AO43" s="105"/>
    </row>
    <row r="44" spans="1:41" s="46" customFormat="1" ht="16.5" customHeight="1" thickTop="1">
      <c r="A44" s="55" t="s">
        <v>338</v>
      </c>
      <c r="B44" s="58"/>
      <c r="C44" s="58">
        <v>0.45713399999999998</v>
      </c>
      <c r="D44" s="58">
        <v>0.46333909090909092</v>
      </c>
      <c r="E44" s="58">
        <v>0.46954418181818186</v>
      </c>
      <c r="F44" s="58">
        <v>0.47574927272727269</v>
      </c>
      <c r="G44" s="58">
        <v>0.48195436363636368</v>
      </c>
      <c r="H44" s="58">
        <v>0.48815945454545456</v>
      </c>
      <c r="I44" s="58">
        <v>0.4943645454545455</v>
      </c>
      <c r="J44" s="58">
        <v>0.50056963636363638</v>
      </c>
      <c r="K44" s="58">
        <v>0.50677472727272732</v>
      </c>
      <c r="L44" s="58">
        <v>0.51297981818181815</v>
      </c>
      <c r="M44" s="58">
        <v>0.51918490909090909</v>
      </c>
      <c r="N44" s="58">
        <v>0.52539000000000002</v>
      </c>
      <c r="O44" s="58">
        <v>0.52617808499999996</v>
      </c>
      <c r="P44" s="58">
        <v>0.52696617000000001</v>
      </c>
      <c r="Q44" s="58">
        <v>0.52775425499999995</v>
      </c>
      <c r="R44" s="58">
        <v>0.52854234</v>
      </c>
      <c r="S44" s="58">
        <v>0.52933042500000005</v>
      </c>
      <c r="T44" s="58">
        <v>0.5301185100000001</v>
      </c>
      <c r="U44" s="58">
        <v>0.53090659500000004</v>
      </c>
      <c r="V44" s="58">
        <v>0.53169467999999998</v>
      </c>
      <c r="W44" s="58">
        <v>0.53248276500000002</v>
      </c>
      <c r="X44" s="58">
        <v>0.53327084999999996</v>
      </c>
      <c r="Y44" s="58">
        <v>0.53405893500000001</v>
      </c>
      <c r="Z44" s="58">
        <v>0.53484702000000006</v>
      </c>
      <c r="AA44" s="58">
        <v>0.53563510500000011</v>
      </c>
      <c r="AB44" s="58">
        <v>0.53642319000000005</v>
      </c>
      <c r="AC44" s="58">
        <v>0.53721127499999999</v>
      </c>
      <c r="AD44" s="58">
        <v>0.53799936000000004</v>
      </c>
      <c r="AE44" s="58">
        <v>0.53878744499999998</v>
      </c>
      <c r="AF44" s="58">
        <v>0.53957553000000003</v>
      </c>
      <c r="AG44" s="58">
        <v>0.54036361499999996</v>
      </c>
      <c r="AH44" s="58">
        <v>0.54115170000000001</v>
      </c>
      <c r="AN44" s="105"/>
      <c r="AO44" s="105"/>
    </row>
    <row r="45" spans="1:41" s="46" customFormat="1" ht="16.5" customHeight="1">
      <c r="A45" s="46" t="s">
        <v>339</v>
      </c>
      <c r="B45" s="59"/>
      <c r="C45" s="59">
        <v>0.45713399999999998</v>
      </c>
      <c r="D45" s="59">
        <v>0.46089218181818181</v>
      </c>
      <c r="E45" s="59">
        <v>0.46465036363636364</v>
      </c>
      <c r="F45" s="59">
        <v>0.46840854545454547</v>
      </c>
      <c r="G45" s="59">
        <v>0.47216672727272724</v>
      </c>
      <c r="H45" s="59">
        <v>0.47592490909090907</v>
      </c>
      <c r="I45" s="59">
        <v>0.47968309090909095</v>
      </c>
      <c r="J45" s="59">
        <v>0.48344127272727272</v>
      </c>
      <c r="K45" s="59">
        <v>0.48719945454545449</v>
      </c>
      <c r="L45" s="59">
        <v>0.49095763636363632</v>
      </c>
      <c r="M45" s="59">
        <v>0.49471581818181815</v>
      </c>
      <c r="N45" s="59">
        <v>0.49847399999999997</v>
      </c>
      <c r="O45" s="59">
        <v>0.49884785549999994</v>
      </c>
      <c r="P45" s="59">
        <v>0.49922171099999996</v>
      </c>
      <c r="Q45" s="59">
        <v>0.49959556649999992</v>
      </c>
      <c r="R45" s="59">
        <v>0.49996942199999994</v>
      </c>
      <c r="S45" s="59">
        <v>0.50034327749999996</v>
      </c>
      <c r="T45" s="59">
        <v>0.50071713299999998</v>
      </c>
      <c r="U45" s="59">
        <v>0.5010909885</v>
      </c>
      <c r="V45" s="59">
        <v>0.50146484400000002</v>
      </c>
      <c r="W45" s="59">
        <v>0.50183869949999993</v>
      </c>
      <c r="X45" s="59">
        <v>0.50221255499999995</v>
      </c>
      <c r="Y45" s="59">
        <v>0.50258641049999997</v>
      </c>
      <c r="Z45" s="59">
        <v>0.50296026599999999</v>
      </c>
      <c r="AA45" s="59">
        <v>0.50333412150000001</v>
      </c>
      <c r="AB45" s="59">
        <v>0.50370797700000003</v>
      </c>
      <c r="AC45" s="59">
        <v>0.50408183249999994</v>
      </c>
      <c r="AD45" s="59">
        <v>0.50445568799999996</v>
      </c>
      <c r="AE45" s="59">
        <v>0.50482954349999987</v>
      </c>
      <c r="AF45" s="59">
        <v>0.50520339899999989</v>
      </c>
      <c r="AG45" s="59">
        <v>0.50557725449999991</v>
      </c>
      <c r="AH45" s="59">
        <v>0.50595110999999993</v>
      </c>
      <c r="AN45" s="105"/>
      <c r="AO45" s="105"/>
    </row>
    <row r="46" spans="1:41" s="46" customFormat="1" ht="16.5" customHeight="1" thickBot="1">
      <c r="A46" s="56" t="s">
        <v>340</v>
      </c>
      <c r="B46" s="60"/>
      <c r="C46" s="60">
        <v>0.45713399999999998</v>
      </c>
      <c r="D46" s="60">
        <v>0.45800054545454549</v>
      </c>
      <c r="E46" s="60">
        <v>0.45886709090909095</v>
      </c>
      <c r="F46" s="60">
        <v>0.45973363636363634</v>
      </c>
      <c r="G46" s="60">
        <v>0.4606001818181818</v>
      </c>
      <c r="H46" s="60">
        <v>0.46146672727272725</v>
      </c>
      <c r="I46" s="60">
        <v>0.4623332727272727</v>
      </c>
      <c r="J46" s="60">
        <v>0.46319981818181816</v>
      </c>
      <c r="K46" s="60">
        <v>0.46406636363636361</v>
      </c>
      <c r="L46" s="60">
        <v>0.46493290909090912</v>
      </c>
      <c r="M46" s="60">
        <v>0.46579945454545457</v>
      </c>
      <c r="N46" s="60">
        <v>0.46666600000000003</v>
      </c>
      <c r="O46" s="60">
        <v>0.46684099975000004</v>
      </c>
      <c r="P46" s="60">
        <v>0.46701599950000006</v>
      </c>
      <c r="Q46" s="60">
        <v>0.46719099924999996</v>
      </c>
      <c r="R46" s="60">
        <v>0.46736599899999998</v>
      </c>
      <c r="S46" s="60">
        <v>0.46754099874999999</v>
      </c>
      <c r="T46" s="60">
        <v>0.46771599850000001</v>
      </c>
      <c r="U46" s="60">
        <v>0.46789099825000002</v>
      </c>
      <c r="V46" s="60">
        <v>0.46806599800000004</v>
      </c>
      <c r="W46" s="60">
        <v>0.46824099775000005</v>
      </c>
      <c r="X46" s="60">
        <v>0.46841599750000001</v>
      </c>
      <c r="Y46" s="60">
        <v>0.46859099725000009</v>
      </c>
      <c r="Z46" s="60">
        <v>0.46876599700000005</v>
      </c>
      <c r="AA46" s="60">
        <v>0.46894099675000006</v>
      </c>
      <c r="AB46" s="60">
        <v>0.46911599650000008</v>
      </c>
      <c r="AC46" s="60">
        <v>0.46929099624999998</v>
      </c>
      <c r="AD46" s="60">
        <v>0.46946599600000011</v>
      </c>
      <c r="AE46" s="60">
        <v>0.46964099575000001</v>
      </c>
      <c r="AF46" s="60">
        <v>0.46981599550000003</v>
      </c>
      <c r="AG46" s="60">
        <v>0.46999099525000004</v>
      </c>
      <c r="AH46" s="60">
        <v>0.47016599500000006</v>
      </c>
      <c r="AN46" s="105"/>
      <c r="AO46" s="105"/>
    </row>
    <row r="47" spans="1:41" s="46" customFormat="1" ht="16.5" customHeight="1" thickTop="1">
      <c r="A47" s="55" t="s">
        <v>341</v>
      </c>
      <c r="B47" s="58"/>
      <c r="C47" s="58">
        <v>0.44326700000000002</v>
      </c>
      <c r="D47" s="58">
        <v>0.44946854545454545</v>
      </c>
      <c r="E47" s="58">
        <v>0.45567009090909089</v>
      </c>
      <c r="F47" s="58">
        <v>0.46187163636363643</v>
      </c>
      <c r="G47" s="58">
        <v>0.46807318181818186</v>
      </c>
      <c r="H47" s="58">
        <v>0.47427472727272729</v>
      </c>
      <c r="I47" s="58">
        <v>0.48047627272727278</v>
      </c>
      <c r="J47" s="58">
        <v>0.48667781818181821</v>
      </c>
      <c r="K47" s="58">
        <v>0.49287936363636364</v>
      </c>
      <c r="L47" s="58">
        <v>0.49908090909090919</v>
      </c>
      <c r="M47" s="58">
        <v>0.50528245454545462</v>
      </c>
      <c r="N47" s="58">
        <v>0.51148400000000005</v>
      </c>
      <c r="O47" s="58">
        <v>0.51250696800000006</v>
      </c>
      <c r="P47" s="58">
        <v>0.51352993600000008</v>
      </c>
      <c r="Q47" s="58">
        <v>0.51455290400000009</v>
      </c>
      <c r="R47" s="58">
        <v>0.5155758720000001</v>
      </c>
      <c r="S47" s="58">
        <v>0.51659884000000011</v>
      </c>
      <c r="T47" s="58">
        <v>0.51762180800000002</v>
      </c>
      <c r="U47" s="58">
        <v>0.51864477600000014</v>
      </c>
      <c r="V47" s="58">
        <v>0.51966774400000004</v>
      </c>
      <c r="W47" s="58">
        <v>0.52069071200000006</v>
      </c>
      <c r="X47" s="58">
        <v>0.52171368000000007</v>
      </c>
      <c r="Y47" s="58">
        <v>0.52273664800000008</v>
      </c>
      <c r="Z47" s="58">
        <v>0.52375961600000009</v>
      </c>
      <c r="AA47" s="58">
        <v>0.52478258400000011</v>
      </c>
      <c r="AB47" s="58">
        <v>0.52580555200000012</v>
      </c>
      <c r="AC47" s="58">
        <v>0.52682852000000013</v>
      </c>
      <c r="AD47" s="58">
        <v>0.52785148800000015</v>
      </c>
      <c r="AE47" s="58">
        <v>0.52887445600000005</v>
      </c>
      <c r="AF47" s="58">
        <v>0.52989742400000006</v>
      </c>
      <c r="AG47" s="58">
        <v>0.53092039200000007</v>
      </c>
      <c r="AH47" s="58">
        <v>0.53194336000000009</v>
      </c>
      <c r="AN47" s="105"/>
      <c r="AO47" s="105"/>
    </row>
    <row r="48" spans="1:41" s="46" customFormat="1" ht="16.5" customHeight="1">
      <c r="A48" s="46" t="s">
        <v>342</v>
      </c>
      <c r="B48" s="59"/>
      <c r="C48" s="59">
        <v>0.44326700000000002</v>
      </c>
      <c r="D48" s="59">
        <v>0.4470305454545454</v>
      </c>
      <c r="E48" s="59">
        <v>0.45079409090909089</v>
      </c>
      <c r="F48" s="59">
        <v>0.45455763636363639</v>
      </c>
      <c r="G48" s="59">
        <v>0.45832118181818182</v>
      </c>
      <c r="H48" s="59">
        <v>0.46208472727272726</v>
      </c>
      <c r="I48" s="59">
        <v>0.46584827272727269</v>
      </c>
      <c r="J48" s="59">
        <v>0.46961181818181819</v>
      </c>
      <c r="K48" s="59">
        <v>0.47337536363636362</v>
      </c>
      <c r="L48" s="59">
        <v>0.47713890909090911</v>
      </c>
      <c r="M48" s="59">
        <v>0.48090245454545449</v>
      </c>
      <c r="N48" s="59">
        <v>0.48466599999999999</v>
      </c>
      <c r="O48" s="59">
        <v>0.4851506659999999</v>
      </c>
      <c r="P48" s="59">
        <v>0.48563533200000003</v>
      </c>
      <c r="Q48" s="59">
        <v>0.48611999799999994</v>
      </c>
      <c r="R48" s="59">
        <v>0.48660466399999996</v>
      </c>
      <c r="S48" s="59">
        <v>0.48708932999999999</v>
      </c>
      <c r="T48" s="59">
        <v>0.48757399599999995</v>
      </c>
      <c r="U48" s="59">
        <v>0.48805866199999998</v>
      </c>
      <c r="V48" s="59">
        <v>0.488543328</v>
      </c>
      <c r="W48" s="59">
        <v>0.48902799399999991</v>
      </c>
      <c r="X48" s="59">
        <v>0.48951265999999993</v>
      </c>
      <c r="Y48" s="59">
        <v>0.48999732599999996</v>
      </c>
      <c r="Z48" s="59">
        <v>0.49048199199999998</v>
      </c>
      <c r="AA48" s="59">
        <v>0.49096665799999994</v>
      </c>
      <c r="AB48" s="59">
        <v>0.49145132399999997</v>
      </c>
      <c r="AC48" s="59">
        <v>0.49193598999999999</v>
      </c>
      <c r="AD48" s="59">
        <v>0.49242065600000001</v>
      </c>
      <c r="AE48" s="59">
        <v>0.49290532200000003</v>
      </c>
      <c r="AF48" s="59">
        <v>0.49338998799999995</v>
      </c>
      <c r="AG48" s="59">
        <v>0.49387465400000002</v>
      </c>
      <c r="AH48" s="59">
        <v>0.49435931999999999</v>
      </c>
      <c r="AN48" s="105"/>
      <c r="AO48" s="105"/>
    </row>
    <row r="49" spans="1:41" ht="16.5" customHeight="1" thickBot="1">
      <c r="A49" s="56" t="s">
        <v>343</v>
      </c>
      <c r="B49" s="61"/>
      <c r="C49" s="61">
        <v>0.44326700000000002</v>
      </c>
      <c r="D49" s="61">
        <v>0.44418454545454544</v>
      </c>
      <c r="E49" s="61">
        <v>0.44510209090909092</v>
      </c>
      <c r="F49" s="61">
        <v>0.4460196363636364</v>
      </c>
      <c r="G49" s="61">
        <v>0.44693718181818182</v>
      </c>
      <c r="H49" s="61">
        <v>0.44785472727272724</v>
      </c>
      <c r="I49" s="61">
        <v>0.44877227272727271</v>
      </c>
      <c r="J49" s="61">
        <v>0.44968981818181819</v>
      </c>
      <c r="K49" s="61">
        <v>0.45060736363636361</v>
      </c>
      <c r="L49" s="61">
        <v>0.45152490909090909</v>
      </c>
      <c r="M49" s="61">
        <v>0.45244245454545451</v>
      </c>
      <c r="N49" s="61">
        <v>0.45335999999999999</v>
      </c>
      <c r="O49" s="61">
        <v>0.45358668000000002</v>
      </c>
      <c r="P49" s="61">
        <v>0.45381336</v>
      </c>
      <c r="Q49" s="61">
        <v>0.45404004000000003</v>
      </c>
      <c r="R49" s="61">
        <v>0.45426672000000001</v>
      </c>
      <c r="S49" s="61">
        <v>0.45449339999999994</v>
      </c>
      <c r="T49" s="61">
        <v>0.45472007999999997</v>
      </c>
      <c r="U49" s="61">
        <v>0.45494676000000001</v>
      </c>
      <c r="V49" s="61">
        <v>0.45517343999999998</v>
      </c>
      <c r="W49" s="61">
        <v>0.45540012000000002</v>
      </c>
      <c r="X49" s="61">
        <v>0.4556268</v>
      </c>
      <c r="Y49" s="61">
        <v>0.45585348000000003</v>
      </c>
      <c r="Z49" s="61">
        <v>0.45608015999999996</v>
      </c>
      <c r="AA49" s="61">
        <v>0.45630684000000005</v>
      </c>
      <c r="AB49" s="61">
        <v>0.45653351999999997</v>
      </c>
      <c r="AC49" s="61">
        <v>0.45676020000000001</v>
      </c>
      <c r="AD49" s="61">
        <v>0.45698687999999998</v>
      </c>
      <c r="AE49" s="61">
        <v>0.45721356000000002</v>
      </c>
      <c r="AF49" s="61">
        <v>0.45744024000000005</v>
      </c>
      <c r="AG49" s="61">
        <v>0.45766692000000003</v>
      </c>
      <c r="AH49" s="61">
        <v>0.45789360000000001</v>
      </c>
      <c r="AI49" s="46"/>
      <c r="AJ49" s="46"/>
      <c r="AK49" s="46"/>
      <c r="AL49" s="46"/>
      <c r="AM49" s="46"/>
      <c r="AN49" s="106"/>
      <c r="AO49" s="106"/>
    </row>
    <row r="50" spans="1:41" ht="16.5" customHeight="1" thickTop="1">
      <c r="A50" s="55" t="s">
        <v>344</v>
      </c>
      <c r="B50" s="58"/>
      <c r="C50" s="58">
        <v>0.42975000000000002</v>
      </c>
      <c r="D50" s="58">
        <v>0.43590863636363636</v>
      </c>
      <c r="E50" s="58">
        <v>0.44206727272727275</v>
      </c>
      <c r="F50" s="58">
        <v>0.44822590909090909</v>
      </c>
      <c r="G50" s="58">
        <v>0.45438454545454549</v>
      </c>
      <c r="H50" s="58">
        <v>0.46054318181818182</v>
      </c>
      <c r="I50" s="58">
        <v>0.46670181818181822</v>
      </c>
      <c r="J50" s="58">
        <v>0.47286045454545461</v>
      </c>
      <c r="K50" s="58">
        <v>0.47901909090909095</v>
      </c>
      <c r="L50" s="58">
        <v>0.48517772727272723</v>
      </c>
      <c r="M50" s="58">
        <v>0.49133636363636363</v>
      </c>
      <c r="N50" s="58">
        <v>0.49749500000000002</v>
      </c>
      <c r="O50" s="58">
        <v>0.49873873749999997</v>
      </c>
      <c r="P50" s="58">
        <v>0.49998247500000004</v>
      </c>
      <c r="Q50" s="58">
        <v>0.50122621249999999</v>
      </c>
      <c r="R50" s="58">
        <v>0.50246995000000005</v>
      </c>
      <c r="S50" s="58">
        <v>0.50371368750000012</v>
      </c>
      <c r="T50" s="58">
        <v>0.50495742500000007</v>
      </c>
      <c r="U50" s="58">
        <v>0.50620116250000002</v>
      </c>
      <c r="V50" s="58">
        <v>0.50744490000000009</v>
      </c>
      <c r="W50" s="58">
        <v>0.50868863750000004</v>
      </c>
      <c r="X50" s="58">
        <v>0.50993237499999999</v>
      </c>
      <c r="Y50" s="58">
        <v>0.51117611250000006</v>
      </c>
      <c r="Z50" s="58">
        <v>0.51241985000000001</v>
      </c>
      <c r="AA50" s="58">
        <v>0.51366358750000007</v>
      </c>
      <c r="AB50" s="58">
        <v>0.51490732500000003</v>
      </c>
      <c r="AC50" s="58">
        <v>0.51615106249999998</v>
      </c>
      <c r="AD50" s="58">
        <v>0.51739480000000015</v>
      </c>
      <c r="AE50" s="58">
        <v>0.5186385375</v>
      </c>
      <c r="AF50" s="58">
        <v>0.51988227500000006</v>
      </c>
      <c r="AG50" s="58">
        <v>0.52112601250000012</v>
      </c>
      <c r="AH50" s="58">
        <v>0.52236975000000008</v>
      </c>
      <c r="AI50" s="46"/>
      <c r="AJ50" s="46"/>
      <c r="AK50" s="46"/>
      <c r="AL50" s="46"/>
      <c r="AM50" s="46"/>
    </row>
    <row r="51" spans="1:41" ht="16.5" customHeight="1">
      <c r="A51" s="46" t="s">
        <v>345</v>
      </c>
      <c r="B51" s="59"/>
      <c r="C51" s="59">
        <v>0.42975000000000002</v>
      </c>
      <c r="D51" s="59">
        <v>0.4334643636363637</v>
      </c>
      <c r="E51" s="59">
        <v>0.43717872727272727</v>
      </c>
      <c r="F51" s="59">
        <v>0.4408930909090909</v>
      </c>
      <c r="G51" s="59">
        <v>0.44460745454545453</v>
      </c>
      <c r="H51" s="59">
        <v>0.44832181818181821</v>
      </c>
      <c r="I51" s="59">
        <v>0.45203618181818184</v>
      </c>
      <c r="J51" s="59">
        <v>0.45575054545454546</v>
      </c>
      <c r="K51" s="59">
        <v>0.45946490909090909</v>
      </c>
      <c r="L51" s="59">
        <v>0.46317927272727277</v>
      </c>
      <c r="M51" s="59">
        <v>0.4668936363636364</v>
      </c>
      <c r="N51" s="59">
        <v>0.47060800000000003</v>
      </c>
      <c r="O51" s="59">
        <v>0.47119625999999998</v>
      </c>
      <c r="P51" s="59">
        <v>0.47178452000000004</v>
      </c>
      <c r="Q51" s="59">
        <v>0.47237278000000005</v>
      </c>
      <c r="R51" s="59">
        <v>0.47296104000000005</v>
      </c>
      <c r="S51" s="59">
        <v>0.47354930000000001</v>
      </c>
      <c r="T51" s="59">
        <v>0.47413756000000007</v>
      </c>
      <c r="U51" s="59">
        <v>0.47472582000000002</v>
      </c>
      <c r="V51" s="59">
        <v>0.47531408000000008</v>
      </c>
      <c r="W51" s="59">
        <v>0.47590234000000003</v>
      </c>
      <c r="X51" s="59">
        <v>0.47649059999999999</v>
      </c>
      <c r="Y51" s="59">
        <v>0.47707886000000005</v>
      </c>
      <c r="Z51" s="59">
        <v>0.47766712</v>
      </c>
      <c r="AA51" s="59">
        <v>0.47825538000000006</v>
      </c>
      <c r="AB51" s="59">
        <v>0.47884364000000001</v>
      </c>
      <c r="AC51" s="59">
        <v>0.47943189999999997</v>
      </c>
      <c r="AD51" s="59">
        <v>0.48002016000000003</v>
      </c>
      <c r="AE51" s="59">
        <v>0.48060842000000009</v>
      </c>
      <c r="AF51" s="59">
        <v>0.48119668000000004</v>
      </c>
      <c r="AG51" s="59">
        <v>0.48178493999999999</v>
      </c>
      <c r="AH51" s="59">
        <v>0.4823732</v>
      </c>
      <c r="AI51" s="46"/>
      <c r="AJ51" s="46"/>
      <c r="AK51" s="46"/>
      <c r="AL51" s="46"/>
      <c r="AM51" s="46"/>
    </row>
    <row r="52" spans="1:41" ht="16.5" customHeight="1" thickBot="1">
      <c r="A52" s="56" t="s">
        <v>346</v>
      </c>
      <c r="B52" s="61"/>
      <c r="C52" s="61">
        <v>0.42975000000000002</v>
      </c>
      <c r="D52" s="61">
        <v>0.4306817272727273</v>
      </c>
      <c r="E52" s="61">
        <v>0.43161345454545452</v>
      </c>
      <c r="F52" s="61">
        <v>0.4325451818181818</v>
      </c>
      <c r="G52" s="61">
        <v>0.43347690909090913</v>
      </c>
      <c r="H52" s="61">
        <v>0.4344086363636363</v>
      </c>
      <c r="I52" s="61">
        <v>0.43534036363636358</v>
      </c>
      <c r="J52" s="61">
        <v>0.43627209090909091</v>
      </c>
      <c r="K52" s="61">
        <v>0.43720381818181814</v>
      </c>
      <c r="L52" s="61">
        <v>0.43813554545454542</v>
      </c>
      <c r="M52" s="61">
        <v>0.43906727272727275</v>
      </c>
      <c r="N52" s="61">
        <v>0.43999899999999997</v>
      </c>
      <c r="O52" s="61">
        <v>0.440273999375</v>
      </c>
      <c r="P52" s="61">
        <v>0.44054899874999992</v>
      </c>
      <c r="Q52" s="61">
        <v>0.44082399812499995</v>
      </c>
      <c r="R52" s="61">
        <v>0.44109899749999998</v>
      </c>
      <c r="S52" s="61">
        <v>0.4413739968749999</v>
      </c>
      <c r="T52" s="61">
        <v>0.44164899624999998</v>
      </c>
      <c r="U52" s="61">
        <v>0.44192399562499995</v>
      </c>
      <c r="V52" s="61">
        <v>0.44219899499999993</v>
      </c>
      <c r="W52" s="61">
        <v>0.44247399437499996</v>
      </c>
      <c r="X52" s="61">
        <v>0.44274899374999988</v>
      </c>
      <c r="Y52" s="61">
        <v>0.44302399312500002</v>
      </c>
      <c r="Z52" s="61">
        <v>0.44329899249999993</v>
      </c>
      <c r="AA52" s="61">
        <v>0.44357399187499996</v>
      </c>
      <c r="AB52" s="61">
        <v>0.44384899124999999</v>
      </c>
      <c r="AC52" s="61">
        <v>0.44412399062499996</v>
      </c>
      <c r="AD52" s="61">
        <v>0.44439898999999994</v>
      </c>
      <c r="AE52" s="61">
        <v>0.44467398937499991</v>
      </c>
      <c r="AF52" s="61">
        <v>0.44494898874999994</v>
      </c>
      <c r="AG52" s="61">
        <v>0.44522398812499997</v>
      </c>
      <c r="AH52" s="61">
        <v>0.44549898749999994</v>
      </c>
      <c r="AI52" s="46"/>
      <c r="AJ52" s="46"/>
      <c r="AK52" s="46"/>
      <c r="AL52" s="46"/>
      <c r="AM52" s="46"/>
    </row>
    <row r="53" spans="1:41" s="46" customFormat="1" ht="16.5" customHeight="1" thickTop="1">
      <c r="A53" s="55" t="s">
        <v>347</v>
      </c>
      <c r="B53" s="58"/>
      <c r="C53" s="58">
        <v>0.41290900000000003</v>
      </c>
      <c r="D53" s="58">
        <v>0.4189967272727273</v>
      </c>
      <c r="E53" s="58">
        <v>0.42508445454545457</v>
      </c>
      <c r="F53" s="58">
        <v>0.43117218181818179</v>
      </c>
      <c r="G53" s="58">
        <v>0.43725990909090912</v>
      </c>
      <c r="H53" s="58">
        <v>0.44334763636363644</v>
      </c>
      <c r="I53" s="58">
        <v>0.44943536363636372</v>
      </c>
      <c r="J53" s="58">
        <v>0.45552309090909093</v>
      </c>
      <c r="K53" s="58">
        <v>0.46161081818181821</v>
      </c>
      <c r="L53" s="58">
        <v>0.46769854545454542</v>
      </c>
      <c r="M53" s="58">
        <v>0.47378627272727275</v>
      </c>
      <c r="N53" s="58">
        <v>0.47987400000000002</v>
      </c>
      <c r="O53" s="58">
        <v>0.48131362200000005</v>
      </c>
      <c r="P53" s="58">
        <v>0.48275324399999997</v>
      </c>
      <c r="Q53" s="58">
        <v>0.48419286600000006</v>
      </c>
      <c r="R53" s="58">
        <v>0.48563248800000008</v>
      </c>
      <c r="S53" s="58">
        <v>0.48707211000000006</v>
      </c>
      <c r="T53" s="58">
        <v>0.48851173199999998</v>
      </c>
      <c r="U53" s="58">
        <v>0.48995135400000012</v>
      </c>
      <c r="V53" s="58">
        <v>0.49139097600000003</v>
      </c>
      <c r="W53" s="58">
        <v>0.49283059800000001</v>
      </c>
      <c r="X53" s="58">
        <v>0.49427022000000004</v>
      </c>
      <c r="Y53" s="58">
        <v>0.49570984200000001</v>
      </c>
      <c r="Z53" s="58">
        <v>0.49714946400000004</v>
      </c>
      <c r="AA53" s="58">
        <v>0.49858908600000007</v>
      </c>
      <c r="AB53" s="58">
        <v>0.5000287080000001</v>
      </c>
      <c r="AC53" s="58">
        <v>0.50146833000000002</v>
      </c>
      <c r="AD53" s="58">
        <v>0.50290795200000005</v>
      </c>
      <c r="AE53" s="58">
        <v>0.50434757400000008</v>
      </c>
      <c r="AF53" s="58">
        <v>0.50578719599999999</v>
      </c>
      <c r="AG53" s="58">
        <v>0.50722681800000013</v>
      </c>
      <c r="AH53" s="58">
        <v>0.50866644000000005</v>
      </c>
    </row>
    <row r="54" spans="1:41" s="46" customFormat="1" ht="16.5" customHeight="1">
      <c r="A54" s="46" t="s">
        <v>348</v>
      </c>
      <c r="B54" s="59"/>
      <c r="C54" s="59">
        <v>0.41290900000000003</v>
      </c>
      <c r="D54" s="59">
        <v>0.41655954545454549</v>
      </c>
      <c r="E54" s="59">
        <v>0.42021009090909089</v>
      </c>
      <c r="F54" s="59">
        <v>0.42386063636363641</v>
      </c>
      <c r="G54" s="59">
        <v>0.42751118181818182</v>
      </c>
      <c r="H54" s="59">
        <v>0.43116172727272734</v>
      </c>
      <c r="I54" s="59">
        <v>0.43481227272727274</v>
      </c>
      <c r="J54" s="59">
        <v>0.43846281818181815</v>
      </c>
      <c r="K54" s="59">
        <v>0.44211336363636367</v>
      </c>
      <c r="L54" s="59">
        <v>0.44576390909090907</v>
      </c>
      <c r="M54" s="59">
        <v>0.44941445454545453</v>
      </c>
      <c r="N54" s="59">
        <v>0.453065</v>
      </c>
      <c r="O54" s="59">
        <v>0.45374459750000007</v>
      </c>
      <c r="P54" s="59">
        <v>0.45442419499999998</v>
      </c>
      <c r="Q54" s="59">
        <v>0.45510379249999999</v>
      </c>
      <c r="R54" s="59">
        <v>0.45578339000000001</v>
      </c>
      <c r="S54" s="59">
        <v>0.45646298750000003</v>
      </c>
      <c r="T54" s="59">
        <v>0.45714258499999999</v>
      </c>
      <c r="U54" s="59">
        <v>0.45782218250000001</v>
      </c>
      <c r="V54" s="59">
        <v>0.45850178000000003</v>
      </c>
      <c r="W54" s="59">
        <v>0.45918137750000004</v>
      </c>
      <c r="X54" s="59">
        <v>0.45986097499999995</v>
      </c>
      <c r="Y54" s="59">
        <v>0.46054057250000008</v>
      </c>
      <c r="Z54" s="59">
        <v>0.46122016999999998</v>
      </c>
      <c r="AA54" s="59">
        <v>0.4618997675</v>
      </c>
      <c r="AB54" s="59">
        <v>0.46257936500000002</v>
      </c>
      <c r="AC54" s="59">
        <v>0.46325896249999998</v>
      </c>
      <c r="AD54" s="59">
        <v>0.46393856</v>
      </c>
      <c r="AE54" s="59">
        <v>0.46461815750000002</v>
      </c>
      <c r="AF54" s="59">
        <v>0.46529775500000004</v>
      </c>
      <c r="AG54" s="59">
        <v>0.46597735250000005</v>
      </c>
      <c r="AH54" s="59">
        <v>0.46665695000000001</v>
      </c>
    </row>
    <row r="55" spans="1:41" s="46" customFormat="1" ht="16.5" customHeight="1" thickBot="1">
      <c r="A55" s="56" t="s">
        <v>349</v>
      </c>
      <c r="B55" s="61"/>
      <c r="C55" s="61">
        <v>0.41290900000000003</v>
      </c>
      <c r="D55" s="61">
        <v>0.41385700000000009</v>
      </c>
      <c r="E55" s="61">
        <v>0.41480499999999998</v>
      </c>
      <c r="F55" s="61">
        <v>0.41575299999999998</v>
      </c>
      <c r="G55" s="61">
        <v>0.41670099999999999</v>
      </c>
      <c r="H55" s="61">
        <v>0.41764899999999999</v>
      </c>
      <c r="I55" s="61">
        <v>0.41859700000000005</v>
      </c>
      <c r="J55" s="61">
        <v>0.41954500000000006</v>
      </c>
      <c r="K55" s="61">
        <v>0.42049300000000006</v>
      </c>
      <c r="L55" s="61">
        <v>0.42144100000000007</v>
      </c>
      <c r="M55" s="61">
        <v>0.42238899999999996</v>
      </c>
      <c r="N55" s="61">
        <v>0.42333700000000002</v>
      </c>
      <c r="O55" s="61">
        <v>0.42365450274999999</v>
      </c>
      <c r="P55" s="61">
        <v>0.42397200550000003</v>
      </c>
      <c r="Q55" s="61">
        <v>0.42428950825000006</v>
      </c>
      <c r="R55" s="61">
        <v>0.42460701099999998</v>
      </c>
      <c r="S55" s="61">
        <v>0.42492451375000001</v>
      </c>
      <c r="T55" s="61">
        <v>0.42524201650000004</v>
      </c>
      <c r="U55" s="61">
        <v>0.42555951924999996</v>
      </c>
      <c r="V55" s="61">
        <v>0.42587702199999999</v>
      </c>
      <c r="W55" s="61">
        <v>0.42619452474999997</v>
      </c>
      <c r="X55" s="61">
        <v>0.42651202749999995</v>
      </c>
      <c r="Y55" s="61">
        <v>0.42682953025000003</v>
      </c>
      <c r="Z55" s="61">
        <v>0.42714703299999995</v>
      </c>
      <c r="AA55" s="61">
        <v>0.42746453574999999</v>
      </c>
      <c r="AB55" s="61">
        <v>0.42778203850000002</v>
      </c>
      <c r="AC55" s="61">
        <v>0.42809954125000005</v>
      </c>
      <c r="AD55" s="61">
        <v>0.42841704399999997</v>
      </c>
      <c r="AE55" s="61">
        <v>0.42873454675</v>
      </c>
      <c r="AF55" s="61">
        <v>0.42905204949999998</v>
      </c>
      <c r="AG55" s="61">
        <v>0.42936955225000001</v>
      </c>
      <c r="AH55" s="61">
        <v>0.42968705499999998</v>
      </c>
    </row>
    <row r="56" spans="1:41" s="46" customFormat="1" ht="16.5" customHeight="1" thickTop="1">
      <c r="A56" s="55" t="s">
        <v>350</v>
      </c>
      <c r="B56" s="58"/>
      <c r="C56" s="58">
        <v>0.38662000000000002</v>
      </c>
      <c r="D56" s="58">
        <v>0.39258609090909091</v>
      </c>
      <c r="E56" s="58">
        <v>0.39855218181818181</v>
      </c>
      <c r="F56" s="58">
        <v>0.40451827272727275</v>
      </c>
      <c r="G56" s="58">
        <v>0.41048436363636365</v>
      </c>
      <c r="H56" s="58">
        <v>0.4164504545454546</v>
      </c>
      <c r="I56" s="58">
        <v>0.42241654545454549</v>
      </c>
      <c r="J56" s="58">
        <v>0.42838263636363644</v>
      </c>
      <c r="K56" s="58">
        <v>0.43434872727272733</v>
      </c>
      <c r="L56" s="58">
        <v>0.44031481818181822</v>
      </c>
      <c r="M56" s="58">
        <v>0.44628090909090906</v>
      </c>
      <c r="N56" s="58">
        <v>0.45224700000000001</v>
      </c>
      <c r="O56" s="58">
        <v>0.45382986450000001</v>
      </c>
      <c r="P56" s="58">
        <v>0.45541272900000002</v>
      </c>
      <c r="Q56" s="58">
        <v>0.45699559350000002</v>
      </c>
      <c r="R56" s="58">
        <v>0.45857845800000002</v>
      </c>
      <c r="S56" s="58">
        <v>0.46016132250000003</v>
      </c>
      <c r="T56" s="58">
        <v>0.46174418700000003</v>
      </c>
      <c r="U56" s="58">
        <v>0.46332705149999998</v>
      </c>
      <c r="V56" s="58">
        <v>0.46490991600000003</v>
      </c>
      <c r="W56" s="58">
        <v>0.46649278049999998</v>
      </c>
      <c r="X56" s="58">
        <v>0.46807564500000004</v>
      </c>
      <c r="Y56" s="58">
        <v>0.46965850949999999</v>
      </c>
      <c r="Z56" s="58">
        <v>0.47124137400000005</v>
      </c>
      <c r="AA56" s="58">
        <v>0.47282423850000005</v>
      </c>
      <c r="AB56" s="58">
        <v>0.47440710300000005</v>
      </c>
      <c r="AC56" s="58">
        <v>0.4759899675</v>
      </c>
      <c r="AD56" s="58">
        <v>0.477572832</v>
      </c>
      <c r="AE56" s="58">
        <v>0.47915569650000001</v>
      </c>
      <c r="AF56" s="58">
        <v>0.48073856100000001</v>
      </c>
      <c r="AG56" s="58">
        <v>0.48232142550000001</v>
      </c>
      <c r="AH56" s="58">
        <v>0.48390429000000001</v>
      </c>
    </row>
    <row r="57" spans="1:41" s="46" customFormat="1" ht="16.5" customHeight="1">
      <c r="A57" s="46" t="s">
        <v>351</v>
      </c>
      <c r="B57" s="59"/>
      <c r="C57" s="59">
        <v>0.38662000000000002</v>
      </c>
      <c r="D57" s="59">
        <v>0.39054527272727274</v>
      </c>
      <c r="E57" s="59">
        <v>0.39447054545454546</v>
      </c>
      <c r="F57" s="59">
        <v>0.39839581818181818</v>
      </c>
      <c r="G57" s="59">
        <v>0.40232109090909096</v>
      </c>
      <c r="H57" s="59">
        <v>0.40624636363636363</v>
      </c>
      <c r="I57" s="59">
        <v>0.41017163636363646</v>
      </c>
      <c r="J57" s="59">
        <v>0.41409690909090907</v>
      </c>
      <c r="K57" s="59">
        <v>0.41802218181818185</v>
      </c>
      <c r="L57" s="59">
        <v>0.42194745454545457</v>
      </c>
      <c r="M57" s="59">
        <v>0.42587272727272724</v>
      </c>
      <c r="N57" s="59">
        <v>0.42979800000000001</v>
      </c>
      <c r="O57" s="59">
        <v>0.43055014650000001</v>
      </c>
      <c r="P57" s="59">
        <v>0.431302293</v>
      </c>
      <c r="Q57" s="59">
        <v>0.4320544395</v>
      </c>
      <c r="R57" s="59">
        <v>0.43280658599999999</v>
      </c>
      <c r="S57" s="59">
        <v>0.43355873250000004</v>
      </c>
      <c r="T57" s="59">
        <v>0.43431087900000004</v>
      </c>
      <c r="U57" s="59">
        <v>0.43506302550000003</v>
      </c>
      <c r="V57" s="59">
        <v>0.43581517200000003</v>
      </c>
      <c r="W57" s="59">
        <v>0.43656731850000002</v>
      </c>
      <c r="X57" s="59">
        <v>0.43731946500000002</v>
      </c>
      <c r="Y57" s="59">
        <v>0.43807161150000001</v>
      </c>
      <c r="Z57" s="59">
        <v>0.43882375800000001</v>
      </c>
      <c r="AA57" s="59">
        <v>0.4395759045</v>
      </c>
      <c r="AB57" s="59">
        <v>0.440328051</v>
      </c>
      <c r="AC57" s="59">
        <v>0.44108019749999999</v>
      </c>
      <c r="AD57" s="59">
        <v>0.44183234399999999</v>
      </c>
      <c r="AE57" s="59">
        <v>0.44258449049999998</v>
      </c>
      <c r="AF57" s="59">
        <v>0.44333663699999998</v>
      </c>
      <c r="AG57" s="59">
        <v>0.44408878349999997</v>
      </c>
      <c r="AH57" s="59">
        <v>0.44484092999999997</v>
      </c>
    </row>
    <row r="58" spans="1:41" s="46" customFormat="1" ht="16.5" customHeight="1" thickBot="1">
      <c r="A58" s="56" t="s">
        <v>352</v>
      </c>
      <c r="B58" s="61"/>
      <c r="C58" s="61">
        <v>0.38662000000000002</v>
      </c>
      <c r="D58" s="61">
        <v>0.3876024545454545</v>
      </c>
      <c r="E58" s="61">
        <v>0.38858490909090909</v>
      </c>
      <c r="F58" s="61">
        <v>0.38956736363636363</v>
      </c>
      <c r="G58" s="61">
        <v>0.39054981818181816</v>
      </c>
      <c r="H58" s="61">
        <v>0.39153227272727276</v>
      </c>
      <c r="I58" s="61">
        <v>0.39251472727272729</v>
      </c>
      <c r="J58" s="61">
        <v>0.39349718181818183</v>
      </c>
      <c r="K58" s="61">
        <v>0.39447963636363637</v>
      </c>
      <c r="L58" s="61">
        <v>0.3954620909090909</v>
      </c>
      <c r="M58" s="61">
        <v>0.39644454545454538</v>
      </c>
      <c r="N58" s="61">
        <v>0.39742699999999997</v>
      </c>
      <c r="O58" s="61">
        <v>0.39777474862499995</v>
      </c>
      <c r="P58" s="61">
        <v>0.39812249724999998</v>
      </c>
      <c r="Q58" s="61">
        <v>0.39847024587500002</v>
      </c>
      <c r="R58" s="61">
        <v>0.39881799449999999</v>
      </c>
      <c r="S58" s="61">
        <v>0.39916574312499997</v>
      </c>
      <c r="T58" s="61">
        <v>0.39951349174999995</v>
      </c>
      <c r="U58" s="61">
        <v>0.39986124037500004</v>
      </c>
      <c r="V58" s="61">
        <v>0.40020898899999996</v>
      </c>
      <c r="W58" s="61">
        <v>0.40055673762499994</v>
      </c>
      <c r="X58" s="61">
        <v>0.40090448624999997</v>
      </c>
      <c r="Y58" s="61">
        <v>0.401252234875</v>
      </c>
      <c r="Z58" s="61">
        <v>0.40159998350000004</v>
      </c>
      <c r="AA58" s="61">
        <v>0.40194773212500001</v>
      </c>
      <c r="AB58" s="61">
        <v>0.40229548074999999</v>
      </c>
      <c r="AC58" s="61">
        <v>0.40264322937500002</v>
      </c>
      <c r="AD58" s="61">
        <v>0.40299097800000006</v>
      </c>
      <c r="AE58" s="61">
        <v>0.40333872662500003</v>
      </c>
      <c r="AF58" s="61">
        <v>0.40368647524999995</v>
      </c>
      <c r="AG58" s="61">
        <v>0.40403422387499999</v>
      </c>
      <c r="AH58" s="61">
        <v>0.40438197250000002</v>
      </c>
    </row>
    <row r="59" spans="1:41" s="46" customFormat="1" ht="16.5" customHeight="1" thickTop="1">
      <c r="A59" s="55" t="s">
        <v>353</v>
      </c>
      <c r="B59" s="58"/>
      <c r="C59" s="58">
        <v>0.35230400000000001</v>
      </c>
      <c r="D59" s="58">
        <v>0.35804654545454545</v>
      </c>
      <c r="E59" s="58">
        <v>0.36378909090909095</v>
      </c>
      <c r="F59" s="58">
        <v>0.36953163636363634</v>
      </c>
      <c r="G59" s="58">
        <v>0.37527418181818178</v>
      </c>
      <c r="H59" s="58">
        <v>0.38101672727272723</v>
      </c>
      <c r="I59" s="58">
        <v>0.38675927272727273</v>
      </c>
      <c r="J59" s="58">
        <v>0.39250181818181817</v>
      </c>
      <c r="K59" s="58">
        <v>0.39824436363636367</v>
      </c>
      <c r="L59" s="58">
        <v>0.40398690909090912</v>
      </c>
      <c r="M59" s="58">
        <v>0.40972945454545456</v>
      </c>
      <c r="N59" s="58">
        <v>0.41547200000000001</v>
      </c>
      <c r="O59" s="58">
        <v>0.41713388800000006</v>
      </c>
      <c r="P59" s="58">
        <v>0.41879577599999995</v>
      </c>
      <c r="Q59" s="58">
        <v>0.42045766400000001</v>
      </c>
      <c r="R59" s="58">
        <v>0.42211955200000001</v>
      </c>
      <c r="S59" s="58">
        <v>0.42378143999999995</v>
      </c>
      <c r="T59" s="58">
        <v>0.42544332800000007</v>
      </c>
      <c r="U59" s="58">
        <v>0.42710521600000001</v>
      </c>
      <c r="V59" s="58">
        <v>0.42876710400000001</v>
      </c>
      <c r="W59" s="58">
        <v>0.43042899200000007</v>
      </c>
      <c r="X59" s="58">
        <v>0.43209087999999995</v>
      </c>
      <c r="Y59" s="58">
        <v>0.43375276800000001</v>
      </c>
      <c r="Z59" s="58">
        <v>0.43541465600000001</v>
      </c>
      <c r="AA59" s="58">
        <v>0.43707654399999996</v>
      </c>
      <c r="AB59" s="58">
        <v>0.43873843200000007</v>
      </c>
      <c r="AC59" s="58">
        <v>0.44040032000000001</v>
      </c>
      <c r="AD59" s="58">
        <v>0.44206220800000001</v>
      </c>
      <c r="AE59" s="58">
        <v>0.44372409600000007</v>
      </c>
      <c r="AF59" s="58">
        <v>0.44538598400000007</v>
      </c>
      <c r="AG59" s="58">
        <v>0.44704787200000001</v>
      </c>
      <c r="AH59" s="58">
        <v>0.44870976000000001</v>
      </c>
    </row>
    <row r="60" spans="1:41" s="46" customFormat="1" ht="16.5" customHeight="1">
      <c r="A60" s="46" t="s">
        <v>354</v>
      </c>
      <c r="B60" s="59"/>
      <c r="C60" s="59">
        <v>0.35230400000000001</v>
      </c>
      <c r="D60" s="59">
        <v>0.35570545454545455</v>
      </c>
      <c r="E60" s="59">
        <v>0.35910690909090914</v>
      </c>
      <c r="F60" s="59">
        <v>0.36250836363636368</v>
      </c>
      <c r="G60" s="59">
        <v>0.36590981818181817</v>
      </c>
      <c r="H60" s="59">
        <v>0.36931127272727271</v>
      </c>
      <c r="I60" s="59">
        <v>0.37271272727272731</v>
      </c>
      <c r="J60" s="59">
        <v>0.37611418181818179</v>
      </c>
      <c r="K60" s="59">
        <v>0.37951563636363639</v>
      </c>
      <c r="L60" s="59">
        <v>0.38291709090909093</v>
      </c>
      <c r="M60" s="59">
        <v>0.38631854545454547</v>
      </c>
      <c r="N60" s="59">
        <v>0.38972000000000001</v>
      </c>
      <c r="O60" s="59">
        <v>0.39049944000000003</v>
      </c>
      <c r="P60" s="59">
        <v>0.39127888000000005</v>
      </c>
      <c r="Q60" s="59">
        <v>0.39205831999999996</v>
      </c>
      <c r="R60" s="59">
        <v>0.39283776000000004</v>
      </c>
      <c r="S60" s="59">
        <v>0.39361720000000006</v>
      </c>
      <c r="T60" s="59">
        <v>0.39439663999999997</v>
      </c>
      <c r="U60" s="59">
        <v>0.39517608000000004</v>
      </c>
      <c r="V60" s="59">
        <v>0.39595552000000001</v>
      </c>
      <c r="W60" s="59">
        <v>0.39673496000000003</v>
      </c>
      <c r="X60" s="59">
        <v>0.39751440000000005</v>
      </c>
      <c r="Y60" s="59">
        <v>0.39829384000000001</v>
      </c>
      <c r="Z60" s="59">
        <v>0.39907327999999997</v>
      </c>
      <c r="AA60" s="59">
        <v>0.39985272000000005</v>
      </c>
      <c r="AB60" s="59">
        <v>0.40063215999999996</v>
      </c>
      <c r="AC60" s="59">
        <v>0.40141160000000004</v>
      </c>
      <c r="AD60" s="59">
        <v>0.40219104000000006</v>
      </c>
      <c r="AE60" s="59">
        <v>0.40297048000000002</v>
      </c>
      <c r="AF60" s="59">
        <v>0.40374991999999998</v>
      </c>
      <c r="AG60" s="59">
        <v>0.40452936</v>
      </c>
      <c r="AH60" s="59">
        <v>0.40530880000000002</v>
      </c>
    </row>
    <row r="61" spans="1:41" s="46" customFormat="1" ht="16.5" customHeight="1" thickBot="1">
      <c r="A61" s="56" t="s">
        <v>355</v>
      </c>
      <c r="B61" s="61"/>
      <c r="C61" s="61">
        <v>0.35230400000000001</v>
      </c>
      <c r="D61" s="61">
        <v>0.35330572727272724</v>
      </c>
      <c r="E61" s="61">
        <v>0.35430745454545459</v>
      </c>
      <c r="F61" s="61">
        <v>0.35530918181818183</v>
      </c>
      <c r="G61" s="61">
        <v>0.35631090909090907</v>
      </c>
      <c r="H61" s="61">
        <v>0.35731263636363636</v>
      </c>
      <c r="I61" s="61">
        <v>0.35831436363636365</v>
      </c>
      <c r="J61" s="61">
        <v>0.35931609090909089</v>
      </c>
      <c r="K61" s="61">
        <v>0.36031781818181818</v>
      </c>
      <c r="L61" s="61">
        <v>0.36131954545454542</v>
      </c>
      <c r="M61" s="61">
        <v>0.36232127272727277</v>
      </c>
      <c r="N61" s="61">
        <v>0.36332300000000001</v>
      </c>
      <c r="O61" s="61">
        <v>0.36368632299999998</v>
      </c>
      <c r="P61" s="61">
        <v>0.364049646</v>
      </c>
      <c r="Q61" s="61">
        <v>0.36441296900000003</v>
      </c>
      <c r="R61" s="61">
        <v>0.364776292</v>
      </c>
      <c r="S61" s="61">
        <v>0.36513961500000003</v>
      </c>
      <c r="T61" s="61">
        <v>0.365502938</v>
      </c>
      <c r="U61" s="61">
        <v>0.36586626100000003</v>
      </c>
      <c r="V61" s="61">
        <v>0.366229584</v>
      </c>
      <c r="W61" s="61">
        <v>0.36659290700000002</v>
      </c>
      <c r="X61" s="61">
        <v>0.36695623000000005</v>
      </c>
      <c r="Y61" s="61">
        <v>0.36731955300000002</v>
      </c>
      <c r="Z61" s="61">
        <v>0.36768287600000005</v>
      </c>
      <c r="AA61" s="61">
        <v>0.36804619900000002</v>
      </c>
      <c r="AB61" s="61">
        <v>0.36840952199999999</v>
      </c>
      <c r="AC61" s="61">
        <v>0.36877284500000007</v>
      </c>
      <c r="AD61" s="61">
        <v>0.36913616800000004</v>
      </c>
      <c r="AE61" s="61">
        <v>0.36949949100000001</v>
      </c>
      <c r="AF61" s="61">
        <v>0.36986281400000004</v>
      </c>
      <c r="AG61" s="61">
        <v>0.37022613700000007</v>
      </c>
      <c r="AH61" s="61">
        <v>0.37058946000000004</v>
      </c>
    </row>
    <row r="62" spans="1:41" s="46" customFormat="1" ht="16.5" customHeight="1" thickTop="1">
      <c r="A62" s="55" t="s">
        <v>356</v>
      </c>
      <c r="B62" s="58"/>
      <c r="C62" s="58">
        <v>0.31103599999999998</v>
      </c>
      <c r="D62" s="58">
        <v>0.31645118181818183</v>
      </c>
      <c r="E62" s="58">
        <v>0.32186636363636362</v>
      </c>
      <c r="F62" s="58">
        <v>0.32728154545454546</v>
      </c>
      <c r="G62" s="58">
        <v>0.33269672727272726</v>
      </c>
      <c r="H62" s="58">
        <v>0.33811190909090905</v>
      </c>
      <c r="I62" s="58">
        <v>0.34352709090909089</v>
      </c>
      <c r="J62" s="58">
        <v>0.34894227272727274</v>
      </c>
      <c r="K62" s="58">
        <v>0.35435745454545453</v>
      </c>
      <c r="L62" s="58">
        <v>0.35977263636363638</v>
      </c>
      <c r="M62" s="58">
        <v>0.36518781818181817</v>
      </c>
      <c r="N62" s="58">
        <v>0.37060300000000002</v>
      </c>
      <c r="O62" s="58">
        <v>0.37227071350000002</v>
      </c>
      <c r="P62" s="58">
        <v>0.37393842700000002</v>
      </c>
      <c r="Q62" s="58">
        <v>0.37560614050000002</v>
      </c>
      <c r="R62" s="58">
        <v>0.37727385400000002</v>
      </c>
      <c r="S62" s="58">
        <v>0.37894156750000002</v>
      </c>
      <c r="T62" s="58">
        <v>0.38060928100000002</v>
      </c>
      <c r="U62" s="58">
        <v>0.38227699450000002</v>
      </c>
      <c r="V62" s="58">
        <v>0.38394470800000002</v>
      </c>
      <c r="W62" s="58">
        <v>0.38561242150000002</v>
      </c>
      <c r="X62" s="58">
        <v>0.38728013500000003</v>
      </c>
      <c r="Y62" s="58">
        <v>0.38894784850000003</v>
      </c>
      <c r="Z62" s="58">
        <v>0.39061556200000003</v>
      </c>
      <c r="AA62" s="58">
        <v>0.39228327550000003</v>
      </c>
      <c r="AB62" s="58">
        <v>0.39395098900000003</v>
      </c>
      <c r="AC62" s="58">
        <v>0.39561870250000003</v>
      </c>
      <c r="AD62" s="58">
        <v>0.39728641600000003</v>
      </c>
      <c r="AE62" s="58">
        <v>0.39895412950000003</v>
      </c>
      <c r="AF62" s="58">
        <v>0.40062184300000003</v>
      </c>
      <c r="AG62" s="58">
        <v>0.40228955650000009</v>
      </c>
      <c r="AH62" s="58">
        <v>0.40395727000000003</v>
      </c>
    </row>
    <row r="63" spans="1:41" s="46" customFormat="1" ht="16.5" customHeight="1">
      <c r="A63" s="46" t="s">
        <v>357</v>
      </c>
      <c r="B63" s="59"/>
      <c r="C63" s="59">
        <v>0.31103599999999998</v>
      </c>
      <c r="D63" s="59">
        <v>0.31421363636363636</v>
      </c>
      <c r="E63" s="59">
        <v>0.31739127272727274</v>
      </c>
      <c r="F63" s="59">
        <v>0.32056890909090907</v>
      </c>
      <c r="G63" s="59">
        <v>0.32374654545454545</v>
      </c>
      <c r="H63" s="59">
        <v>0.32692418181818184</v>
      </c>
      <c r="I63" s="59">
        <v>0.33010181818181822</v>
      </c>
      <c r="J63" s="59">
        <v>0.33327945454545455</v>
      </c>
      <c r="K63" s="59">
        <v>0.33645709090909093</v>
      </c>
      <c r="L63" s="59">
        <v>0.33963472727272725</v>
      </c>
      <c r="M63" s="59">
        <v>0.34281236363636364</v>
      </c>
      <c r="N63" s="59">
        <v>0.34599000000000002</v>
      </c>
      <c r="O63" s="59">
        <v>0.34676847750000001</v>
      </c>
      <c r="P63" s="59">
        <v>0.34754695499999999</v>
      </c>
      <c r="Q63" s="59">
        <v>0.34832543250000003</v>
      </c>
      <c r="R63" s="59">
        <v>0.34910391000000002</v>
      </c>
      <c r="S63" s="59">
        <v>0.3498823875</v>
      </c>
      <c r="T63" s="59">
        <v>0.35066086500000004</v>
      </c>
      <c r="U63" s="59">
        <v>0.35143934250000008</v>
      </c>
      <c r="V63" s="59">
        <v>0.35221782000000001</v>
      </c>
      <c r="W63" s="59">
        <v>0.3529962975</v>
      </c>
      <c r="X63" s="59">
        <v>0.35377477500000004</v>
      </c>
      <c r="Y63" s="59">
        <v>0.35455325250000003</v>
      </c>
      <c r="Z63" s="59">
        <v>0.35533173000000001</v>
      </c>
      <c r="AA63" s="59">
        <v>0.3561102075</v>
      </c>
      <c r="AB63" s="59">
        <v>0.35688868500000004</v>
      </c>
      <c r="AC63" s="59">
        <v>0.35766716250000002</v>
      </c>
      <c r="AD63" s="59">
        <v>0.35844564000000001</v>
      </c>
      <c r="AE63" s="59">
        <v>0.3592241175</v>
      </c>
      <c r="AF63" s="59">
        <v>0.36000259499999998</v>
      </c>
      <c r="AG63" s="59">
        <v>0.36078107250000002</v>
      </c>
      <c r="AH63" s="59">
        <v>0.36155955000000001</v>
      </c>
    </row>
    <row r="64" spans="1:41" s="46" customFormat="1" ht="16.5" customHeight="1" thickBot="1">
      <c r="A64" s="56" t="s">
        <v>358</v>
      </c>
      <c r="B64" s="61"/>
      <c r="C64" s="61">
        <v>0.31103599999999998</v>
      </c>
      <c r="D64" s="61">
        <v>0.31203327272727271</v>
      </c>
      <c r="E64" s="61">
        <v>0.31303054545454545</v>
      </c>
      <c r="F64" s="61">
        <v>0.31402781818181819</v>
      </c>
      <c r="G64" s="61">
        <v>0.31502509090909087</v>
      </c>
      <c r="H64" s="61">
        <v>0.3160223636363636</v>
      </c>
      <c r="I64" s="61">
        <v>0.31701963636363639</v>
      </c>
      <c r="J64" s="61">
        <v>0.31801690909090907</v>
      </c>
      <c r="K64" s="61">
        <v>0.31901418181818181</v>
      </c>
      <c r="L64" s="61">
        <v>0.3200114545454546</v>
      </c>
      <c r="M64" s="61">
        <v>0.32100872727272728</v>
      </c>
      <c r="N64" s="61">
        <v>0.32200600000000001</v>
      </c>
      <c r="O64" s="61">
        <v>0.32236825675000003</v>
      </c>
      <c r="P64" s="61">
        <v>0.32273051349999998</v>
      </c>
      <c r="Q64" s="61">
        <v>0.32309277025000005</v>
      </c>
      <c r="R64" s="61">
        <v>0.32345502700000001</v>
      </c>
      <c r="S64" s="61">
        <v>0.32381728375000002</v>
      </c>
      <c r="T64" s="61">
        <v>0.32417954050000003</v>
      </c>
      <c r="U64" s="61">
        <v>0.32454179725000004</v>
      </c>
      <c r="V64" s="61">
        <v>0.324904054</v>
      </c>
      <c r="W64" s="61">
        <v>0.32526631075000001</v>
      </c>
      <c r="X64" s="61">
        <v>0.32562856750000002</v>
      </c>
      <c r="Y64" s="61">
        <v>0.32599082425000003</v>
      </c>
      <c r="Z64" s="61">
        <v>0.32635308100000004</v>
      </c>
      <c r="AA64" s="61">
        <v>0.32671533775</v>
      </c>
      <c r="AB64" s="61">
        <v>0.32707759450000007</v>
      </c>
      <c r="AC64" s="61">
        <v>0.32743985125000002</v>
      </c>
      <c r="AD64" s="61">
        <v>0.32780210800000004</v>
      </c>
      <c r="AE64" s="61">
        <v>0.32816436474999999</v>
      </c>
      <c r="AF64" s="61">
        <v>0.3285266215</v>
      </c>
      <c r="AG64" s="61">
        <v>0.32888887825000002</v>
      </c>
      <c r="AH64" s="61">
        <v>0.32925113500000003</v>
      </c>
    </row>
    <row r="65" spans="1:62" s="46" customFormat="1" ht="16.5" customHeight="1" thickTop="1">
      <c r="A65" s="55" t="s">
        <v>359</v>
      </c>
      <c r="B65" s="58"/>
      <c r="C65" s="58">
        <v>0.26575900000000002</v>
      </c>
      <c r="D65" s="58">
        <v>0.27073790909090911</v>
      </c>
      <c r="E65" s="58">
        <v>0.2757168181818182</v>
      </c>
      <c r="F65" s="58">
        <v>0.28069572727272729</v>
      </c>
      <c r="G65" s="58">
        <v>0.28567463636363638</v>
      </c>
      <c r="H65" s="58">
        <v>0.29065354545454541</v>
      </c>
      <c r="I65" s="58">
        <v>0.29563245454545456</v>
      </c>
      <c r="J65" s="58">
        <v>0.30061136363636365</v>
      </c>
      <c r="K65" s="58">
        <v>0.30559027272727274</v>
      </c>
      <c r="L65" s="58">
        <v>0.31056918181818188</v>
      </c>
      <c r="M65" s="58">
        <v>0.31554809090909092</v>
      </c>
      <c r="N65" s="58">
        <v>0.32052700000000001</v>
      </c>
      <c r="O65" s="58">
        <v>0.32212963499999997</v>
      </c>
      <c r="P65" s="58">
        <v>0.32373227000000004</v>
      </c>
      <c r="Q65" s="58">
        <v>0.32533490500000001</v>
      </c>
      <c r="R65" s="58">
        <v>0.32693754000000003</v>
      </c>
      <c r="S65" s="58">
        <v>0.32854017499999999</v>
      </c>
      <c r="T65" s="58">
        <v>0.33014281000000001</v>
      </c>
      <c r="U65" s="58">
        <v>0.33174544500000003</v>
      </c>
      <c r="V65" s="58">
        <v>0.33334808000000005</v>
      </c>
      <c r="W65" s="58">
        <v>0.33495071500000001</v>
      </c>
      <c r="X65" s="58">
        <v>0.33655335000000008</v>
      </c>
      <c r="Y65" s="58">
        <v>0.33815598500000005</v>
      </c>
      <c r="Z65" s="58">
        <v>0.33975862000000001</v>
      </c>
      <c r="AA65" s="58">
        <v>0.34136125500000003</v>
      </c>
      <c r="AB65" s="58">
        <v>0.34296389000000005</v>
      </c>
      <c r="AC65" s="58">
        <v>0.34456652500000007</v>
      </c>
      <c r="AD65" s="58">
        <v>0.34616916000000003</v>
      </c>
      <c r="AE65" s="58">
        <v>0.34777179499999999</v>
      </c>
      <c r="AF65" s="58">
        <v>0.34937443000000001</v>
      </c>
      <c r="AG65" s="58">
        <v>0.35097706500000003</v>
      </c>
      <c r="AH65" s="58">
        <v>0.35257970000000005</v>
      </c>
    </row>
    <row r="66" spans="1:62" s="46" customFormat="1" ht="16.5" customHeight="1">
      <c r="A66" s="46" t="s">
        <v>360</v>
      </c>
      <c r="B66" s="59"/>
      <c r="C66" s="59">
        <v>0.26575900000000002</v>
      </c>
      <c r="D66" s="59">
        <v>0.26865036363636369</v>
      </c>
      <c r="E66" s="59">
        <v>0.2715417272727273</v>
      </c>
      <c r="F66" s="59">
        <v>0.2744330909090909</v>
      </c>
      <c r="G66" s="59">
        <v>0.27732445454545457</v>
      </c>
      <c r="H66" s="59">
        <v>0.28021581818181818</v>
      </c>
      <c r="I66" s="59">
        <v>0.28310718181818184</v>
      </c>
      <c r="J66" s="59">
        <v>0.28599854545454551</v>
      </c>
      <c r="K66" s="59">
        <v>0.28888990909090906</v>
      </c>
      <c r="L66" s="59">
        <v>0.29178127272727272</v>
      </c>
      <c r="M66" s="59">
        <v>0.29467263636363633</v>
      </c>
      <c r="N66" s="59">
        <v>0.297564</v>
      </c>
      <c r="O66" s="59">
        <v>0.29830791000000001</v>
      </c>
      <c r="P66" s="59">
        <v>0.29905181999999997</v>
      </c>
      <c r="Q66" s="59">
        <v>0.29979573000000004</v>
      </c>
      <c r="R66" s="59">
        <v>0.30053964</v>
      </c>
      <c r="S66" s="59">
        <v>0.30128354999999996</v>
      </c>
      <c r="T66" s="59">
        <v>0.30202746000000003</v>
      </c>
      <c r="U66" s="59">
        <v>0.30277136999999998</v>
      </c>
      <c r="V66" s="59">
        <v>0.30351528</v>
      </c>
      <c r="W66" s="59">
        <v>0.30425918999999996</v>
      </c>
      <c r="X66" s="59">
        <v>0.30500309999999997</v>
      </c>
      <c r="Y66" s="59">
        <v>0.30574700999999999</v>
      </c>
      <c r="Z66" s="59">
        <v>0.30649092</v>
      </c>
      <c r="AA66" s="59">
        <v>0.30723482999999996</v>
      </c>
      <c r="AB66" s="59">
        <v>0.30797873999999997</v>
      </c>
      <c r="AC66" s="59">
        <v>0.30872265000000004</v>
      </c>
      <c r="AD66" s="59">
        <v>0.30946656</v>
      </c>
      <c r="AE66" s="59">
        <v>0.31021047000000002</v>
      </c>
      <c r="AF66" s="59">
        <v>0.31095437999999997</v>
      </c>
      <c r="AG66" s="59">
        <v>0.31169829000000004</v>
      </c>
      <c r="AH66" s="59">
        <v>0.3124422</v>
      </c>
    </row>
    <row r="67" spans="1:62" s="46" customFormat="1" ht="16.5" customHeight="1" thickBot="1">
      <c r="A67" s="56" t="s">
        <v>361</v>
      </c>
      <c r="B67" s="60"/>
      <c r="C67" s="60">
        <v>0.26575900000000002</v>
      </c>
      <c r="D67" s="60">
        <v>0.26672400000000002</v>
      </c>
      <c r="E67" s="60">
        <v>0.26768900000000001</v>
      </c>
      <c r="F67" s="60">
        <v>0.268654</v>
      </c>
      <c r="G67" s="60">
        <v>0.269619</v>
      </c>
      <c r="H67" s="60">
        <v>0.27058399999999999</v>
      </c>
      <c r="I67" s="60">
        <v>0.27154900000000004</v>
      </c>
      <c r="J67" s="60">
        <v>0.27251399999999998</v>
      </c>
      <c r="K67" s="60">
        <v>0.27347900000000003</v>
      </c>
      <c r="L67" s="60">
        <v>0.27444400000000002</v>
      </c>
      <c r="M67" s="60">
        <v>0.27540900000000001</v>
      </c>
      <c r="N67" s="60">
        <v>0.27637400000000001</v>
      </c>
      <c r="O67" s="60">
        <v>0.27671946749999998</v>
      </c>
      <c r="P67" s="60">
        <v>0.27706493500000001</v>
      </c>
      <c r="Q67" s="60">
        <v>0.27741040249999999</v>
      </c>
      <c r="R67" s="60">
        <v>0.27775587000000002</v>
      </c>
      <c r="S67" s="60">
        <v>0.27810133749999999</v>
      </c>
      <c r="T67" s="60">
        <v>0.27844680500000002</v>
      </c>
      <c r="U67" s="60">
        <v>0.27879227249999999</v>
      </c>
      <c r="V67" s="60">
        <v>0.27913774000000002</v>
      </c>
      <c r="W67" s="60">
        <v>0.2794832075</v>
      </c>
      <c r="X67" s="60">
        <v>0.27982867499999997</v>
      </c>
      <c r="Y67" s="60">
        <v>0.28017414250000006</v>
      </c>
      <c r="Z67" s="60">
        <v>0.28051960999999997</v>
      </c>
      <c r="AA67" s="60">
        <v>0.2808650775</v>
      </c>
      <c r="AB67" s="60">
        <v>0.28121054499999998</v>
      </c>
      <c r="AC67" s="60">
        <v>0.28155601250000001</v>
      </c>
      <c r="AD67" s="60">
        <v>0.28190147999999998</v>
      </c>
      <c r="AE67" s="60">
        <v>0.28224694749999996</v>
      </c>
      <c r="AF67" s="60">
        <v>0.28259241499999999</v>
      </c>
      <c r="AG67" s="60">
        <v>0.28293788249999996</v>
      </c>
      <c r="AH67" s="60">
        <v>0.28328334999999999</v>
      </c>
    </row>
    <row r="68" spans="1:62" s="46" customFormat="1" ht="16.5" customHeight="1" thickTop="1">
      <c r="A68" s="55" t="s">
        <v>362</v>
      </c>
      <c r="B68" s="58"/>
      <c r="C68" s="58">
        <v>0.16484099999999999</v>
      </c>
      <c r="D68" s="58">
        <v>0.16851627272727271</v>
      </c>
      <c r="E68" s="58">
        <v>0.17219154545454546</v>
      </c>
      <c r="F68" s="58">
        <v>0.17586681818181818</v>
      </c>
      <c r="G68" s="58">
        <v>0.1795420909090909</v>
      </c>
      <c r="H68" s="58">
        <v>0.18321736363636365</v>
      </c>
      <c r="I68" s="58">
        <v>0.18689263636363637</v>
      </c>
      <c r="J68" s="58">
        <v>0.19056790909090909</v>
      </c>
      <c r="K68" s="58">
        <v>0.19424318181818181</v>
      </c>
      <c r="L68" s="58">
        <v>0.19791845454545454</v>
      </c>
      <c r="M68" s="58">
        <v>0.20159372727272729</v>
      </c>
      <c r="N68" s="58">
        <v>0.20526900000000001</v>
      </c>
      <c r="O68" s="58">
        <v>0.20639797950000002</v>
      </c>
      <c r="P68" s="58">
        <v>0.20752695900000001</v>
      </c>
      <c r="Q68" s="58">
        <v>0.20865593850000003</v>
      </c>
      <c r="R68" s="58">
        <v>0.20978491799999999</v>
      </c>
      <c r="S68" s="58">
        <v>0.2109138975</v>
      </c>
      <c r="T68" s="58">
        <v>0.21204287700000002</v>
      </c>
      <c r="U68" s="58">
        <v>0.21317185649999998</v>
      </c>
      <c r="V68" s="58">
        <v>0.21430083599999999</v>
      </c>
      <c r="W68" s="58">
        <v>0.21542981550000001</v>
      </c>
      <c r="X68" s="58">
        <v>0.216558795</v>
      </c>
      <c r="Y68" s="58">
        <v>0.21768777450000001</v>
      </c>
      <c r="Z68" s="58">
        <v>0.21881675400000003</v>
      </c>
      <c r="AA68" s="58">
        <v>0.21994573349999999</v>
      </c>
      <c r="AB68" s="58">
        <v>0.22107471300000001</v>
      </c>
      <c r="AC68" s="58">
        <v>0.22220369250000002</v>
      </c>
      <c r="AD68" s="58">
        <v>0.22333267200000001</v>
      </c>
      <c r="AE68" s="58">
        <v>0.22446165150000003</v>
      </c>
      <c r="AF68" s="58">
        <v>0.22559063099999999</v>
      </c>
      <c r="AG68" s="58">
        <v>0.22671961050000006</v>
      </c>
      <c r="AH68" s="58">
        <v>0.22784859000000002</v>
      </c>
    </row>
    <row r="69" spans="1:62" s="46" customFormat="1" ht="16.5" customHeight="1">
      <c r="A69" s="46" t="s">
        <v>363</v>
      </c>
      <c r="B69" s="59"/>
      <c r="C69" s="59">
        <v>0.16484099999999999</v>
      </c>
      <c r="D69" s="59">
        <v>0.16693290909090908</v>
      </c>
      <c r="E69" s="59">
        <v>0.16902481818181816</v>
      </c>
      <c r="F69" s="59">
        <v>0.17111672727272725</v>
      </c>
      <c r="G69" s="59">
        <v>0.17320863636363634</v>
      </c>
      <c r="H69" s="59">
        <v>0.17530054545454543</v>
      </c>
      <c r="I69" s="59">
        <v>0.17739245454545455</v>
      </c>
      <c r="J69" s="59">
        <v>0.17948436363636364</v>
      </c>
      <c r="K69" s="59">
        <v>0.1815762727272727</v>
      </c>
      <c r="L69" s="59">
        <v>0.18366818181818179</v>
      </c>
      <c r="M69" s="59">
        <v>0.1857600909090909</v>
      </c>
      <c r="N69" s="59">
        <v>0.18785199999999999</v>
      </c>
      <c r="O69" s="59">
        <v>0.188368593</v>
      </c>
      <c r="P69" s="59">
        <v>0.18888518599999998</v>
      </c>
      <c r="Q69" s="59">
        <v>0.18940177899999999</v>
      </c>
      <c r="R69" s="59">
        <v>0.189918372</v>
      </c>
      <c r="S69" s="59">
        <v>0.19043496499999998</v>
      </c>
      <c r="T69" s="59">
        <v>0.19095155799999999</v>
      </c>
      <c r="U69" s="59">
        <v>0.19146815099999998</v>
      </c>
      <c r="V69" s="59">
        <v>0.19198474399999998</v>
      </c>
      <c r="W69" s="59">
        <v>0.19250133699999999</v>
      </c>
      <c r="X69" s="59">
        <v>0.19301792999999998</v>
      </c>
      <c r="Y69" s="59">
        <v>0.19353452299999999</v>
      </c>
      <c r="Z69" s="59">
        <v>0.19405111599999997</v>
      </c>
      <c r="AA69" s="59">
        <v>0.19456770899999998</v>
      </c>
      <c r="AB69" s="59">
        <v>0.19508430199999999</v>
      </c>
      <c r="AC69" s="59">
        <v>0.195600895</v>
      </c>
      <c r="AD69" s="59">
        <v>0.19611748800000001</v>
      </c>
      <c r="AE69" s="59">
        <v>0.19663408099999996</v>
      </c>
      <c r="AF69" s="59">
        <v>0.19715067399999997</v>
      </c>
      <c r="AG69" s="59">
        <v>0.19766726699999998</v>
      </c>
      <c r="AH69" s="59">
        <v>0.19818385999999999</v>
      </c>
    </row>
    <row r="70" spans="1:62" s="46" customFormat="1" ht="16.5" customHeight="1">
      <c r="A70" s="56" t="s">
        <v>364</v>
      </c>
      <c r="B70" s="59"/>
      <c r="C70" s="59">
        <v>0.16484099999999999</v>
      </c>
      <c r="D70" s="59">
        <v>0.16563036363636363</v>
      </c>
      <c r="E70" s="59">
        <v>0.16641972727272727</v>
      </c>
      <c r="F70" s="59">
        <v>0.16720909090909089</v>
      </c>
      <c r="G70" s="59">
        <v>0.16799845454545453</v>
      </c>
      <c r="H70" s="59">
        <v>0.16878781818181818</v>
      </c>
      <c r="I70" s="59">
        <v>0.16957718181818182</v>
      </c>
      <c r="J70" s="59">
        <v>0.17036654545454546</v>
      </c>
      <c r="K70" s="59">
        <v>0.17115590909090911</v>
      </c>
      <c r="L70" s="59">
        <v>0.17194527272727275</v>
      </c>
      <c r="M70" s="59">
        <v>0.17273463636363637</v>
      </c>
      <c r="N70" s="59">
        <v>0.17352400000000001</v>
      </c>
      <c r="O70" s="59">
        <v>0.17376259550000001</v>
      </c>
      <c r="P70" s="59">
        <v>0.17400119100000003</v>
      </c>
      <c r="Q70" s="59">
        <v>0.17423978649999999</v>
      </c>
      <c r="R70" s="59">
        <v>0.17447838200000002</v>
      </c>
      <c r="S70" s="59">
        <v>0.17471697750000001</v>
      </c>
      <c r="T70" s="59">
        <v>0.17495557300000003</v>
      </c>
      <c r="U70" s="59">
        <v>0.17519416850000002</v>
      </c>
      <c r="V70" s="59">
        <v>0.17543276400000002</v>
      </c>
      <c r="W70" s="59">
        <v>0.17567135950000004</v>
      </c>
      <c r="X70" s="59">
        <v>0.17590995500000001</v>
      </c>
      <c r="Y70" s="59">
        <v>0.17614855050000003</v>
      </c>
      <c r="Z70" s="59">
        <v>0.17638714600000002</v>
      </c>
      <c r="AA70" s="59">
        <v>0.17662574150000004</v>
      </c>
      <c r="AB70" s="59">
        <v>0.17686433700000001</v>
      </c>
      <c r="AC70" s="59">
        <v>0.17710293250000003</v>
      </c>
      <c r="AD70" s="59">
        <v>0.17734152800000003</v>
      </c>
      <c r="AE70" s="59">
        <v>0.17758012350000002</v>
      </c>
      <c r="AF70" s="59">
        <v>0.17781871900000004</v>
      </c>
      <c r="AG70" s="59">
        <v>0.17805731450000001</v>
      </c>
      <c r="AH70" s="59">
        <v>0.17829591000000003</v>
      </c>
    </row>
    <row r="71" spans="1:62" s="46" customFormat="1" ht="16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</row>
    <row r="72" spans="1:62" s="46" customFormat="1" ht="16.5" customHeight="1" thickBot="1">
      <c r="A72" s="64" t="s">
        <v>365</v>
      </c>
      <c r="B72" s="65"/>
      <c r="C72" s="65"/>
      <c r="D72" s="65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</row>
    <row r="73" spans="1:62" s="46" customFormat="1" ht="16.5" customHeight="1">
      <c r="A73" s="117" t="s">
        <v>366</v>
      </c>
      <c r="B73" s="117" t="s">
        <v>367</v>
      </c>
      <c r="C73" s="117" t="s">
        <v>368</v>
      </c>
      <c r="D73" s="117" t="s">
        <v>369</v>
      </c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</row>
    <row r="74" spans="1:62" s="46" customFormat="1" ht="16.5" customHeight="1" thickBot="1">
      <c r="A74" s="118"/>
      <c r="B74" s="118"/>
      <c r="C74" s="118"/>
      <c r="D74" s="118"/>
      <c r="E74"/>
      <c r="F74"/>
      <c r="G74">
        <f>B40</f>
        <v>0</v>
      </c>
      <c r="H74">
        <f t="shared" ref="H74:AM74" si="1">C40</f>
        <v>2019</v>
      </c>
      <c r="I74">
        <f t="shared" si="1"/>
        <v>2020</v>
      </c>
      <c r="J74">
        <f t="shared" si="1"/>
        <v>2021</v>
      </c>
      <c r="K74">
        <f t="shared" si="1"/>
        <v>2022</v>
      </c>
      <c r="L74">
        <f t="shared" si="1"/>
        <v>2023</v>
      </c>
      <c r="M74">
        <f t="shared" si="1"/>
        <v>2024</v>
      </c>
      <c r="N74">
        <f t="shared" si="1"/>
        <v>2025</v>
      </c>
      <c r="O74">
        <f t="shared" si="1"/>
        <v>2026</v>
      </c>
      <c r="P74">
        <f t="shared" si="1"/>
        <v>2027</v>
      </c>
      <c r="Q74">
        <f t="shared" si="1"/>
        <v>2028</v>
      </c>
      <c r="R74">
        <f t="shared" si="1"/>
        <v>2029</v>
      </c>
      <c r="S74">
        <f t="shared" si="1"/>
        <v>2030</v>
      </c>
      <c r="T74">
        <f t="shared" si="1"/>
        <v>2031</v>
      </c>
      <c r="U74">
        <f t="shared" si="1"/>
        <v>2032</v>
      </c>
      <c r="V74">
        <f t="shared" si="1"/>
        <v>2033</v>
      </c>
      <c r="W74">
        <f t="shared" si="1"/>
        <v>2034</v>
      </c>
      <c r="X74">
        <f t="shared" si="1"/>
        <v>2035</v>
      </c>
      <c r="Y74">
        <f t="shared" si="1"/>
        <v>2036</v>
      </c>
      <c r="Z74">
        <f t="shared" si="1"/>
        <v>2037</v>
      </c>
      <c r="AA74">
        <f t="shared" si="1"/>
        <v>2038</v>
      </c>
      <c r="AB74">
        <f t="shared" si="1"/>
        <v>2039</v>
      </c>
      <c r="AC74">
        <f t="shared" si="1"/>
        <v>2040</v>
      </c>
      <c r="AD74">
        <f t="shared" si="1"/>
        <v>2041</v>
      </c>
      <c r="AE74">
        <f t="shared" si="1"/>
        <v>2042</v>
      </c>
      <c r="AF74">
        <f t="shared" si="1"/>
        <v>2043</v>
      </c>
      <c r="AG74">
        <f t="shared" si="1"/>
        <v>2044</v>
      </c>
      <c r="AH74">
        <f t="shared" si="1"/>
        <v>2045</v>
      </c>
      <c r="AI74">
        <f t="shared" si="1"/>
        <v>2046</v>
      </c>
      <c r="AJ74">
        <f t="shared" si="1"/>
        <v>2047</v>
      </c>
      <c r="AK74">
        <f t="shared" si="1"/>
        <v>2048</v>
      </c>
      <c r="AL74">
        <f t="shared" si="1"/>
        <v>2049</v>
      </c>
      <c r="AM74">
        <f t="shared" si="1"/>
        <v>2050</v>
      </c>
    </row>
    <row r="75" spans="1:62" s="46" customFormat="1" ht="16.5" customHeight="1">
      <c r="A75" s="66" t="s">
        <v>370</v>
      </c>
      <c r="B75" s="67" t="s">
        <v>371</v>
      </c>
      <c r="C75" s="68">
        <v>9.5</v>
      </c>
      <c r="D75" s="69">
        <v>153</v>
      </c>
      <c r="E75"/>
      <c r="F75" s="43" t="str">
        <f>A42</f>
        <v>Class 1 - Moderate</v>
      </c>
      <c r="G75" s="43">
        <f>B42</f>
        <v>0</v>
      </c>
      <c r="H75" s="43">
        <f t="shared" ref="H75:AM75" si="2">C42</f>
        <v>0.50136800000000004</v>
      </c>
      <c r="I75" s="43">
        <f t="shared" si="2"/>
        <v>0.50509190909090917</v>
      </c>
      <c r="J75" s="43">
        <f t="shared" si="2"/>
        <v>0.5088158181818182</v>
      </c>
      <c r="K75" s="43">
        <f t="shared" si="2"/>
        <v>0.51253972727272734</v>
      </c>
      <c r="L75" s="43">
        <f t="shared" si="2"/>
        <v>0.51626363636363637</v>
      </c>
      <c r="M75" s="43">
        <f t="shared" si="2"/>
        <v>0.51998754545454551</v>
      </c>
      <c r="N75" s="43">
        <f t="shared" si="2"/>
        <v>0.52371145454545465</v>
      </c>
      <c r="O75" s="43">
        <f t="shared" si="2"/>
        <v>0.52743536363636367</v>
      </c>
      <c r="P75" s="43">
        <f t="shared" si="2"/>
        <v>0.5311592727272727</v>
      </c>
      <c r="Q75" s="43">
        <f t="shared" si="2"/>
        <v>0.53488318181818184</v>
      </c>
      <c r="R75" s="43">
        <f t="shared" si="2"/>
        <v>0.53860709090909087</v>
      </c>
      <c r="S75" s="43">
        <f t="shared" si="2"/>
        <v>0.54233100000000001</v>
      </c>
      <c r="T75" s="43">
        <f t="shared" si="2"/>
        <v>0.54260216550000007</v>
      </c>
      <c r="U75" s="43">
        <f t="shared" si="2"/>
        <v>0.54287333100000001</v>
      </c>
      <c r="V75" s="43">
        <f t="shared" si="2"/>
        <v>0.54314449650000007</v>
      </c>
      <c r="W75" s="43">
        <f t="shared" si="2"/>
        <v>0.54341566199999991</v>
      </c>
      <c r="X75" s="43">
        <f t="shared" si="2"/>
        <v>0.54368682749999997</v>
      </c>
      <c r="Y75" s="43">
        <f t="shared" si="2"/>
        <v>0.54395799300000003</v>
      </c>
      <c r="Z75" s="43">
        <f t="shared" si="2"/>
        <v>0.54422915849999998</v>
      </c>
      <c r="AA75" s="43">
        <f t="shared" si="2"/>
        <v>0.54450032400000004</v>
      </c>
      <c r="AB75" s="43">
        <f t="shared" si="2"/>
        <v>0.54477148949999998</v>
      </c>
      <c r="AC75" s="43">
        <f t="shared" si="2"/>
        <v>0.54504265499999993</v>
      </c>
      <c r="AD75" s="43">
        <f t="shared" si="2"/>
        <v>0.54531382049999999</v>
      </c>
      <c r="AE75" s="43">
        <f t="shared" si="2"/>
        <v>0.54558498599999994</v>
      </c>
      <c r="AF75" s="43">
        <f t="shared" si="2"/>
        <v>0.5458561515</v>
      </c>
      <c r="AG75" s="43">
        <f t="shared" si="2"/>
        <v>0.54612731700000006</v>
      </c>
      <c r="AH75" s="43">
        <f t="shared" si="2"/>
        <v>0.5463984825</v>
      </c>
      <c r="AI75" s="43">
        <f t="shared" si="2"/>
        <v>0.54666964799999995</v>
      </c>
      <c r="AJ75" s="43">
        <f t="shared" si="2"/>
        <v>0.54694081350000001</v>
      </c>
      <c r="AK75" s="43">
        <f t="shared" si="2"/>
        <v>0.54721197899999996</v>
      </c>
      <c r="AL75" s="43">
        <f t="shared" si="2"/>
        <v>0.54748314450000002</v>
      </c>
      <c r="AM75" s="43">
        <f t="shared" si="2"/>
        <v>0.54775430999999997</v>
      </c>
    </row>
    <row r="76" spans="1:62" s="46" customFormat="1" ht="16.5" customHeight="1">
      <c r="A76" s="70" t="s">
        <v>372</v>
      </c>
      <c r="B76" s="71" t="s">
        <v>373</v>
      </c>
      <c r="C76" s="72">
        <v>8.9</v>
      </c>
      <c r="D76" s="73">
        <v>152</v>
      </c>
      <c r="E76"/>
      <c r="F76" s="43" t="str">
        <f>A45</f>
        <v>Class 2 - Moderate</v>
      </c>
      <c r="G76" s="43">
        <f>B45</f>
        <v>0</v>
      </c>
      <c r="H76" s="43">
        <f t="shared" ref="H76:AM76" si="3">C45</f>
        <v>0.45713399999999998</v>
      </c>
      <c r="I76" s="43">
        <f t="shared" si="3"/>
        <v>0.46089218181818181</v>
      </c>
      <c r="J76" s="43">
        <f t="shared" si="3"/>
        <v>0.46465036363636364</v>
      </c>
      <c r="K76" s="43">
        <f t="shared" si="3"/>
        <v>0.46840854545454547</v>
      </c>
      <c r="L76" s="43">
        <f t="shared" si="3"/>
        <v>0.47216672727272724</v>
      </c>
      <c r="M76" s="43">
        <f t="shared" si="3"/>
        <v>0.47592490909090907</v>
      </c>
      <c r="N76" s="43">
        <f t="shared" si="3"/>
        <v>0.47968309090909095</v>
      </c>
      <c r="O76" s="43">
        <f t="shared" si="3"/>
        <v>0.48344127272727272</v>
      </c>
      <c r="P76" s="43">
        <f t="shared" si="3"/>
        <v>0.48719945454545449</v>
      </c>
      <c r="Q76" s="43">
        <f t="shared" si="3"/>
        <v>0.49095763636363632</v>
      </c>
      <c r="R76" s="43">
        <f t="shared" si="3"/>
        <v>0.49471581818181815</v>
      </c>
      <c r="S76" s="43">
        <f t="shared" si="3"/>
        <v>0.49847399999999997</v>
      </c>
      <c r="T76" s="43">
        <f t="shared" si="3"/>
        <v>0.49884785549999994</v>
      </c>
      <c r="U76" s="43">
        <f t="shared" si="3"/>
        <v>0.49922171099999996</v>
      </c>
      <c r="V76" s="43">
        <f t="shared" si="3"/>
        <v>0.49959556649999992</v>
      </c>
      <c r="W76" s="43">
        <f t="shared" si="3"/>
        <v>0.49996942199999994</v>
      </c>
      <c r="X76" s="43">
        <f t="shared" si="3"/>
        <v>0.50034327749999996</v>
      </c>
      <c r="Y76" s="43">
        <f t="shared" si="3"/>
        <v>0.50071713299999998</v>
      </c>
      <c r="Z76" s="43">
        <f t="shared" si="3"/>
        <v>0.5010909885</v>
      </c>
      <c r="AA76" s="43">
        <f t="shared" si="3"/>
        <v>0.50146484400000002</v>
      </c>
      <c r="AB76" s="43">
        <f t="shared" si="3"/>
        <v>0.50183869949999993</v>
      </c>
      <c r="AC76" s="43">
        <f t="shared" si="3"/>
        <v>0.50221255499999995</v>
      </c>
      <c r="AD76" s="43">
        <f t="shared" si="3"/>
        <v>0.50258641049999997</v>
      </c>
      <c r="AE76" s="43">
        <f t="shared" si="3"/>
        <v>0.50296026599999999</v>
      </c>
      <c r="AF76" s="43">
        <f t="shared" si="3"/>
        <v>0.50333412150000001</v>
      </c>
      <c r="AG76" s="43">
        <f t="shared" si="3"/>
        <v>0.50370797700000003</v>
      </c>
      <c r="AH76" s="43">
        <f t="shared" si="3"/>
        <v>0.50408183249999994</v>
      </c>
      <c r="AI76" s="43">
        <f t="shared" si="3"/>
        <v>0.50445568799999996</v>
      </c>
      <c r="AJ76" s="43">
        <f t="shared" si="3"/>
        <v>0.50482954349999987</v>
      </c>
      <c r="AK76" s="43">
        <f t="shared" si="3"/>
        <v>0.50520339899999989</v>
      </c>
      <c r="AL76" s="43">
        <f t="shared" si="3"/>
        <v>0.50557725449999991</v>
      </c>
      <c r="AM76" s="43">
        <f t="shared" si="3"/>
        <v>0.50595110999999993</v>
      </c>
    </row>
    <row r="77" spans="1:62" s="46" customFormat="1" ht="16.5" customHeight="1">
      <c r="A77" s="74" t="s">
        <v>374</v>
      </c>
      <c r="B77" s="75" t="s">
        <v>375</v>
      </c>
      <c r="C77" s="76">
        <v>8.6999999999999993</v>
      </c>
      <c r="D77" s="77">
        <v>304</v>
      </c>
      <c r="E77"/>
      <c r="F77" s="43" t="str">
        <f>A48</f>
        <v>Class 3 - Moderate</v>
      </c>
      <c r="G77" s="43">
        <f>B48</f>
        <v>0</v>
      </c>
      <c r="H77" s="43">
        <f t="shared" ref="H77:AM77" si="4">C48</f>
        <v>0.44326700000000002</v>
      </c>
      <c r="I77" s="43">
        <f t="shared" si="4"/>
        <v>0.4470305454545454</v>
      </c>
      <c r="J77" s="43">
        <f t="shared" si="4"/>
        <v>0.45079409090909089</v>
      </c>
      <c r="K77" s="43">
        <f t="shared" si="4"/>
        <v>0.45455763636363639</v>
      </c>
      <c r="L77" s="43">
        <f t="shared" si="4"/>
        <v>0.45832118181818182</v>
      </c>
      <c r="M77" s="43">
        <f t="shared" si="4"/>
        <v>0.46208472727272726</v>
      </c>
      <c r="N77" s="43">
        <f t="shared" si="4"/>
        <v>0.46584827272727269</v>
      </c>
      <c r="O77" s="43">
        <f t="shared" si="4"/>
        <v>0.46961181818181819</v>
      </c>
      <c r="P77" s="43">
        <f t="shared" si="4"/>
        <v>0.47337536363636362</v>
      </c>
      <c r="Q77" s="43">
        <f t="shared" si="4"/>
        <v>0.47713890909090911</v>
      </c>
      <c r="R77" s="43">
        <f t="shared" si="4"/>
        <v>0.48090245454545449</v>
      </c>
      <c r="S77" s="43">
        <f t="shared" si="4"/>
        <v>0.48466599999999999</v>
      </c>
      <c r="T77" s="43">
        <f t="shared" si="4"/>
        <v>0.4851506659999999</v>
      </c>
      <c r="U77" s="43">
        <f t="shared" si="4"/>
        <v>0.48563533200000003</v>
      </c>
      <c r="V77" s="43">
        <f t="shared" si="4"/>
        <v>0.48611999799999994</v>
      </c>
      <c r="W77" s="43">
        <f t="shared" si="4"/>
        <v>0.48660466399999996</v>
      </c>
      <c r="X77" s="43">
        <f t="shared" si="4"/>
        <v>0.48708932999999999</v>
      </c>
      <c r="Y77" s="43">
        <f t="shared" si="4"/>
        <v>0.48757399599999995</v>
      </c>
      <c r="Z77" s="43">
        <f t="shared" si="4"/>
        <v>0.48805866199999998</v>
      </c>
      <c r="AA77" s="43">
        <f t="shared" si="4"/>
        <v>0.488543328</v>
      </c>
      <c r="AB77" s="43">
        <f t="shared" si="4"/>
        <v>0.48902799399999991</v>
      </c>
      <c r="AC77" s="43">
        <f t="shared" si="4"/>
        <v>0.48951265999999993</v>
      </c>
      <c r="AD77" s="43">
        <f t="shared" si="4"/>
        <v>0.48999732599999996</v>
      </c>
      <c r="AE77" s="43">
        <f t="shared" si="4"/>
        <v>0.49048199199999998</v>
      </c>
      <c r="AF77" s="43">
        <f t="shared" si="4"/>
        <v>0.49096665799999994</v>
      </c>
      <c r="AG77" s="43">
        <f t="shared" si="4"/>
        <v>0.49145132399999997</v>
      </c>
      <c r="AH77" s="43">
        <f t="shared" si="4"/>
        <v>0.49193598999999999</v>
      </c>
      <c r="AI77" s="43">
        <f t="shared" si="4"/>
        <v>0.49242065600000001</v>
      </c>
      <c r="AJ77" s="43">
        <f t="shared" si="4"/>
        <v>0.49290532200000003</v>
      </c>
      <c r="AK77" s="43">
        <f t="shared" si="4"/>
        <v>0.49338998799999995</v>
      </c>
      <c r="AL77" s="43">
        <f t="shared" si="4"/>
        <v>0.49387465400000002</v>
      </c>
      <c r="AM77" s="43">
        <f t="shared" si="4"/>
        <v>0.49435931999999999</v>
      </c>
    </row>
    <row r="78" spans="1:62" s="46" customFormat="1" ht="16.5" customHeight="1">
      <c r="A78" s="70" t="s">
        <v>376</v>
      </c>
      <c r="B78" s="71" t="s">
        <v>377</v>
      </c>
      <c r="C78" s="72">
        <v>8.5</v>
      </c>
      <c r="D78" s="73">
        <v>606</v>
      </c>
      <c r="E78"/>
      <c r="F78" s="43" t="str">
        <f>A51</f>
        <v>Class 4 - Moderate</v>
      </c>
      <c r="G78" s="43">
        <f>B51</f>
        <v>0</v>
      </c>
      <c r="H78" s="43">
        <f t="shared" ref="H78:AM78" si="5">C51</f>
        <v>0.42975000000000002</v>
      </c>
      <c r="I78" s="43">
        <f t="shared" si="5"/>
        <v>0.4334643636363637</v>
      </c>
      <c r="J78" s="43">
        <f t="shared" si="5"/>
        <v>0.43717872727272727</v>
      </c>
      <c r="K78" s="43">
        <f t="shared" si="5"/>
        <v>0.4408930909090909</v>
      </c>
      <c r="L78" s="43">
        <f t="shared" si="5"/>
        <v>0.44460745454545453</v>
      </c>
      <c r="M78" s="43">
        <f t="shared" si="5"/>
        <v>0.44832181818181821</v>
      </c>
      <c r="N78" s="43">
        <f t="shared" si="5"/>
        <v>0.45203618181818184</v>
      </c>
      <c r="O78" s="43">
        <f t="shared" si="5"/>
        <v>0.45575054545454546</v>
      </c>
      <c r="P78" s="43">
        <f t="shared" si="5"/>
        <v>0.45946490909090909</v>
      </c>
      <c r="Q78" s="43">
        <f t="shared" si="5"/>
        <v>0.46317927272727277</v>
      </c>
      <c r="R78" s="43">
        <f t="shared" si="5"/>
        <v>0.4668936363636364</v>
      </c>
      <c r="S78" s="43">
        <f t="shared" si="5"/>
        <v>0.47060800000000003</v>
      </c>
      <c r="T78" s="43">
        <f t="shared" si="5"/>
        <v>0.47119625999999998</v>
      </c>
      <c r="U78" s="43">
        <f t="shared" si="5"/>
        <v>0.47178452000000004</v>
      </c>
      <c r="V78" s="43">
        <f t="shared" si="5"/>
        <v>0.47237278000000005</v>
      </c>
      <c r="W78" s="43">
        <f t="shared" si="5"/>
        <v>0.47296104000000005</v>
      </c>
      <c r="X78" s="43">
        <f t="shared" si="5"/>
        <v>0.47354930000000001</v>
      </c>
      <c r="Y78" s="43">
        <f t="shared" si="5"/>
        <v>0.47413756000000007</v>
      </c>
      <c r="Z78" s="43">
        <f t="shared" si="5"/>
        <v>0.47472582000000002</v>
      </c>
      <c r="AA78" s="43">
        <f t="shared" si="5"/>
        <v>0.47531408000000008</v>
      </c>
      <c r="AB78" s="43">
        <f t="shared" si="5"/>
        <v>0.47590234000000003</v>
      </c>
      <c r="AC78" s="43">
        <f t="shared" si="5"/>
        <v>0.47649059999999999</v>
      </c>
      <c r="AD78" s="43">
        <f t="shared" si="5"/>
        <v>0.47707886000000005</v>
      </c>
      <c r="AE78" s="43">
        <f t="shared" si="5"/>
        <v>0.47766712</v>
      </c>
      <c r="AF78" s="43">
        <f t="shared" si="5"/>
        <v>0.47825538000000006</v>
      </c>
      <c r="AG78" s="43">
        <f t="shared" si="5"/>
        <v>0.47884364000000001</v>
      </c>
      <c r="AH78" s="43">
        <f t="shared" si="5"/>
        <v>0.47943189999999997</v>
      </c>
      <c r="AI78" s="43">
        <f t="shared" si="5"/>
        <v>0.48002016000000003</v>
      </c>
      <c r="AJ78" s="43">
        <f t="shared" si="5"/>
        <v>0.48060842000000009</v>
      </c>
      <c r="AK78" s="43">
        <f t="shared" si="5"/>
        <v>0.48119668000000004</v>
      </c>
      <c r="AL78" s="43">
        <f t="shared" si="5"/>
        <v>0.48178493999999999</v>
      </c>
      <c r="AM78" s="43">
        <f t="shared" si="5"/>
        <v>0.4823732</v>
      </c>
    </row>
    <row r="79" spans="1:62" s="46" customFormat="1" ht="16.5" customHeight="1" thickBot="1">
      <c r="A79" s="74" t="s">
        <v>378</v>
      </c>
      <c r="B79" s="75" t="s">
        <v>379</v>
      </c>
      <c r="C79" s="76">
        <v>8.1999999999999993</v>
      </c>
      <c r="D79" s="77">
        <v>1222</v>
      </c>
      <c r="E79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  <c r="AA79" s="78"/>
      <c r="AB79" s="78"/>
      <c r="AC79" s="78"/>
      <c r="AD79" s="78"/>
      <c r="AE79" s="78"/>
      <c r="AF79" s="78"/>
      <c r="AG79" s="78"/>
      <c r="AH79" s="78"/>
      <c r="AI79" s="78"/>
      <c r="AJ79" s="78"/>
      <c r="AK79" s="78"/>
      <c r="AL79" s="78"/>
      <c r="AM79" s="78"/>
      <c r="AS79" s="62"/>
      <c r="AT79" s="62"/>
      <c r="AU79" s="62"/>
      <c r="AV79" s="62"/>
      <c r="AW79" s="62"/>
      <c r="AX79" s="62"/>
      <c r="AY79" s="62"/>
      <c r="AZ79" s="62"/>
      <c r="BA79" s="62"/>
      <c r="BB79" s="62"/>
      <c r="BC79" s="62"/>
      <c r="BD79" s="62"/>
      <c r="BE79" s="62"/>
      <c r="BF79" s="62"/>
      <c r="BG79" s="62"/>
      <c r="BH79" s="62"/>
      <c r="BI79" s="62"/>
      <c r="BJ79" s="62"/>
    </row>
    <row r="80" spans="1:62" s="46" customFormat="1" ht="16.5" customHeight="1" thickTop="1">
      <c r="A80" s="70" t="s">
        <v>380</v>
      </c>
      <c r="B80" s="72" t="s">
        <v>381</v>
      </c>
      <c r="C80" s="72">
        <v>7.8</v>
      </c>
      <c r="D80" s="73">
        <v>2404</v>
      </c>
      <c r="E80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  <c r="AA80" s="78"/>
      <c r="AB80" s="78"/>
      <c r="AC80" s="78"/>
      <c r="AD80" s="78"/>
      <c r="AE80" s="78"/>
      <c r="AF80" s="78"/>
      <c r="AG80" s="78"/>
      <c r="AH80" s="78"/>
      <c r="AI80" s="78"/>
      <c r="AJ80" s="78"/>
      <c r="AK80" s="78"/>
      <c r="AL80" s="78"/>
      <c r="AM80" s="78"/>
      <c r="AS80" s="63"/>
      <c r="AT80" s="63"/>
      <c r="AU80" s="63"/>
      <c r="AV80" s="63"/>
      <c r="AW80" s="63"/>
      <c r="AX80" s="63"/>
      <c r="AY80" s="63"/>
      <c r="AZ80" s="63"/>
      <c r="BA80" s="63"/>
      <c r="BB80" s="63"/>
      <c r="BC80" s="63"/>
      <c r="BD80" s="63"/>
      <c r="BE80" s="63"/>
      <c r="BF80" s="63"/>
      <c r="BG80" s="63"/>
      <c r="BH80" s="63"/>
      <c r="BI80" s="63"/>
      <c r="BJ80" s="63"/>
    </row>
    <row r="81" spans="1:39" s="46" customFormat="1" ht="16.5" customHeight="1">
      <c r="A81" s="74" t="s">
        <v>382</v>
      </c>
      <c r="B81" s="75" t="s">
        <v>383</v>
      </c>
      <c r="C81" s="76">
        <v>7.4</v>
      </c>
      <c r="D81" s="77">
        <v>2444</v>
      </c>
      <c r="E81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  <c r="AA81" s="78"/>
      <c r="AB81" s="78"/>
      <c r="AC81" s="78"/>
      <c r="AD81" s="78"/>
      <c r="AE81" s="78"/>
      <c r="AF81" s="78"/>
      <c r="AG81" s="78"/>
      <c r="AH81" s="78"/>
      <c r="AI81" s="78"/>
      <c r="AJ81" s="78"/>
      <c r="AK81" s="78"/>
      <c r="AL81" s="78"/>
      <c r="AM81" s="78"/>
    </row>
    <row r="82" spans="1:39" s="46" customFormat="1" ht="16.5" customHeight="1">
      <c r="A82" s="70" t="s">
        <v>384</v>
      </c>
      <c r="B82" s="71" t="s">
        <v>385</v>
      </c>
      <c r="C82" s="72">
        <v>6.8</v>
      </c>
      <c r="D82" s="73">
        <v>2441</v>
      </c>
      <c r="E82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  <c r="AA82" s="78"/>
      <c r="AB82" s="78"/>
      <c r="AC82" s="78"/>
      <c r="AD82" s="78"/>
      <c r="AE82" s="78"/>
      <c r="AF82" s="78"/>
      <c r="AG82" s="78"/>
      <c r="AH82" s="78"/>
      <c r="AI82" s="78"/>
      <c r="AJ82" s="78"/>
      <c r="AK82" s="78"/>
      <c r="AL82" s="78"/>
      <c r="AM82" s="78"/>
    </row>
    <row r="83" spans="1:39" s="46" customFormat="1" ht="16.5" customHeight="1">
      <c r="A83" s="74" t="s">
        <v>386</v>
      </c>
      <c r="B83" s="75" t="s">
        <v>387</v>
      </c>
      <c r="C83" s="76">
        <v>6.2</v>
      </c>
      <c r="D83" s="77">
        <v>2406</v>
      </c>
      <c r="E83"/>
      <c r="F83" s="4" t="s">
        <v>388</v>
      </c>
      <c r="G83" s="78">
        <f t="shared" ref="G83:AM83" si="6">SUMPRODUCT(G75:G78,$D$75:$D$78)/SUM($D$75:$D$78)</f>
        <v>0</v>
      </c>
      <c r="H83" s="107">
        <f t="shared" si="6"/>
        <v>0.44557641152263378</v>
      </c>
      <c r="I83" s="107">
        <f t="shared" si="6"/>
        <v>0.44930976453423122</v>
      </c>
      <c r="J83" s="107">
        <f t="shared" si="6"/>
        <v>0.45304311754582866</v>
      </c>
      <c r="K83" s="107">
        <f t="shared" si="6"/>
        <v>0.4567764705574261</v>
      </c>
      <c r="L83" s="107">
        <f t="shared" si="6"/>
        <v>0.46050982356902354</v>
      </c>
      <c r="M83" s="107">
        <f t="shared" si="6"/>
        <v>0.46424317658062109</v>
      </c>
      <c r="N83" s="107">
        <f t="shared" si="6"/>
        <v>0.46797652959221853</v>
      </c>
      <c r="O83" s="107">
        <f t="shared" si="6"/>
        <v>0.47170988260381597</v>
      </c>
      <c r="P83" s="107">
        <f t="shared" si="6"/>
        <v>0.47544323561541335</v>
      </c>
      <c r="Q83" s="107">
        <f t="shared" si="6"/>
        <v>0.47917658862701079</v>
      </c>
      <c r="R83" s="107">
        <f t="shared" si="6"/>
        <v>0.48290994163860834</v>
      </c>
      <c r="S83" s="107">
        <f t="shared" si="6"/>
        <v>0.48664329465020567</v>
      </c>
      <c r="T83" s="107">
        <f t="shared" si="6"/>
        <v>0.48713888179547321</v>
      </c>
      <c r="U83" s="107">
        <f t="shared" si="6"/>
        <v>0.4876344689407407</v>
      </c>
      <c r="V83" s="107">
        <f t="shared" si="6"/>
        <v>0.48813005608600823</v>
      </c>
      <c r="W83" s="107">
        <f t="shared" si="6"/>
        <v>0.48862564323127572</v>
      </c>
      <c r="X83" s="107">
        <f t="shared" si="6"/>
        <v>0.48912123037654326</v>
      </c>
      <c r="Y83" s="107">
        <f t="shared" si="6"/>
        <v>0.48961681752181074</v>
      </c>
      <c r="Z83" s="107">
        <f t="shared" si="6"/>
        <v>0.49011240466707828</v>
      </c>
      <c r="AA83" s="107">
        <f t="shared" si="6"/>
        <v>0.49060799181234577</v>
      </c>
      <c r="AB83" s="107">
        <f t="shared" si="6"/>
        <v>0.49110357895761308</v>
      </c>
      <c r="AC83" s="107">
        <f t="shared" si="6"/>
        <v>0.49159916610288062</v>
      </c>
      <c r="AD83" s="107">
        <f t="shared" si="6"/>
        <v>0.49209475324814811</v>
      </c>
      <c r="AE83" s="107">
        <f t="shared" si="6"/>
        <v>0.49259034039341565</v>
      </c>
      <c r="AF83" s="107">
        <f t="shared" si="6"/>
        <v>0.49308592753868313</v>
      </c>
      <c r="AG83" s="107">
        <f t="shared" si="6"/>
        <v>0.49358151468395067</v>
      </c>
      <c r="AH83" s="107">
        <f t="shared" si="6"/>
        <v>0.4940771018292181</v>
      </c>
      <c r="AI83" s="107">
        <f t="shared" si="6"/>
        <v>0.4945726889744857</v>
      </c>
      <c r="AJ83" s="107">
        <f t="shared" si="6"/>
        <v>0.49506827611975313</v>
      </c>
      <c r="AK83" s="107">
        <f t="shared" si="6"/>
        <v>0.4955638632650205</v>
      </c>
      <c r="AL83" s="107">
        <f t="shared" si="6"/>
        <v>0.49605945041028804</v>
      </c>
      <c r="AM83" s="107">
        <f t="shared" si="6"/>
        <v>0.49655503755555552</v>
      </c>
    </row>
    <row r="84" spans="1:39" ht="16.5" customHeight="1" thickBot="1">
      <c r="A84" s="79" t="s">
        <v>389</v>
      </c>
      <c r="B84" s="80" t="s">
        <v>390</v>
      </c>
      <c r="C84" s="81">
        <v>5.2</v>
      </c>
      <c r="D84" s="82">
        <v>3044</v>
      </c>
    </row>
    <row r="85" spans="1:39" ht="16.5" customHeight="1" thickBot="1">
      <c r="A85" s="83" t="s">
        <v>391</v>
      </c>
      <c r="B85" s="84"/>
      <c r="C85" s="84"/>
      <c r="D85" s="85">
        <v>15176</v>
      </c>
    </row>
    <row r="100" spans="1:43" ht="16.5" customHeight="1">
      <c r="A100" s="88"/>
      <c r="B100" s="89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89"/>
      <c r="Y100" s="89"/>
      <c r="Z100" s="89"/>
      <c r="AA100" s="89"/>
      <c r="AB100" s="89"/>
      <c r="AC100" s="89"/>
      <c r="AD100" s="89"/>
      <c r="AE100" s="89"/>
      <c r="AF100" s="89"/>
      <c r="AG100" s="89"/>
      <c r="AH100" s="89"/>
      <c r="AI100" s="90"/>
      <c r="AJ100" s="90"/>
      <c r="AK100" s="90"/>
      <c r="AL100" s="90"/>
      <c r="AM100" s="90"/>
      <c r="AN100" s="90"/>
      <c r="AO100" s="90"/>
      <c r="AP100" s="90"/>
      <c r="AQ100" s="90"/>
    </row>
    <row r="101" spans="1:43" ht="16.5" customHeight="1" thickBot="1">
      <c r="A101" s="91"/>
      <c r="B101" s="92"/>
      <c r="C101" s="92"/>
      <c r="D101" s="92"/>
      <c r="E101" s="92"/>
      <c r="F101" s="92"/>
      <c r="G101" s="92"/>
      <c r="H101" s="92"/>
      <c r="I101" s="92"/>
      <c r="J101" s="92"/>
      <c r="K101" s="92"/>
      <c r="L101" s="92"/>
      <c r="M101" s="92"/>
      <c r="N101" s="92"/>
      <c r="O101" s="92"/>
      <c r="P101" s="92"/>
      <c r="Q101" s="92"/>
      <c r="R101" s="92"/>
      <c r="S101" s="92"/>
      <c r="T101" s="92"/>
      <c r="U101" s="92"/>
      <c r="V101" s="92"/>
      <c r="W101" s="92"/>
      <c r="X101" s="92"/>
      <c r="Y101" s="92"/>
      <c r="Z101" s="92"/>
      <c r="AA101" s="92"/>
      <c r="AB101" s="92"/>
      <c r="AC101" s="92"/>
      <c r="AD101" s="92"/>
      <c r="AE101" s="92"/>
      <c r="AF101" s="92"/>
      <c r="AG101" s="92"/>
      <c r="AH101" s="92"/>
      <c r="AI101" s="90"/>
      <c r="AJ101" s="90"/>
      <c r="AK101" s="90"/>
      <c r="AL101" s="90"/>
      <c r="AM101" s="90"/>
      <c r="AN101" s="90"/>
      <c r="AO101" s="90"/>
      <c r="AP101" s="90"/>
      <c r="AQ101" s="90"/>
    </row>
    <row r="102" spans="1:43" ht="16.5" customHeight="1" thickTop="1">
      <c r="A102" s="93"/>
      <c r="B102" s="94"/>
      <c r="C102" s="94"/>
      <c r="D102" s="94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4"/>
      <c r="X102" s="94"/>
      <c r="Y102" s="94"/>
      <c r="Z102" s="94"/>
      <c r="AA102" s="94"/>
      <c r="AB102" s="94"/>
      <c r="AC102" s="94"/>
      <c r="AD102" s="94"/>
      <c r="AE102" s="94"/>
      <c r="AF102" s="94"/>
      <c r="AG102" s="94"/>
      <c r="AH102" s="94"/>
      <c r="AI102" s="90"/>
      <c r="AJ102" s="90"/>
      <c r="AK102" s="90"/>
      <c r="AL102" s="90"/>
      <c r="AM102" s="90"/>
      <c r="AN102" s="90"/>
      <c r="AO102" s="90"/>
      <c r="AP102" s="90"/>
      <c r="AQ102" s="90"/>
    </row>
    <row r="103" spans="1:43" ht="16.5" customHeight="1">
      <c r="A103" s="91"/>
      <c r="B103" s="95"/>
      <c r="C103" s="95"/>
      <c r="D103" s="95"/>
      <c r="E103" s="95"/>
      <c r="F103" s="95"/>
      <c r="G103" s="95"/>
      <c r="H103" s="95"/>
      <c r="I103" s="95"/>
      <c r="J103" s="95"/>
      <c r="K103" s="95"/>
      <c r="L103" s="95"/>
      <c r="M103" s="95"/>
      <c r="N103" s="95"/>
      <c r="O103" s="95"/>
      <c r="P103" s="95"/>
      <c r="Q103" s="95"/>
      <c r="R103" s="95"/>
      <c r="S103" s="95"/>
      <c r="T103" s="95"/>
      <c r="U103" s="95"/>
      <c r="V103" s="95"/>
      <c r="W103" s="95"/>
      <c r="X103" s="95"/>
      <c r="Y103" s="95"/>
      <c r="Z103" s="95"/>
      <c r="AA103" s="95"/>
      <c r="AB103" s="95"/>
      <c r="AC103" s="95"/>
      <c r="AD103" s="95"/>
      <c r="AE103" s="95"/>
      <c r="AF103" s="95"/>
      <c r="AG103" s="95"/>
      <c r="AH103" s="95"/>
      <c r="AI103" s="90"/>
      <c r="AJ103" s="90"/>
      <c r="AK103" s="90"/>
      <c r="AL103" s="90"/>
      <c r="AM103" s="90"/>
      <c r="AN103" s="90"/>
      <c r="AO103" s="90"/>
      <c r="AP103" s="90"/>
      <c r="AQ103" s="90"/>
    </row>
    <row r="104" spans="1:43" ht="16.5" customHeight="1" thickBot="1">
      <c r="A104" s="96"/>
      <c r="B104" s="97"/>
      <c r="C104" s="97"/>
      <c r="D104" s="97"/>
      <c r="E104" s="97"/>
      <c r="F104" s="97"/>
      <c r="G104" s="97"/>
      <c r="H104" s="97"/>
      <c r="I104" s="97"/>
      <c r="J104" s="97"/>
      <c r="K104" s="97"/>
      <c r="L104" s="97"/>
      <c r="M104" s="97"/>
      <c r="N104" s="97"/>
      <c r="O104" s="97"/>
      <c r="P104" s="97"/>
      <c r="Q104" s="97"/>
      <c r="R104" s="97"/>
      <c r="S104" s="97"/>
      <c r="T104" s="97"/>
      <c r="U104" s="97"/>
      <c r="V104" s="97"/>
      <c r="W104" s="97"/>
      <c r="X104" s="97"/>
      <c r="Y104" s="97"/>
      <c r="Z104" s="97"/>
      <c r="AA104" s="97"/>
      <c r="AB104" s="97"/>
      <c r="AC104" s="97"/>
      <c r="AD104" s="97"/>
      <c r="AE104" s="97"/>
      <c r="AF104" s="97"/>
      <c r="AG104" s="97"/>
      <c r="AH104" s="97"/>
      <c r="AI104" s="90"/>
      <c r="AJ104" s="90"/>
      <c r="AK104" s="90"/>
      <c r="AL104" s="90"/>
      <c r="AM104" s="90"/>
      <c r="AN104" s="90"/>
      <c r="AO104" s="90"/>
      <c r="AP104" s="90"/>
      <c r="AQ104" s="90"/>
    </row>
    <row r="105" spans="1:43" ht="16.5" customHeight="1" thickTop="1">
      <c r="A105" s="93"/>
      <c r="B105" s="94"/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4"/>
      <c r="X105" s="94"/>
      <c r="Y105" s="94"/>
      <c r="Z105" s="94"/>
      <c r="AA105" s="94"/>
      <c r="AB105" s="94"/>
      <c r="AC105" s="94"/>
      <c r="AD105" s="94"/>
      <c r="AE105" s="94"/>
      <c r="AF105" s="94"/>
      <c r="AG105" s="94"/>
      <c r="AH105" s="94"/>
      <c r="AI105" s="90"/>
      <c r="AJ105" s="90"/>
      <c r="AK105" s="90"/>
      <c r="AL105" s="90"/>
      <c r="AM105" s="90"/>
      <c r="AN105" s="90"/>
      <c r="AO105" s="90"/>
      <c r="AP105" s="90"/>
      <c r="AQ105" s="90"/>
    </row>
    <row r="106" spans="1:43" ht="16.5" customHeight="1">
      <c r="A106" s="91"/>
      <c r="B106" s="95"/>
      <c r="C106" s="95"/>
      <c r="D106" s="95"/>
      <c r="E106" s="95"/>
      <c r="F106" s="95"/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  <c r="R106" s="95"/>
      <c r="S106" s="95"/>
      <c r="T106" s="95"/>
      <c r="U106" s="95"/>
      <c r="V106" s="95"/>
      <c r="W106" s="95"/>
      <c r="X106" s="95"/>
      <c r="Y106" s="95"/>
      <c r="Z106" s="95"/>
      <c r="AA106" s="95"/>
      <c r="AB106" s="95"/>
      <c r="AC106" s="95"/>
      <c r="AD106" s="95"/>
      <c r="AE106" s="95"/>
      <c r="AF106" s="95"/>
      <c r="AG106" s="95"/>
      <c r="AH106" s="95"/>
      <c r="AI106" s="90"/>
      <c r="AJ106" s="90"/>
      <c r="AK106" s="90"/>
      <c r="AL106" s="90"/>
      <c r="AM106" s="90"/>
      <c r="AN106" s="90"/>
      <c r="AO106" s="90"/>
      <c r="AP106" s="90"/>
      <c r="AQ106" s="90"/>
    </row>
    <row r="107" spans="1:43" ht="16.5" customHeight="1" thickBot="1">
      <c r="A107" s="96"/>
      <c r="B107" s="97"/>
      <c r="C107" s="97"/>
      <c r="D107" s="97"/>
      <c r="E107" s="97"/>
      <c r="F107" s="97"/>
      <c r="G107" s="97"/>
      <c r="H107" s="97"/>
      <c r="I107" s="97"/>
      <c r="J107" s="97"/>
      <c r="K107" s="97"/>
      <c r="L107" s="97"/>
      <c r="M107" s="97"/>
      <c r="N107" s="97"/>
      <c r="O107" s="97"/>
      <c r="P107" s="97"/>
      <c r="Q107" s="97"/>
      <c r="R107" s="97"/>
      <c r="S107" s="97"/>
      <c r="T107" s="97"/>
      <c r="U107" s="97"/>
      <c r="V107" s="97"/>
      <c r="W107" s="97"/>
      <c r="X107" s="97"/>
      <c r="Y107" s="97"/>
      <c r="Z107" s="97"/>
      <c r="AA107" s="97"/>
      <c r="AB107" s="97"/>
      <c r="AC107" s="97"/>
      <c r="AD107" s="97"/>
      <c r="AE107" s="97"/>
      <c r="AF107" s="97"/>
      <c r="AG107" s="97"/>
      <c r="AH107" s="97"/>
      <c r="AI107" s="90"/>
      <c r="AJ107" s="90"/>
      <c r="AK107" s="90"/>
      <c r="AL107" s="90"/>
      <c r="AM107" s="90"/>
      <c r="AN107" s="90"/>
      <c r="AO107" s="90"/>
      <c r="AP107" s="90"/>
      <c r="AQ107" s="90"/>
    </row>
    <row r="108" spans="1:43" ht="16.5" customHeight="1" thickTop="1">
      <c r="A108" s="93"/>
      <c r="B108" s="94"/>
      <c r="C108" s="94"/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8"/>
      <c r="O108" s="94"/>
      <c r="P108" s="94"/>
      <c r="Q108" s="94"/>
      <c r="R108" s="94"/>
      <c r="S108" s="94"/>
      <c r="T108" s="94"/>
      <c r="U108" s="94"/>
      <c r="V108" s="94"/>
      <c r="W108" s="94"/>
      <c r="X108" s="94"/>
      <c r="Y108" s="94"/>
      <c r="Z108" s="94"/>
      <c r="AA108" s="94"/>
      <c r="AB108" s="94"/>
      <c r="AC108" s="94"/>
      <c r="AD108" s="94"/>
      <c r="AE108" s="94"/>
      <c r="AF108" s="94"/>
      <c r="AG108" s="94"/>
      <c r="AH108" s="94"/>
      <c r="AI108" s="90"/>
      <c r="AJ108" s="90"/>
      <c r="AK108" s="90"/>
      <c r="AL108" s="90"/>
      <c r="AM108" s="90"/>
      <c r="AN108" s="90"/>
      <c r="AO108" s="90"/>
      <c r="AP108" s="90"/>
      <c r="AQ108" s="90"/>
    </row>
    <row r="109" spans="1:43" ht="16.5" customHeight="1">
      <c r="A109" s="91"/>
      <c r="B109" s="95"/>
      <c r="C109" s="95"/>
      <c r="D109" s="95"/>
      <c r="E109" s="95"/>
      <c r="F109" s="95"/>
      <c r="G109" s="95"/>
      <c r="H109" s="95"/>
      <c r="I109" s="95"/>
      <c r="J109" s="95"/>
      <c r="K109" s="95"/>
      <c r="L109" s="95"/>
      <c r="M109" s="95"/>
      <c r="N109" s="99"/>
      <c r="O109" s="95"/>
      <c r="P109" s="95"/>
      <c r="Q109" s="95"/>
      <c r="R109" s="95"/>
      <c r="S109" s="95"/>
      <c r="T109" s="95"/>
      <c r="U109" s="95"/>
      <c r="V109" s="95"/>
      <c r="W109" s="95"/>
      <c r="X109" s="95"/>
      <c r="Y109" s="95"/>
      <c r="Z109" s="95"/>
      <c r="AA109" s="95"/>
      <c r="AB109" s="95"/>
      <c r="AC109" s="95"/>
      <c r="AD109" s="95"/>
      <c r="AE109" s="95"/>
      <c r="AF109" s="95"/>
      <c r="AG109" s="95"/>
      <c r="AH109" s="95"/>
      <c r="AI109" s="90"/>
      <c r="AJ109" s="90"/>
      <c r="AK109" s="90"/>
      <c r="AL109" s="90"/>
      <c r="AM109" s="90"/>
      <c r="AN109" s="90"/>
      <c r="AO109" s="90"/>
      <c r="AP109" s="90"/>
      <c r="AQ109" s="90"/>
    </row>
    <row r="110" spans="1:43" ht="16.5" customHeight="1" thickBot="1">
      <c r="A110" s="96"/>
      <c r="B110" s="97"/>
      <c r="C110" s="97"/>
      <c r="D110" s="97"/>
      <c r="E110" s="97"/>
      <c r="F110" s="97"/>
      <c r="G110" s="97"/>
      <c r="H110" s="97"/>
      <c r="I110" s="97"/>
      <c r="J110" s="97"/>
      <c r="K110" s="97"/>
      <c r="L110" s="97"/>
      <c r="M110" s="97"/>
      <c r="N110" s="100"/>
      <c r="O110" s="97"/>
      <c r="P110" s="97"/>
      <c r="Q110" s="97"/>
      <c r="R110" s="97"/>
      <c r="S110" s="97"/>
      <c r="T110" s="97"/>
      <c r="U110" s="97"/>
      <c r="V110" s="97"/>
      <c r="W110" s="97"/>
      <c r="X110" s="97"/>
      <c r="Y110" s="97"/>
      <c r="Z110" s="97"/>
      <c r="AA110" s="97"/>
      <c r="AB110" s="97"/>
      <c r="AC110" s="97"/>
      <c r="AD110" s="97"/>
      <c r="AE110" s="97"/>
      <c r="AF110" s="97"/>
      <c r="AG110" s="97"/>
      <c r="AH110" s="97"/>
      <c r="AI110" s="90"/>
      <c r="AJ110" s="90"/>
      <c r="AK110" s="90"/>
      <c r="AL110" s="90"/>
      <c r="AM110" s="90"/>
      <c r="AN110" s="90"/>
      <c r="AO110" s="90"/>
      <c r="AP110" s="90"/>
      <c r="AQ110" s="90"/>
    </row>
    <row r="111" spans="1:43" ht="16.5" customHeight="1" thickTop="1">
      <c r="A111" s="93"/>
      <c r="B111" s="94"/>
      <c r="C111" s="94"/>
      <c r="D111" s="94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4"/>
      <c r="X111" s="94"/>
      <c r="Y111" s="94"/>
      <c r="Z111" s="94"/>
      <c r="AA111" s="94"/>
      <c r="AB111" s="94"/>
      <c r="AC111" s="94"/>
      <c r="AD111" s="94"/>
      <c r="AE111" s="94"/>
      <c r="AF111" s="94"/>
      <c r="AG111" s="94"/>
      <c r="AH111" s="94"/>
      <c r="AI111" s="90"/>
      <c r="AJ111" s="90"/>
      <c r="AK111" s="90"/>
      <c r="AL111" s="90"/>
      <c r="AM111" s="90"/>
      <c r="AN111" s="90"/>
      <c r="AO111" s="90"/>
      <c r="AP111" s="90"/>
      <c r="AQ111" s="90"/>
    </row>
    <row r="112" spans="1:43" ht="16.5" customHeight="1">
      <c r="A112" s="91"/>
      <c r="B112" s="95"/>
      <c r="C112" s="95"/>
      <c r="D112" s="95"/>
      <c r="E112" s="95"/>
      <c r="F112" s="95"/>
      <c r="G112" s="95"/>
      <c r="H112" s="95"/>
      <c r="I112" s="95"/>
      <c r="J112" s="95"/>
      <c r="K112" s="95"/>
      <c r="L112" s="95"/>
      <c r="M112" s="95"/>
      <c r="N112" s="95"/>
      <c r="O112" s="95"/>
      <c r="P112" s="95"/>
      <c r="Q112" s="95"/>
      <c r="R112" s="95"/>
      <c r="S112" s="95"/>
      <c r="T112" s="95"/>
      <c r="U112" s="95"/>
      <c r="V112" s="95"/>
      <c r="W112" s="95"/>
      <c r="X112" s="95"/>
      <c r="Y112" s="95"/>
      <c r="Z112" s="95"/>
      <c r="AA112" s="95"/>
      <c r="AB112" s="95"/>
      <c r="AC112" s="95"/>
      <c r="AD112" s="95"/>
      <c r="AE112" s="95"/>
      <c r="AF112" s="95"/>
      <c r="AG112" s="95"/>
      <c r="AH112" s="95"/>
      <c r="AI112" s="90"/>
      <c r="AJ112" s="90"/>
      <c r="AK112" s="90"/>
      <c r="AL112" s="90"/>
      <c r="AM112" s="90"/>
      <c r="AN112" s="90"/>
      <c r="AO112" s="90"/>
      <c r="AP112" s="90"/>
      <c r="AQ112" s="90"/>
    </row>
    <row r="113" spans="1:43" ht="16.5" customHeight="1" thickBot="1">
      <c r="A113" s="96"/>
      <c r="B113" s="97"/>
      <c r="C113" s="97"/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7"/>
      <c r="P113" s="97"/>
      <c r="Q113" s="97"/>
      <c r="R113" s="97"/>
      <c r="S113" s="97"/>
      <c r="T113" s="97"/>
      <c r="U113" s="97"/>
      <c r="V113" s="97"/>
      <c r="W113" s="97"/>
      <c r="X113" s="97"/>
      <c r="Y113" s="97"/>
      <c r="Z113" s="97"/>
      <c r="AA113" s="97"/>
      <c r="AB113" s="97"/>
      <c r="AC113" s="97"/>
      <c r="AD113" s="97"/>
      <c r="AE113" s="97"/>
      <c r="AF113" s="97"/>
      <c r="AG113" s="97"/>
      <c r="AH113" s="97"/>
      <c r="AI113" s="90"/>
      <c r="AJ113" s="90"/>
      <c r="AK113" s="90"/>
      <c r="AL113" s="90"/>
      <c r="AM113" s="90"/>
      <c r="AN113" s="90"/>
      <c r="AO113" s="90"/>
      <c r="AP113" s="90"/>
      <c r="AQ113" s="90"/>
    </row>
    <row r="114" spans="1:43" ht="16.5" customHeight="1" thickTop="1">
      <c r="A114" s="93"/>
      <c r="B114" s="94"/>
      <c r="C114" s="94"/>
      <c r="D114" s="94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4"/>
      <c r="X114" s="94"/>
      <c r="Y114" s="94"/>
      <c r="Z114" s="94"/>
      <c r="AA114" s="94"/>
      <c r="AB114" s="94"/>
      <c r="AC114" s="94"/>
      <c r="AD114" s="94"/>
      <c r="AE114" s="94"/>
      <c r="AF114" s="94"/>
      <c r="AG114" s="94"/>
      <c r="AH114" s="94"/>
      <c r="AI114" s="90"/>
      <c r="AJ114" s="90"/>
      <c r="AK114" s="90"/>
      <c r="AL114" s="90"/>
      <c r="AM114" s="90"/>
      <c r="AN114" s="90"/>
      <c r="AO114" s="90"/>
      <c r="AP114" s="90"/>
      <c r="AQ114" s="90"/>
    </row>
    <row r="115" spans="1:43" ht="16.5" customHeight="1">
      <c r="A115" s="91"/>
      <c r="B115" s="95"/>
      <c r="C115" s="95"/>
      <c r="D115" s="95"/>
      <c r="E115" s="95"/>
      <c r="F115" s="95"/>
      <c r="G115" s="95"/>
      <c r="H115" s="95"/>
      <c r="I115" s="95"/>
      <c r="J115" s="95"/>
      <c r="K115" s="95"/>
      <c r="L115" s="95"/>
      <c r="M115" s="95"/>
      <c r="N115" s="95"/>
      <c r="O115" s="95"/>
      <c r="P115" s="95"/>
      <c r="Q115" s="95"/>
      <c r="R115" s="95"/>
      <c r="S115" s="95"/>
      <c r="T115" s="95"/>
      <c r="U115" s="95"/>
      <c r="V115" s="95"/>
      <c r="W115" s="95"/>
      <c r="X115" s="95"/>
      <c r="Y115" s="95"/>
      <c r="Z115" s="95"/>
      <c r="AA115" s="95"/>
      <c r="AB115" s="95"/>
      <c r="AC115" s="95"/>
      <c r="AD115" s="95"/>
      <c r="AE115" s="95"/>
      <c r="AF115" s="95"/>
      <c r="AG115" s="95"/>
      <c r="AH115" s="95"/>
      <c r="AI115" s="90"/>
      <c r="AJ115" s="90"/>
      <c r="AK115" s="90"/>
      <c r="AL115" s="90"/>
      <c r="AM115" s="90"/>
      <c r="AN115" s="90"/>
      <c r="AO115" s="90"/>
      <c r="AP115" s="90"/>
      <c r="AQ115" s="90"/>
    </row>
    <row r="116" spans="1:43" ht="16.5" customHeight="1" thickBot="1">
      <c r="A116" s="96"/>
      <c r="B116" s="97"/>
      <c r="C116" s="97"/>
      <c r="D116" s="97"/>
      <c r="E116" s="97"/>
      <c r="F116" s="97"/>
      <c r="G116" s="97"/>
      <c r="H116" s="97"/>
      <c r="I116" s="97"/>
      <c r="J116" s="97"/>
      <c r="K116" s="97"/>
      <c r="L116" s="97"/>
      <c r="M116" s="97"/>
      <c r="N116" s="97"/>
      <c r="O116" s="97"/>
      <c r="P116" s="97"/>
      <c r="Q116" s="97"/>
      <c r="R116" s="97"/>
      <c r="S116" s="97"/>
      <c r="T116" s="97"/>
      <c r="U116" s="97"/>
      <c r="V116" s="97"/>
      <c r="W116" s="97"/>
      <c r="X116" s="97"/>
      <c r="Y116" s="97"/>
      <c r="Z116" s="97"/>
      <c r="AA116" s="97"/>
      <c r="AB116" s="97"/>
      <c r="AC116" s="97"/>
      <c r="AD116" s="97"/>
      <c r="AE116" s="97"/>
      <c r="AF116" s="97"/>
      <c r="AG116" s="97"/>
      <c r="AH116" s="97"/>
      <c r="AI116" s="90"/>
      <c r="AJ116" s="90"/>
      <c r="AK116" s="90"/>
      <c r="AL116" s="90"/>
      <c r="AM116" s="90"/>
      <c r="AN116" s="90"/>
      <c r="AO116" s="90"/>
      <c r="AP116" s="90"/>
      <c r="AQ116" s="90"/>
    </row>
    <row r="117" spans="1:43" ht="16.5" customHeight="1" thickTop="1">
      <c r="A117" s="93"/>
      <c r="B117" s="94"/>
      <c r="C117" s="94"/>
      <c r="D117" s="94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4"/>
      <c r="X117" s="94"/>
      <c r="Y117" s="94"/>
      <c r="Z117" s="94"/>
      <c r="AA117" s="94"/>
      <c r="AB117" s="94"/>
      <c r="AC117" s="94"/>
      <c r="AD117" s="94"/>
      <c r="AE117" s="94"/>
      <c r="AF117" s="94"/>
      <c r="AG117" s="94"/>
      <c r="AH117" s="94"/>
      <c r="AI117" s="90"/>
      <c r="AJ117" s="90"/>
      <c r="AK117" s="90"/>
      <c r="AL117" s="90"/>
      <c r="AM117" s="90"/>
      <c r="AN117" s="90"/>
      <c r="AO117" s="90"/>
      <c r="AP117" s="90"/>
      <c r="AQ117" s="90"/>
    </row>
    <row r="118" spans="1:43" ht="16.5" customHeight="1">
      <c r="A118" s="91"/>
      <c r="B118" s="95"/>
      <c r="C118" s="95"/>
      <c r="D118" s="95"/>
      <c r="E118" s="95"/>
      <c r="F118" s="95"/>
      <c r="G118" s="95"/>
      <c r="H118" s="95"/>
      <c r="I118" s="95"/>
      <c r="J118" s="95"/>
      <c r="K118" s="95"/>
      <c r="L118" s="95"/>
      <c r="M118" s="95"/>
      <c r="N118" s="95"/>
      <c r="O118" s="95"/>
      <c r="P118" s="95"/>
      <c r="Q118" s="95"/>
      <c r="R118" s="95"/>
      <c r="S118" s="95"/>
      <c r="T118" s="95"/>
      <c r="U118" s="95"/>
      <c r="V118" s="95"/>
      <c r="W118" s="95"/>
      <c r="X118" s="95"/>
      <c r="Y118" s="95"/>
      <c r="Z118" s="95"/>
      <c r="AA118" s="95"/>
      <c r="AB118" s="95"/>
      <c r="AC118" s="95"/>
      <c r="AD118" s="95"/>
      <c r="AE118" s="95"/>
      <c r="AF118" s="95"/>
      <c r="AG118" s="95"/>
      <c r="AH118" s="95"/>
      <c r="AI118" s="90"/>
      <c r="AJ118" s="90"/>
      <c r="AK118" s="90"/>
      <c r="AL118" s="90"/>
      <c r="AM118" s="90"/>
      <c r="AN118" s="90"/>
      <c r="AO118" s="90"/>
      <c r="AP118" s="90"/>
      <c r="AQ118" s="90"/>
    </row>
    <row r="119" spans="1:43" ht="16.5" customHeight="1" thickBot="1">
      <c r="A119" s="96"/>
      <c r="B119" s="97"/>
      <c r="C119" s="97"/>
      <c r="D119" s="97"/>
      <c r="E119" s="97"/>
      <c r="F119" s="97"/>
      <c r="G119" s="97"/>
      <c r="H119" s="97"/>
      <c r="I119" s="97"/>
      <c r="J119" s="97"/>
      <c r="K119" s="97"/>
      <c r="L119" s="97"/>
      <c r="M119" s="97"/>
      <c r="N119" s="97"/>
      <c r="O119" s="97"/>
      <c r="P119" s="97"/>
      <c r="Q119" s="97"/>
      <c r="R119" s="97"/>
      <c r="S119" s="97"/>
      <c r="T119" s="97"/>
      <c r="U119" s="97"/>
      <c r="V119" s="97"/>
      <c r="W119" s="97"/>
      <c r="X119" s="97"/>
      <c r="Y119" s="97"/>
      <c r="Z119" s="97"/>
      <c r="AA119" s="97"/>
      <c r="AB119" s="97"/>
      <c r="AC119" s="97"/>
      <c r="AD119" s="97"/>
      <c r="AE119" s="97"/>
      <c r="AF119" s="97"/>
      <c r="AG119" s="97"/>
      <c r="AH119" s="97"/>
      <c r="AI119" s="90"/>
      <c r="AJ119" s="90"/>
      <c r="AK119" s="90"/>
      <c r="AL119" s="90"/>
      <c r="AM119" s="90"/>
      <c r="AN119" s="90"/>
      <c r="AO119" s="90"/>
      <c r="AP119" s="90"/>
      <c r="AQ119" s="90"/>
    </row>
    <row r="120" spans="1:43" ht="16.5" customHeight="1" thickTop="1">
      <c r="A120" s="93"/>
      <c r="B120" s="94"/>
      <c r="C120" s="94"/>
      <c r="D120" s="94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4"/>
      <c r="X120" s="94"/>
      <c r="Y120" s="94"/>
      <c r="Z120" s="94"/>
      <c r="AA120" s="94"/>
      <c r="AB120" s="94"/>
      <c r="AC120" s="94"/>
      <c r="AD120" s="94"/>
      <c r="AE120" s="94"/>
      <c r="AF120" s="94"/>
      <c r="AG120" s="94"/>
      <c r="AH120" s="94"/>
      <c r="AI120" s="90"/>
      <c r="AJ120" s="90"/>
      <c r="AK120" s="90"/>
      <c r="AL120" s="90"/>
      <c r="AM120" s="90"/>
      <c r="AN120" s="90"/>
      <c r="AO120" s="90"/>
      <c r="AP120" s="90"/>
      <c r="AQ120" s="90"/>
    </row>
    <row r="121" spans="1:43" ht="16.5" customHeight="1">
      <c r="A121" s="91"/>
      <c r="B121" s="95"/>
      <c r="C121" s="95"/>
      <c r="D121" s="95"/>
      <c r="E121" s="95"/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95"/>
      <c r="T121" s="95"/>
      <c r="U121" s="95"/>
      <c r="V121" s="95"/>
      <c r="W121" s="95"/>
      <c r="X121" s="95"/>
      <c r="Y121" s="95"/>
      <c r="Z121" s="95"/>
      <c r="AA121" s="95"/>
      <c r="AB121" s="95"/>
      <c r="AC121" s="95"/>
      <c r="AD121" s="95"/>
      <c r="AE121" s="95"/>
      <c r="AF121" s="95"/>
      <c r="AG121" s="95"/>
      <c r="AH121" s="95"/>
      <c r="AI121" s="90"/>
      <c r="AJ121" s="90"/>
      <c r="AK121" s="90"/>
      <c r="AL121" s="90"/>
      <c r="AM121" s="90"/>
      <c r="AN121" s="90"/>
      <c r="AO121" s="90"/>
      <c r="AP121" s="90"/>
      <c r="AQ121" s="90"/>
    </row>
    <row r="122" spans="1:43" ht="16.5" customHeight="1" thickBot="1">
      <c r="A122" s="96"/>
      <c r="B122" s="97"/>
      <c r="C122" s="97"/>
      <c r="D122" s="97"/>
      <c r="E122" s="97"/>
      <c r="F122" s="97"/>
      <c r="G122" s="97"/>
      <c r="H122" s="97"/>
      <c r="I122" s="97"/>
      <c r="J122" s="97"/>
      <c r="K122" s="97"/>
      <c r="L122" s="97"/>
      <c r="M122" s="97"/>
      <c r="N122" s="97"/>
      <c r="O122" s="97"/>
      <c r="P122" s="97"/>
      <c r="Q122" s="97"/>
      <c r="R122" s="97"/>
      <c r="S122" s="97"/>
      <c r="T122" s="97"/>
      <c r="U122" s="97"/>
      <c r="V122" s="97"/>
      <c r="W122" s="97"/>
      <c r="X122" s="97"/>
      <c r="Y122" s="97"/>
      <c r="Z122" s="97"/>
      <c r="AA122" s="97"/>
      <c r="AB122" s="97"/>
      <c r="AC122" s="97"/>
      <c r="AD122" s="97"/>
      <c r="AE122" s="97"/>
      <c r="AF122" s="97"/>
      <c r="AG122" s="97"/>
      <c r="AH122" s="97"/>
      <c r="AI122" s="90"/>
      <c r="AJ122" s="90"/>
      <c r="AK122" s="90"/>
      <c r="AL122" s="90"/>
      <c r="AM122" s="90"/>
      <c r="AN122" s="90"/>
      <c r="AO122" s="90"/>
      <c r="AP122" s="90"/>
      <c r="AQ122" s="90"/>
    </row>
    <row r="123" spans="1:43" ht="16.5" customHeight="1" thickTop="1">
      <c r="A123" s="93"/>
      <c r="B123" s="94"/>
      <c r="C123" s="94"/>
      <c r="D123" s="94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4"/>
      <c r="X123" s="94"/>
      <c r="Y123" s="94"/>
      <c r="Z123" s="94"/>
      <c r="AA123" s="94"/>
      <c r="AB123" s="94"/>
      <c r="AC123" s="94"/>
      <c r="AD123" s="94"/>
      <c r="AE123" s="94"/>
      <c r="AF123" s="94"/>
      <c r="AG123" s="94"/>
      <c r="AH123" s="94"/>
      <c r="AI123" s="90"/>
      <c r="AJ123" s="90"/>
      <c r="AK123" s="90"/>
      <c r="AL123" s="90"/>
      <c r="AM123" s="90"/>
      <c r="AN123" s="90"/>
      <c r="AO123" s="90"/>
      <c r="AP123" s="90"/>
      <c r="AQ123" s="90"/>
    </row>
    <row r="124" spans="1:43" ht="16.5" customHeight="1">
      <c r="A124" s="91"/>
      <c r="B124" s="95"/>
      <c r="C124" s="95"/>
      <c r="D124" s="95"/>
      <c r="E124" s="95"/>
      <c r="F124" s="95"/>
      <c r="G124" s="95"/>
      <c r="H124" s="95"/>
      <c r="I124" s="95"/>
      <c r="J124" s="95"/>
      <c r="K124" s="95"/>
      <c r="L124" s="95"/>
      <c r="M124" s="95"/>
      <c r="N124" s="95"/>
      <c r="O124" s="95"/>
      <c r="P124" s="95"/>
      <c r="Q124" s="95"/>
      <c r="R124" s="95"/>
      <c r="S124" s="95"/>
      <c r="T124" s="95"/>
      <c r="U124" s="95"/>
      <c r="V124" s="95"/>
      <c r="W124" s="95"/>
      <c r="X124" s="95"/>
      <c r="Y124" s="95"/>
      <c r="Z124" s="95"/>
      <c r="AA124" s="95"/>
      <c r="AB124" s="95"/>
      <c r="AC124" s="95"/>
      <c r="AD124" s="95"/>
      <c r="AE124" s="95"/>
      <c r="AF124" s="95"/>
      <c r="AG124" s="95"/>
      <c r="AH124" s="95"/>
      <c r="AI124" s="90"/>
      <c r="AJ124" s="90"/>
      <c r="AK124" s="90"/>
      <c r="AL124" s="90"/>
      <c r="AM124" s="90"/>
      <c r="AN124" s="90"/>
      <c r="AO124" s="90"/>
      <c r="AP124" s="90"/>
      <c r="AQ124" s="90"/>
    </row>
    <row r="125" spans="1:43" ht="16.5" customHeight="1" thickBot="1">
      <c r="A125" s="96"/>
      <c r="B125" s="97"/>
      <c r="C125" s="97"/>
      <c r="D125" s="97"/>
      <c r="E125" s="97"/>
      <c r="F125" s="97"/>
      <c r="G125" s="97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7"/>
      <c r="T125" s="97"/>
      <c r="U125" s="97"/>
      <c r="V125" s="97"/>
      <c r="W125" s="97"/>
      <c r="X125" s="97"/>
      <c r="Y125" s="97"/>
      <c r="Z125" s="97"/>
      <c r="AA125" s="97"/>
      <c r="AB125" s="97"/>
      <c r="AC125" s="97"/>
      <c r="AD125" s="97"/>
      <c r="AE125" s="97"/>
      <c r="AF125" s="97"/>
      <c r="AG125" s="97"/>
      <c r="AH125" s="97"/>
      <c r="AI125" s="90"/>
      <c r="AJ125" s="90"/>
      <c r="AK125" s="90"/>
      <c r="AL125" s="90"/>
      <c r="AM125" s="90"/>
      <c r="AN125" s="90"/>
      <c r="AO125" s="90"/>
      <c r="AP125" s="90"/>
      <c r="AQ125" s="90"/>
    </row>
    <row r="126" spans="1:43" ht="16.5" customHeight="1" thickTop="1">
      <c r="A126" s="93"/>
      <c r="B126" s="94"/>
      <c r="C126" s="94"/>
      <c r="D126" s="94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4"/>
      <c r="X126" s="94"/>
      <c r="Y126" s="94"/>
      <c r="Z126" s="94"/>
      <c r="AA126" s="94"/>
      <c r="AB126" s="94"/>
      <c r="AC126" s="94"/>
      <c r="AD126" s="94"/>
      <c r="AE126" s="94"/>
      <c r="AF126" s="94"/>
      <c r="AG126" s="94"/>
      <c r="AH126" s="94"/>
      <c r="AI126" s="90"/>
      <c r="AJ126" s="90"/>
      <c r="AK126" s="90"/>
      <c r="AL126" s="90"/>
      <c r="AM126" s="90"/>
      <c r="AN126" s="90"/>
      <c r="AO126" s="90"/>
      <c r="AP126" s="90"/>
      <c r="AQ126" s="90"/>
    </row>
    <row r="127" spans="1:43" ht="16.5" customHeight="1">
      <c r="A127" s="91"/>
      <c r="B127" s="95"/>
      <c r="C127" s="95"/>
      <c r="D127" s="95"/>
      <c r="E127" s="95"/>
      <c r="F127" s="95"/>
      <c r="G127" s="95"/>
      <c r="H127" s="95"/>
      <c r="I127" s="95"/>
      <c r="J127" s="95"/>
      <c r="K127" s="95"/>
      <c r="L127" s="95"/>
      <c r="M127" s="95"/>
      <c r="N127" s="95"/>
      <c r="O127" s="95"/>
      <c r="P127" s="95"/>
      <c r="Q127" s="95"/>
      <c r="R127" s="95"/>
      <c r="S127" s="95"/>
      <c r="T127" s="95"/>
      <c r="U127" s="95"/>
      <c r="V127" s="95"/>
      <c r="W127" s="95"/>
      <c r="X127" s="95"/>
      <c r="Y127" s="95"/>
      <c r="Z127" s="95"/>
      <c r="AA127" s="95"/>
      <c r="AB127" s="95"/>
      <c r="AC127" s="95"/>
      <c r="AD127" s="95"/>
      <c r="AE127" s="95"/>
      <c r="AF127" s="95"/>
      <c r="AG127" s="95"/>
      <c r="AH127" s="95"/>
      <c r="AI127" s="90"/>
      <c r="AJ127" s="90"/>
      <c r="AK127" s="90"/>
      <c r="AL127" s="90"/>
      <c r="AM127" s="90"/>
      <c r="AN127" s="90"/>
      <c r="AO127" s="90"/>
      <c r="AP127" s="90"/>
      <c r="AQ127" s="90"/>
    </row>
    <row r="128" spans="1:43" ht="16.5" customHeight="1" thickBot="1">
      <c r="A128" s="96"/>
      <c r="B128" s="97"/>
      <c r="C128" s="97"/>
      <c r="D128" s="97"/>
      <c r="E128" s="97"/>
      <c r="F128" s="97"/>
      <c r="G128" s="97"/>
      <c r="H128" s="97"/>
      <c r="I128" s="97"/>
      <c r="J128" s="97"/>
      <c r="K128" s="97"/>
      <c r="L128" s="97"/>
      <c r="M128" s="97"/>
      <c r="N128" s="97"/>
      <c r="O128" s="97"/>
      <c r="P128" s="97"/>
      <c r="Q128" s="97"/>
      <c r="R128" s="97"/>
      <c r="S128" s="97"/>
      <c r="T128" s="97"/>
      <c r="U128" s="97"/>
      <c r="V128" s="97"/>
      <c r="W128" s="97"/>
      <c r="X128" s="97"/>
      <c r="Y128" s="97"/>
      <c r="Z128" s="97"/>
      <c r="AA128" s="97"/>
      <c r="AB128" s="97"/>
      <c r="AC128" s="97"/>
      <c r="AD128" s="97"/>
      <c r="AE128" s="97"/>
      <c r="AF128" s="97"/>
      <c r="AG128" s="97"/>
      <c r="AH128" s="97"/>
      <c r="AI128" s="90"/>
      <c r="AJ128" s="90"/>
      <c r="AK128" s="90"/>
      <c r="AL128" s="90"/>
      <c r="AM128" s="90"/>
      <c r="AN128" s="90"/>
      <c r="AO128" s="90"/>
      <c r="AP128" s="90"/>
      <c r="AQ128" s="90"/>
    </row>
    <row r="129" spans="1:43" ht="16.5" customHeight="1" thickTop="1">
      <c r="A129" s="93"/>
      <c r="B129" s="94"/>
      <c r="C129" s="94"/>
      <c r="D129" s="94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4"/>
      <c r="X129" s="94"/>
      <c r="Y129" s="94"/>
      <c r="Z129" s="94"/>
      <c r="AA129" s="94"/>
      <c r="AB129" s="94"/>
      <c r="AC129" s="94"/>
      <c r="AD129" s="94"/>
      <c r="AE129" s="94"/>
      <c r="AF129" s="94"/>
      <c r="AG129" s="94"/>
      <c r="AH129" s="94"/>
      <c r="AI129" s="90"/>
      <c r="AJ129" s="90"/>
      <c r="AK129" s="90"/>
      <c r="AL129" s="90"/>
      <c r="AM129" s="90"/>
      <c r="AN129" s="90"/>
      <c r="AO129" s="90"/>
      <c r="AP129" s="90"/>
      <c r="AQ129" s="90"/>
    </row>
    <row r="130" spans="1:43" ht="16.5" customHeight="1">
      <c r="A130" s="91"/>
      <c r="B130" s="95"/>
      <c r="C130" s="95"/>
      <c r="D130" s="95"/>
      <c r="E130" s="95"/>
      <c r="F130" s="95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  <c r="T130" s="95"/>
      <c r="U130" s="95"/>
      <c r="V130" s="95"/>
      <c r="W130" s="95"/>
      <c r="X130" s="95"/>
      <c r="Y130" s="95"/>
      <c r="Z130" s="95"/>
      <c r="AA130" s="95"/>
      <c r="AB130" s="95"/>
      <c r="AC130" s="95"/>
      <c r="AD130" s="95"/>
      <c r="AE130" s="95"/>
      <c r="AF130" s="95"/>
      <c r="AG130" s="95"/>
      <c r="AH130" s="95"/>
      <c r="AI130" s="90"/>
      <c r="AJ130" s="90"/>
      <c r="AK130" s="90"/>
      <c r="AL130" s="90"/>
      <c r="AM130" s="90"/>
      <c r="AN130" s="90"/>
      <c r="AO130" s="90"/>
      <c r="AP130" s="90"/>
      <c r="AQ130" s="90"/>
    </row>
    <row r="131" spans="1:43" ht="16.5" customHeight="1" thickBot="1">
      <c r="A131" s="96"/>
      <c r="B131" s="97"/>
      <c r="C131" s="97"/>
      <c r="D131" s="97"/>
      <c r="E131" s="97"/>
      <c r="F131" s="97"/>
      <c r="G131" s="97"/>
      <c r="H131" s="97"/>
      <c r="I131" s="97"/>
      <c r="J131" s="97"/>
      <c r="K131" s="97"/>
      <c r="L131" s="97"/>
      <c r="M131" s="97"/>
      <c r="N131" s="97"/>
      <c r="O131" s="97"/>
      <c r="P131" s="97"/>
      <c r="Q131" s="97"/>
      <c r="R131" s="97"/>
      <c r="S131" s="97"/>
      <c r="T131" s="97"/>
      <c r="U131" s="97"/>
      <c r="V131" s="97"/>
      <c r="W131" s="97"/>
      <c r="X131" s="97"/>
      <c r="Y131" s="97"/>
      <c r="Z131" s="97"/>
      <c r="AA131" s="97"/>
      <c r="AB131" s="97"/>
      <c r="AC131" s="97"/>
      <c r="AD131" s="97"/>
      <c r="AE131" s="97"/>
      <c r="AF131" s="97"/>
      <c r="AG131" s="97"/>
      <c r="AH131" s="97"/>
      <c r="AI131" s="90"/>
      <c r="AJ131" s="90"/>
      <c r="AK131" s="90"/>
      <c r="AL131" s="90"/>
      <c r="AM131" s="90"/>
      <c r="AN131" s="90"/>
      <c r="AO131" s="90"/>
      <c r="AP131" s="90"/>
      <c r="AQ131" s="90"/>
    </row>
    <row r="132" spans="1:43" ht="16.5" customHeight="1" thickTop="1">
      <c r="A132" s="93"/>
      <c r="B132" s="94"/>
      <c r="C132" s="94"/>
      <c r="D132" s="94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4"/>
      <c r="X132" s="94"/>
      <c r="Y132" s="94"/>
      <c r="Z132" s="94"/>
      <c r="AA132" s="94"/>
      <c r="AB132" s="94"/>
      <c r="AC132" s="94"/>
      <c r="AD132" s="94"/>
      <c r="AE132" s="94"/>
      <c r="AF132" s="94"/>
      <c r="AG132" s="94"/>
      <c r="AH132" s="94"/>
      <c r="AI132" s="90"/>
      <c r="AJ132" s="90"/>
      <c r="AK132" s="90"/>
      <c r="AL132" s="90"/>
      <c r="AM132" s="90"/>
      <c r="AN132" s="90"/>
      <c r="AO132" s="90"/>
      <c r="AP132" s="90"/>
      <c r="AQ132" s="90"/>
    </row>
    <row r="133" spans="1:43" ht="16.5" customHeight="1">
      <c r="A133" s="91"/>
      <c r="B133" s="95"/>
      <c r="C133" s="95"/>
      <c r="D133" s="95"/>
      <c r="E133" s="95"/>
      <c r="F133" s="95"/>
      <c r="G133" s="95"/>
      <c r="H133" s="95"/>
      <c r="I133" s="95"/>
      <c r="J133" s="95"/>
      <c r="K133" s="95"/>
      <c r="L133" s="95"/>
      <c r="M133" s="95"/>
      <c r="N133" s="95"/>
      <c r="O133" s="95"/>
      <c r="P133" s="95"/>
      <c r="Q133" s="95"/>
      <c r="R133" s="95"/>
      <c r="S133" s="95"/>
      <c r="T133" s="95"/>
      <c r="U133" s="95"/>
      <c r="V133" s="95"/>
      <c r="W133" s="95"/>
      <c r="X133" s="95"/>
      <c r="Y133" s="95"/>
      <c r="Z133" s="95"/>
      <c r="AA133" s="95"/>
      <c r="AB133" s="95"/>
      <c r="AC133" s="95"/>
      <c r="AD133" s="95"/>
      <c r="AE133" s="95"/>
      <c r="AF133" s="95"/>
      <c r="AG133" s="95"/>
      <c r="AH133" s="95"/>
      <c r="AI133" s="90"/>
      <c r="AJ133" s="90"/>
      <c r="AK133" s="90"/>
      <c r="AL133" s="90"/>
      <c r="AM133" s="90"/>
      <c r="AN133" s="90"/>
      <c r="AO133" s="90"/>
      <c r="AP133" s="90"/>
      <c r="AQ133" s="90"/>
    </row>
    <row r="134" spans="1:43" ht="16.5" customHeight="1" thickBot="1">
      <c r="A134" s="96"/>
      <c r="B134" s="97"/>
      <c r="C134" s="97"/>
      <c r="D134" s="97"/>
      <c r="E134" s="97"/>
      <c r="F134" s="97"/>
      <c r="G134" s="97"/>
      <c r="H134" s="97"/>
      <c r="I134" s="97"/>
      <c r="J134" s="97"/>
      <c r="K134" s="97"/>
      <c r="L134" s="97"/>
      <c r="M134" s="97"/>
      <c r="N134" s="97"/>
      <c r="O134" s="97"/>
      <c r="P134" s="97"/>
      <c r="Q134" s="97"/>
      <c r="R134" s="97"/>
      <c r="S134" s="97"/>
      <c r="T134" s="97"/>
      <c r="U134" s="97"/>
      <c r="V134" s="97"/>
      <c r="W134" s="97"/>
      <c r="X134" s="97"/>
      <c r="Y134" s="97"/>
      <c r="Z134" s="97"/>
      <c r="AA134" s="97"/>
      <c r="AB134" s="97"/>
      <c r="AC134" s="97"/>
      <c r="AD134" s="97"/>
      <c r="AE134" s="97"/>
      <c r="AF134" s="97"/>
      <c r="AG134" s="97"/>
      <c r="AH134" s="97"/>
      <c r="AI134" s="90"/>
      <c r="AJ134" s="90"/>
      <c r="AK134" s="90"/>
      <c r="AL134" s="90"/>
      <c r="AM134" s="90"/>
      <c r="AN134" s="90"/>
      <c r="AO134" s="90"/>
      <c r="AP134" s="90"/>
      <c r="AQ134" s="90"/>
    </row>
    <row r="135" spans="1:43" ht="16.5" customHeight="1" thickTop="1">
      <c r="A135" s="93"/>
      <c r="B135" s="94"/>
      <c r="C135" s="94"/>
      <c r="D135" s="94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4"/>
      <c r="X135" s="94"/>
      <c r="Y135" s="94"/>
      <c r="Z135" s="94"/>
      <c r="AA135" s="94"/>
      <c r="AB135" s="94"/>
      <c r="AC135" s="94"/>
      <c r="AD135" s="94"/>
      <c r="AE135" s="94"/>
      <c r="AF135" s="94"/>
      <c r="AG135" s="94"/>
      <c r="AH135" s="94"/>
      <c r="AI135" s="90"/>
      <c r="AJ135" s="90"/>
      <c r="AK135" s="90"/>
      <c r="AL135" s="90"/>
      <c r="AM135" s="90"/>
      <c r="AN135" s="90"/>
      <c r="AO135" s="90"/>
      <c r="AP135" s="90"/>
      <c r="AQ135" s="90"/>
    </row>
    <row r="136" spans="1:43" ht="16.5" customHeight="1">
      <c r="A136" s="91"/>
      <c r="B136" s="95"/>
      <c r="C136" s="95"/>
      <c r="D136" s="95"/>
      <c r="E136" s="95"/>
      <c r="F136" s="95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/>
      <c r="T136" s="95"/>
      <c r="U136" s="95"/>
      <c r="V136" s="95"/>
      <c r="W136" s="95"/>
      <c r="X136" s="95"/>
      <c r="Y136" s="95"/>
      <c r="Z136" s="95"/>
      <c r="AA136" s="95"/>
      <c r="AB136" s="95"/>
      <c r="AC136" s="95"/>
      <c r="AD136" s="95"/>
      <c r="AE136" s="95"/>
      <c r="AF136" s="95"/>
      <c r="AG136" s="95"/>
      <c r="AH136" s="95"/>
      <c r="AI136" s="90"/>
      <c r="AJ136" s="90"/>
      <c r="AK136" s="90"/>
      <c r="AL136" s="90"/>
      <c r="AM136" s="90"/>
      <c r="AN136" s="90"/>
      <c r="AO136" s="90"/>
      <c r="AP136" s="90"/>
      <c r="AQ136" s="90"/>
    </row>
    <row r="137" spans="1:43" ht="16.5" customHeight="1" thickBot="1">
      <c r="A137" s="96"/>
      <c r="B137" s="97"/>
      <c r="C137" s="97"/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7"/>
      <c r="T137" s="97"/>
      <c r="U137" s="97"/>
      <c r="V137" s="97"/>
      <c r="W137" s="97"/>
      <c r="X137" s="97"/>
      <c r="Y137" s="97"/>
      <c r="Z137" s="97"/>
      <c r="AA137" s="97"/>
      <c r="AB137" s="97"/>
      <c r="AC137" s="97"/>
      <c r="AD137" s="97"/>
      <c r="AE137" s="97"/>
      <c r="AF137" s="97"/>
      <c r="AG137" s="97"/>
      <c r="AH137" s="97"/>
      <c r="AI137" s="90"/>
      <c r="AJ137" s="90"/>
      <c r="AK137" s="90"/>
      <c r="AL137" s="90"/>
      <c r="AM137" s="90"/>
      <c r="AN137" s="90"/>
      <c r="AO137" s="90"/>
      <c r="AP137" s="90"/>
      <c r="AQ137" s="90"/>
    </row>
    <row r="138" spans="1:43" ht="16.5" customHeight="1" thickTop="1">
      <c r="A138" s="93"/>
      <c r="B138" s="94"/>
      <c r="C138" s="94"/>
      <c r="D138" s="94"/>
      <c r="E138" s="94"/>
      <c r="F138" s="94"/>
      <c r="G138" s="94"/>
      <c r="H138" s="94"/>
      <c r="I138" s="94"/>
      <c r="J138" s="94"/>
      <c r="K138" s="94"/>
      <c r="L138" s="94"/>
      <c r="M138" s="94"/>
      <c r="N138" s="98"/>
      <c r="O138" s="94"/>
      <c r="P138" s="94"/>
      <c r="Q138" s="94"/>
      <c r="R138" s="94"/>
      <c r="S138" s="94"/>
      <c r="T138" s="94"/>
      <c r="U138" s="94"/>
      <c r="V138" s="94"/>
      <c r="W138" s="94"/>
      <c r="X138" s="94"/>
      <c r="Y138" s="94"/>
      <c r="Z138" s="94"/>
      <c r="AA138" s="94"/>
      <c r="AB138" s="94"/>
      <c r="AC138" s="94"/>
      <c r="AD138" s="94"/>
      <c r="AE138" s="94"/>
      <c r="AF138" s="94"/>
      <c r="AG138" s="94"/>
      <c r="AH138" s="94"/>
      <c r="AI138" s="90"/>
      <c r="AJ138" s="90"/>
      <c r="AK138" s="90"/>
      <c r="AL138" s="90"/>
      <c r="AM138" s="90"/>
      <c r="AN138" s="90"/>
      <c r="AO138" s="90"/>
      <c r="AP138" s="90"/>
      <c r="AQ138" s="90"/>
    </row>
    <row r="139" spans="1:43" ht="16.5" customHeight="1">
      <c r="A139" s="91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9"/>
      <c r="O139" s="95"/>
      <c r="P139" s="95"/>
      <c r="Q139" s="95"/>
      <c r="R139" s="95"/>
      <c r="S139" s="95"/>
      <c r="T139" s="95"/>
      <c r="U139" s="95"/>
      <c r="V139" s="95"/>
      <c r="W139" s="95"/>
      <c r="X139" s="95"/>
      <c r="Y139" s="95"/>
      <c r="Z139" s="95"/>
      <c r="AA139" s="95"/>
      <c r="AB139" s="95"/>
      <c r="AC139" s="95"/>
      <c r="AD139" s="95"/>
      <c r="AE139" s="95"/>
      <c r="AF139" s="95"/>
      <c r="AG139" s="95"/>
      <c r="AH139" s="95"/>
      <c r="AI139" s="90"/>
      <c r="AJ139" s="90"/>
      <c r="AK139" s="90"/>
      <c r="AL139" s="90"/>
      <c r="AM139" s="90"/>
      <c r="AN139" s="90"/>
      <c r="AO139" s="90"/>
      <c r="AP139" s="90"/>
      <c r="AQ139" s="90"/>
    </row>
    <row r="140" spans="1:43" ht="16.5" customHeight="1" thickBot="1">
      <c r="A140" s="96"/>
      <c r="B140" s="97"/>
      <c r="C140" s="97"/>
      <c r="D140" s="97"/>
      <c r="E140" s="97"/>
      <c r="F140" s="97"/>
      <c r="G140" s="97"/>
      <c r="H140" s="97"/>
      <c r="I140" s="97"/>
      <c r="J140" s="97"/>
      <c r="K140" s="97"/>
      <c r="L140" s="97"/>
      <c r="M140" s="97"/>
      <c r="N140" s="100"/>
      <c r="O140" s="97"/>
      <c r="P140" s="97"/>
      <c r="Q140" s="97"/>
      <c r="R140" s="97"/>
      <c r="S140" s="97"/>
      <c r="T140" s="97"/>
      <c r="U140" s="97"/>
      <c r="V140" s="97"/>
      <c r="W140" s="97"/>
      <c r="X140" s="97"/>
      <c r="Y140" s="97"/>
      <c r="Z140" s="97"/>
      <c r="AA140" s="97"/>
      <c r="AB140" s="97"/>
      <c r="AC140" s="97"/>
      <c r="AD140" s="97"/>
      <c r="AE140" s="97"/>
      <c r="AF140" s="97"/>
      <c r="AG140" s="97"/>
      <c r="AH140" s="97"/>
      <c r="AI140" s="90"/>
      <c r="AJ140" s="90"/>
      <c r="AK140" s="90"/>
      <c r="AL140" s="90"/>
      <c r="AM140" s="90"/>
      <c r="AN140" s="90"/>
      <c r="AO140" s="90"/>
      <c r="AP140" s="90"/>
      <c r="AQ140" s="90"/>
    </row>
    <row r="141" spans="1:43" ht="16.5" customHeight="1" thickTop="1">
      <c r="A141" s="93"/>
      <c r="B141" s="94"/>
      <c r="C141" s="94"/>
      <c r="D141" s="94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4"/>
      <c r="X141" s="94"/>
      <c r="Y141" s="94"/>
      <c r="Z141" s="94"/>
      <c r="AA141" s="94"/>
      <c r="AB141" s="94"/>
      <c r="AC141" s="94"/>
      <c r="AD141" s="94"/>
      <c r="AE141" s="94"/>
      <c r="AF141" s="94"/>
      <c r="AG141" s="94"/>
      <c r="AH141" s="94"/>
      <c r="AI141" s="90"/>
      <c r="AJ141" s="90"/>
      <c r="AK141" s="90"/>
      <c r="AL141" s="90"/>
      <c r="AM141" s="90"/>
      <c r="AN141" s="90"/>
      <c r="AO141" s="90"/>
      <c r="AP141" s="90"/>
      <c r="AQ141" s="90"/>
    </row>
    <row r="142" spans="1:43" ht="16.5" customHeight="1">
      <c r="A142" s="91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5"/>
      <c r="S142" s="95"/>
      <c r="T142" s="95"/>
      <c r="U142" s="95"/>
      <c r="V142" s="95"/>
      <c r="W142" s="95"/>
      <c r="X142" s="95"/>
      <c r="Y142" s="95"/>
      <c r="Z142" s="95"/>
      <c r="AA142" s="95"/>
      <c r="AB142" s="95"/>
      <c r="AC142" s="95"/>
      <c r="AD142" s="95"/>
      <c r="AE142" s="95"/>
      <c r="AF142" s="95"/>
      <c r="AG142" s="95"/>
      <c r="AH142" s="95"/>
      <c r="AI142" s="90"/>
      <c r="AJ142" s="90"/>
      <c r="AK142" s="90"/>
      <c r="AL142" s="90"/>
      <c r="AM142" s="90"/>
      <c r="AN142" s="90"/>
      <c r="AO142" s="90"/>
      <c r="AP142" s="90"/>
      <c r="AQ142" s="90"/>
    </row>
    <row r="143" spans="1:43" ht="16.5" customHeight="1">
      <c r="A143" s="96"/>
      <c r="B143" s="97"/>
      <c r="C143" s="97"/>
      <c r="D143" s="97"/>
      <c r="E143" s="97"/>
      <c r="F143" s="97"/>
      <c r="G143" s="97"/>
      <c r="H143" s="97"/>
      <c r="I143" s="97"/>
      <c r="J143" s="97"/>
      <c r="K143" s="97"/>
      <c r="L143" s="97"/>
      <c r="M143" s="97"/>
      <c r="N143" s="97"/>
      <c r="O143" s="97"/>
      <c r="P143" s="97"/>
      <c r="Q143" s="97"/>
      <c r="R143" s="97"/>
      <c r="S143" s="97"/>
      <c r="T143" s="97"/>
      <c r="U143" s="97"/>
      <c r="V143" s="97"/>
      <c r="W143" s="97"/>
      <c r="X143" s="97"/>
      <c r="Y143" s="97"/>
      <c r="Z143" s="97"/>
      <c r="AA143" s="97"/>
      <c r="AB143" s="97"/>
      <c r="AC143" s="97"/>
      <c r="AD143" s="97"/>
      <c r="AE143" s="97"/>
      <c r="AF143" s="97"/>
      <c r="AG143" s="97"/>
      <c r="AH143" s="97"/>
      <c r="AI143" s="90"/>
      <c r="AJ143" s="90"/>
      <c r="AK143" s="90"/>
      <c r="AL143" s="90"/>
      <c r="AM143" s="90"/>
      <c r="AN143" s="90"/>
      <c r="AO143" s="90"/>
      <c r="AP143" s="90"/>
      <c r="AQ143" s="90"/>
    </row>
    <row r="144" spans="1:43" ht="16.5" customHeight="1">
      <c r="A144" s="90"/>
      <c r="B144" s="90"/>
      <c r="C144" s="90"/>
      <c r="D144" s="90"/>
      <c r="E144" s="90"/>
      <c r="F144" s="90"/>
      <c r="G144" s="90"/>
      <c r="H144" s="90"/>
      <c r="I144" s="90"/>
      <c r="J144" s="90"/>
      <c r="K144" s="90"/>
      <c r="L144" s="90"/>
      <c r="M144" s="90"/>
      <c r="N144" s="90"/>
      <c r="O144" s="90"/>
      <c r="P144" s="90"/>
      <c r="Q144" s="90"/>
      <c r="R144" s="90"/>
      <c r="S144" s="90"/>
      <c r="T144" s="90"/>
      <c r="U144" s="90"/>
      <c r="V144" s="90"/>
      <c r="W144" s="90"/>
      <c r="X144" s="90"/>
      <c r="Y144" s="90"/>
      <c r="Z144" s="90"/>
      <c r="AA144" s="90"/>
      <c r="AB144" s="90"/>
      <c r="AC144" s="90"/>
      <c r="AD144" s="90"/>
      <c r="AE144" s="90"/>
      <c r="AF144" s="90"/>
      <c r="AG144" s="90"/>
      <c r="AH144" s="90"/>
      <c r="AI144" s="90"/>
      <c r="AJ144" s="90"/>
      <c r="AK144" s="90"/>
      <c r="AL144" s="90"/>
      <c r="AM144" s="90"/>
      <c r="AN144" s="90"/>
      <c r="AO144" s="90"/>
      <c r="AP144" s="90"/>
      <c r="AQ144" s="90"/>
    </row>
    <row r="145" spans="1:43" ht="16.5" customHeight="1">
      <c r="A145" s="90"/>
      <c r="B145" s="90"/>
      <c r="C145" s="90"/>
      <c r="D145" s="90"/>
      <c r="E145" s="90"/>
      <c r="F145" s="90"/>
      <c r="G145" s="90"/>
      <c r="H145" s="90"/>
      <c r="I145" s="90"/>
      <c r="J145" s="90"/>
      <c r="K145" s="90"/>
      <c r="L145" s="90"/>
      <c r="M145" s="90"/>
      <c r="N145" s="90"/>
      <c r="O145" s="90"/>
      <c r="P145" s="90"/>
      <c r="Q145" s="90"/>
      <c r="R145" s="90"/>
      <c r="S145" s="90"/>
      <c r="T145" s="90"/>
      <c r="U145" s="90"/>
      <c r="V145" s="90"/>
      <c r="W145" s="90"/>
      <c r="X145" s="90"/>
      <c r="Y145" s="90"/>
      <c r="Z145" s="90"/>
      <c r="AA145" s="90"/>
      <c r="AB145" s="90"/>
      <c r="AC145" s="90"/>
      <c r="AD145" s="90"/>
      <c r="AE145" s="90"/>
      <c r="AF145" s="90"/>
      <c r="AG145" s="90"/>
      <c r="AH145" s="90"/>
      <c r="AI145" s="90"/>
      <c r="AJ145" s="90"/>
      <c r="AK145" s="90"/>
      <c r="AL145" s="90"/>
      <c r="AM145" s="90"/>
      <c r="AN145" s="90"/>
      <c r="AO145" s="90"/>
      <c r="AP145" s="90"/>
      <c r="AQ145" s="90"/>
    </row>
    <row r="146" spans="1:43" ht="16.5" customHeight="1">
      <c r="A146" s="90"/>
      <c r="B146" s="90"/>
      <c r="C146" s="90"/>
      <c r="D146" s="90"/>
      <c r="E146" s="90"/>
      <c r="F146" s="90"/>
      <c r="G146" s="90"/>
      <c r="H146" s="90"/>
      <c r="I146" s="90"/>
      <c r="J146" s="90"/>
      <c r="K146" s="90"/>
      <c r="L146" s="90"/>
      <c r="M146" s="90"/>
      <c r="N146" s="90"/>
      <c r="O146" s="90"/>
      <c r="P146" s="90"/>
      <c r="Q146" s="90"/>
      <c r="R146" s="90"/>
      <c r="S146" s="90"/>
      <c r="T146" s="90"/>
      <c r="U146" s="90"/>
      <c r="V146" s="90"/>
      <c r="W146" s="90"/>
      <c r="X146" s="90"/>
      <c r="Y146" s="90"/>
      <c r="Z146" s="90"/>
      <c r="AA146" s="90"/>
      <c r="AB146" s="90"/>
      <c r="AC146" s="90"/>
      <c r="AD146" s="90"/>
      <c r="AE146" s="90"/>
      <c r="AF146" s="90"/>
      <c r="AG146" s="90"/>
      <c r="AH146" s="90"/>
      <c r="AI146" s="90"/>
      <c r="AJ146" s="90"/>
      <c r="AK146" s="90"/>
      <c r="AL146" s="90"/>
      <c r="AM146" s="90"/>
      <c r="AN146" s="90"/>
      <c r="AO146" s="90"/>
      <c r="AP146" s="90"/>
      <c r="AQ146" s="90"/>
    </row>
    <row r="147" spans="1:43" ht="16.5" customHeight="1">
      <c r="A147" s="90"/>
      <c r="B147" s="90"/>
      <c r="C147" s="90"/>
      <c r="D147" s="90"/>
      <c r="E147" s="90"/>
      <c r="F147" s="90"/>
      <c r="G147" s="90"/>
      <c r="H147" s="90"/>
      <c r="I147" s="90"/>
      <c r="J147" s="90"/>
      <c r="K147" s="90"/>
      <c r="L147" s="90"/>
      <c r="M147" s="90"/>
      <c r="N147" s="90"/>
      <c r="O147" s="90"/>
      <c r="P147" s="90"/>
      <c r="Q147" s="90"/>
      <c r="R147" s="90"/>
      <c r="S147" s="90"/>
      <c r="T147" s="90"/>
      <c r="U147" s="90"/>
      <c r="V147" s="90"/>
      <c r="W147" s="90"/>
      <c r="X147" s="90"/>
      <c r="Y147" s="90"/>
      <c r="Z147" s="90"/>
      <c r="AA147" s="90"/>
      <c r="AB147" s="90"/>
      <c r="AC147" s="90"/>
      <c r="AD147" s="90"/>
      <c r="AE147" s="90"/>
      <c r="AF147" s="90"/>
      <c r="AG147" s="90"/>
      <c r="AH147" s="90"/>
      <c r="AI147" s="90"/>
      <c r="AJ147" s="90"/>
      <c r="AK147" s="90"/>
      <c r="AL147" s="90"/>
      <c r="AM147" s="90"/>
      <c r="AN147" s="90"/>
      <c r="AO147" s="90"/>
      <c r="AP147" s="90"/>
      <c r="AQ147" s="90"/>
    </row>
    <row r="148" spans="1:43" ht="16.5" customHeight="1">
      <c r="A148" s="90"/>
      <c r="B148" s="90"/>
      <c r="C148" s="90"/>
      <c r="D148" s="90"/>
      <c r="E148" s="90"/>
      <c r="F148" s="90"/>
      <c r="G148" s="90"/>
      <c r="H148" s="90"/>
      <c r="I148" s="90"/>
      <c r="J148" s="90"/>
      <c r="K148" s="90"/>
      <c r="L148" s="90"/>
      <c r="M148" s="90"/>
      <c r="N148" s="90"/>
      <c r="O148" s="90"/>
      <c r="P148" s="90"/>
      <c r="Q148" s="90"/>
      <c r="R148" s="90"/>
      <c r="S148" s="90"/>
      <c r="T148" s="90"/>
      <c r="U148" s="90"/>
      <c r="V148" s="90"/>
      <c r="W148" s="90"/>
      <c r="X148" s="90"/>
      <c r="Y148" s="90"/>
      <c r="Z148" s="90"/>
      <c r="AA148" s="90"/>
      <c r="AB148" s="90"/>
      <c r="AC148" s="90"/>
      <c r="AD148" s="90"/>
      <c r="AE148" s="90"/>
      <c r="AF148" s="90"/>
      <c r="AG148" s="90"/>
      <c r="AH148" s="90"/>
      <c r="AI148" s="90"/>
      <c r="AJ148" s="90"/>
      <c r="AK148" s="90"/>
      <c r="AL148" s="90"/>
      <c r="AM148" s="90"/>
      <c r="AN148" s="90"/>
      <c r="AO148" s="90"/>
      <c r="AP148" s="90"/>
      <c r="AQ148" s="90"/>
    </row>
    <row r="149" spans="1:43" ht="16.5" customHeight="1">
      <c r="A149" s="90"/>
      <c r="B149" s="90"/>
      <c r="C149" s="90"/>
      <c r="D149" s="90"/>
      <c r="E149" s="90"/>
      <c r="F149" s="90"/>
      <c r="G149" s="90"/>
      <c r="H149" s="90"/>
      <c r="I149" s="90"/>
      <c r="J149" s="90"/>
      <c r="K149" s="90"/>
      <c r="L149" s="90"/>
      <c r="M149" s="90"/>
      <c r="N149" s="90"/>
      <c r="O149" s="90"/>
      <c r="P149" s="90"/>
      <c r="Q149" s="90"/>
      <c r="R149" s="90"/>
      <c r="S149" s="90"/>
      <c r="T149" s="90"/>
      <c r="U149" s="90"/>
      <c r="V149" s="90"/>
      <c r="W149" s="90"/>
      <c r="X149" s="90"/>
      <c r="Y149" s="90"/>
      <c r="Z149" s="90"/>
      <c r="AA149" s="90"/>
      <c r="AB149" s="90"/>
      <c r="AC149" s="90"/>
      <c r="AD149" s="90"/>
      <c r="AE149" s="90"/>
      <c r="AF149" s="90"/>
      <c r="AG149" s="90"/>
      <c r="AH149" s="90"/>
      <c r="AI149" s="90"/>
      <c r="AJ149" s="90"/>
      <c r="AK149" s="90"/>
      <c r="AL149" s="90"/>
      <c r="AM149" s="90"/>
      <c r="AN149" s="90"/>
      <c r="AO149" s="90"/>
      <c r="AP149" s="90"/>
      <c r="AQ149" s="90"/>
    </row>
    <row r="150" spans="1:43" ht="16.5" customHeight="1">
      <c r="A150" s="90"/>
      <c r="B150" s="90"/>
      <c r="C150" s="90"/>
      <c r="D150" s="90"/>
      <c r="E150" s="90"/>
      <c r="F150" s="90"/>
      <c r="G150" s="90"/>
      <c r="H150" s="90"/>
      <c r="I150" s="90"/>
      <c r="J150" s="90"/>
      <c r="K150" s="90"/>
      <c r="L150" s="90"/>
      <c r="M150" s="90"/>
      <c r="N150" s="90"/>
      <c r="O150" s="90"/>
      <c r="P150" s="90"/>
      <c r="Q150" s="90"/>
      <c r="R150" s="90"/>
      <c r="S150" s="90"/>
      <c r="T150" s="90"/>
      <c r="U150" s="90"/>
      <c r="V150" s="90"/>
      <c r="W150" s="90"/>
      <c r="X150" s="90"/>
      <c r="Y150" s="90"/>
      <c r="Z150" s="90"/>
      <c r="AA150" s="90"/>
      <c r="AB150" s="90"/>
      <c r="AC150" s="90"/>
      <c r="AD150" s="90"/>
      <c r="AE150" s="90"/>
      <c r="AF150" s="90"/>
      <c r="AG150" s="90"/>
      <c r="AH150" s="90"/>
      <c r="AI150" s="90"/>
      <c r="AJ150" s="90"/>
      <c r="AK150" s="90"/>
      <c r="AL150" s="90"/>
      <c r="AM150" s="90"/>
      <c r="AN150" s="90"/>
      <c r="AO150" s="90"/>
      <c r="AP150" s="90"/>
      <c r="AQ150" s="90"/>
    </row>
    <row r="151" spans="1:43" ht="16.5" customHeight="1">
      <c r="A151" s="90"/>
      <c r="B151" s="90"/>
      <c r="C151" s="90"/>
      <c r="D151" s="90"/>
      <c r="E151" s="90"/>
      <c r="F151" s="90"/>
      <c r="G151" s="90"/>
      <c r="H151" s="90"/>
      <c r="I151" s="90"/>
      <c r="J151" s="90"/>
      <c r="K151" s="90"/>
      <c r="L151" s="90"/>
      <c r="M151" s="90"/>
      <c r="N151" s="90"/>
      <c r="O151" s="90"/>
      <c r="P151" s="90"/>
      <c r="Q151" s="90"/>
      <c r="R151" s="90"/>
      <c r="S151" s="90"/>
      <c r="T151" s="90"/>
      <c r="U151" s="90"/>
      <c r="V151" s="90"/>
      <c r="W151" s="90"/>
      <c r="X151" s="90"/>
      <c r="Y151" s="90"/>
      <c r="Z151" s="90"/>
      <c r="AA151" s="90"/>
      <c r="AB151" s="90"/>
      <c r="AC151" s="90"/>
      <c r="AD151" s="90"/>
      <c r="AE151" s="90"/>
      <c r="AF151" s="90"/>
      <c r="AG151" s="90"/>
      <c r="AH151" s="90"/>
      <c r="AI151" s="90"/>
      <c r="AJ151" s="90"/>
      <c r="AK151" s="90"/>
      <c r="AL151" s="90"/>
      <c r="AM151" s="90"/>
      <c r="AN151" s="90"/>
      <c r="AO151" s="90"/>
      <c r="AP151" s="90"/>
      <c r="AQ151" s="90"/>
    </row>
    <row r="152" spans="1:43" ht="16.5" customHeight="1">
      <c r="A152" s="90"/>
      <c r="B152" s="90"/>
      <c r="C152" s="90"/>
      <c r="D152" s="90"/>
      <c r="E152" s="90"/>
      <c r="F152" s="90"/>
      <c r="G152" s="90"/>
      <c r="H152" s="90"/>
      <c r="I152" s="90"/>
      <c r="J152" s="90"/>
      <c r="K152" s="90"/>
      <c r="L152" s="90"/>
      <c r="M152" s="90"/>
      <c r="N152" s="90"/>
      <c r="O152" s="90"/>
      <c r="P152" s="90"/>
      <c r="Q152" s="90"/>
      <c r="R152" s="90"/>
      <c r="S152" s="90"/>
      <c r="T152" s="90"/>
      <c r="U152" s="90"/>
      <c r="V152" s="90"/>
      <c r="W152" s="90"/>
      <c r="X152" s="90"/>
      <c r="Y152" s="90"/>
      <c r="Z152" s="90"/>
      <c r="AA152" s="90"/>
      <c r="AB152" s="90"/>
      <c r="AC152" s="90"/>
      <c r="AD152" s="90"/>
      <c r="AE152" s="90"/>
      <c r="AF152" s="90"/>
      <c r="AG152" s="90"/>
      <c r="AH152" s="90"/>
      <c r="AI152" s="90"/>
      <c r="AJ152" s="90"/>
      <c r="AK152" s="90"/>
      <c r="AL152" s="90"/>
      <c r="AM152" s="90"/>
      <c r="AN152" s="90"/>
      <c r="AO152" s="90"/>
      <c r="AP152" s="90"/>
      <c r="AQ152" s="90"/>
    </row>
    <row r="153" spans="1:43" ht="16.5" customHeight="1">
      <c r="A153" s="90"/>
      <c r="B153" s="90"/>
      <c r="C153" s="90"/>
      <c r="D153" s="90"/>
      <c r="E153" s="90"/>
      <c r="F153" s="90"/>
      <c r="G153" s="90"/>
      <c r="H153" s="90"/>
      <c r="I153" s="90"/>
      <c r="J153" s="90"/>
      <c r="K153" s="90"/>
      <c r="L153" s="90"/>
      <c r="M153" s="90"/>
      <c r="N153" s="90"/>
      <c r="O153" s="90"/>
      <c r="P153" s="90"/>
      <c r="Q153" s="90"/>
      <c r="R153" s="90"/>
      <c r="S153" s="90"/>
      <c r="T153" s="90"/>
      <c r="U153" s="90"/>
      <c r="V153" s="90"/>
      <c r="W153" s="90"/>
      <c r="X153" s="90"/>
      <c r="Y153" s="90"/>
      <c r="Z153" s="90"/>
      <c r="AA153" s="90"/>
      <c r="AB153" s="90"/>
      <c r="AC153" s="90"/>
      <c r="AD153" s="90"/>
      <c r="AE153" s="90"/>
      <c r="AF153" s="90"/>
      <c r="AG153" s="90"/>
      <c r="AH153" s="90"/>
      <c r="AI153" s="90"/>
      <c r="AJ153" s="90"/>
      <c r="AK153" s="90"/>
      <c r="AL153" s="90"/>
      <c r="AM153" s="90"/>
      <c r="AN153" s="90"/>
      <c r="AO153" s="90"/>
      <c r="AP153" s="90"/>
      <c r="AQ153" s="90"/>
    </row>
    <row r="154" spans="1:43" ht="16.5" customHeight="1">
      <c r="A154" s="90"/>
      <c r="B154" s="90"/>
      <c r="C154" s="90"/>
      <c r="D154" s="101"/>
      <c r="E154" s="102"/>
      <c r="F154" s="102"/>
      <c r="G154" s="102"/>
      <c r="H154" s="102"/>
      <c r="I154" s="102"/>
      <c r="J154" s="102"/>
      <c r="K154" s="102"/>
      <c r="L154" s="102"/>
      <c r="M154" s="102"/>
      <c r="N154" s="102"/>
      <c r="O154" s="102"/>
      <c r="P154" s="102"/>
      <c r="Q154" s="102"/>
      <c r="R154" s="102"/>
      <c r="S154" s="102"/>
      <c r="T154" s="102"/>
      <c r="U154" s="102"/>
      <c r="V154" s="102"/>
      <c r="W154" s="102"/>
      <c r="X154" s="102"/>
      <c r="Y154" s="102"/>
      <c r="Z154" s="102"/>
      <c r="AA154" s="102"/>
      <c r="AB154" s="102"/>
      <c r="AC154" s="102"/>
      <c r="AD154" s="102"/>
      <c r="AE154" s="102"/>
      <c r="AF154" s="102"/>
      <c r="AG154" s="102"/>
      <c r="AH154" s="102"/>
      <c r="AI154" s="102"/>
      <c r="AJ154" s="102"/>
      <c r="AK154" s="102"/>
      <c r="AL154" s="102"/>
      <c r="AM154" s="90"/>
      <c r="AN154" s="90"/>
      <c r="AO154" s="90"/>
      <c r="AP154" s="90"/>
      <c r="AQ154" s="90"/>
    </row>
    <row r="155" spans="1:43" ht="16.5" customHeight="1">
      <c r="A155" s="90"/>
      <c r="B155" s="90"/>
      <c r="C155" s="90"/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0"/>
      <c r="T155" s="90"/>
      <c r="U155" s="90"/>
      <c r="V155" s="90"/>
      <c r="W155" s="90"/>
      <c r="X155" s="90"/>
      <c r="Y155" s="90"/>
      <c r="Z155" s="90"/>
      <c r="AA155" s="90"/>
      <c r="AB155" s="90"/>
      <c r="AC155" s="90"/>
      <c r="AD155" s="90"/>
      <c r="AE155" s="90"/>
      <c r="AF155" s="90"/>
      <c r="AG155" s="90"/>
      <c r="AH155" s="90"/>
      <c r="AI155" s="90"/>
      <c r="AJ155" s="90"/>
      <c r="AK155" s="90"/>
      <c r="AL155" s="90"/>
      <c r="AM155" s="90"/>
      <c r="AN155" s="90"/>
      <c r="AO155" s="90"/>
      <c r="AP155" s="90"/>
      <c r="AQ155" s="90"/>
    </row>
  </sheetData>
  <mergeCells count="4">
    <mergeCell ref="A73:A74"/>
    <mergeCell ref="B73:B74"/>
    <mergeCell ref="C73:C74"/>
    <mergeCell ref="D73:D74"/>
  </mergeCells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65EC5-E17F-471E-98A2-AE0C88E69387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B71F8-A607-4EB4-9746-F7FD9D191628}">
  <sheetPr>
    <tabColor theme="8" tint="-0.499984740745262"/>
  </sheetPr>
  <dimension ref="B4:E20"/>
  <sheetViews>
    <sheetView workbookViewId="0">
      <selection activeCell="F20" sqref="F20"/>
    </sheetView>
  </sheetViews>
  <sheetFormatPr defaultRowHeight="15"/>
  <cols>
    <col min="2" max="2" width="25.5703125" customWidth="1"/>
    <col min="3" max="4" width="23.5703125" customWidth="1"/>
    <col min="5" max="5" width="18.5703125" customWidth="1"/>
  </cols>
  <sheetData>
    <row r="4" spans="2:5">
      <c r="B4" s="42">
        <f>About!$C$40</f>
        <v>2019</v>
      </c>
      <c r="C4" s="23" t="s">
        <v>244</v>
      </c>
      <c r="D4" s="23" t="s">
        <v>245</v>
      </c>
      <c r="E4" s="44" t="s">
        <v>299</v>
      </c>
    </row>
    <row r="5" spans="2:5">
      <c r="B5" t="s">
        <v>15</v>
      </c>
      <c r="C5" s="35">
        <f>SY_EPSIS_cal!B16+SY_Renewable_Cap!I4</f>
        <v>35846988</v>
      </c>
      <c r="D5" s="35">
        <f>SY_EPSIS_cal!C16+SY_Renewable_Output!I4</f>
        <v>220107222.60865301</v>
      </c>
      <c r="E5" s="43">
        <f>IFERROR(D5*1000/(C5*365*24), 0)</f>
        <v>0.70093463012737334</v>
      </c>
    </row>
    <row r="6" spans="2:5">
      <c r="B6" t="s">
        <v>1</v>
      </c>
      <c r="C6" s="35">
        <f>SY_EPSIS_cal!B17</f>
        <v>32647240</v>
      </c>
      <c r="D6" s="35">
        <f>SY_EPSIS_cal!C17</f>
        <v>109605954.07597201</v>
      </c>
      <c r="E6" s="43">
        <f t="shared" ref="E6:E20" si="0">IFERROR(D6*1000/(C6*365*24), 0)</f>
        <v>0.38325124004822625</v>
      </c>
    </row>
    <row r="7" spans="2:5">
      <c r="B7" t="s">
        <v>2</v>
      </c>
      <c r="C7" s="35">
        <f>SY_EPSIS_cal!B18</f>
        <v>24250000</v>
      </c>
      <c r="D7" s="35">
        <f>SY_EPSIS_cal!C18</f>
        <v>153022674.48800001</v>
      </c>
      <c r="E7" s="43">
        <f t="shared" si="0"/>
        <v>0.72034399325895593</v>
      </c>
    </row>
    <row r="8" spans="2:5">
      <c r="B8" t="s">
        <v>3</v>
      </c>
      <c r="C8" s="35">
        <f>SY_EPSIS_cal!B19</f>
        <v>1638257</v>
      </c>
      <c r="D8" s="35">
        <f>SY_EPSIS_cal!C19</f>
        <v>2229038.1195510002</v>
      </c>
      <c r="E8" s="43">
        <f t="shared" si="0"/>
        <v>0.15532142169478805</v>
      </c>
    </row>
    <row r="9" spans="2:5">
      <c r="B9" t="s">
        <v>14</v>
      </c>
      <c r="C9" s="35">
        <f>SY_Renewable_Cap!I8</f>
        <v>1493819</v>
      </c>
      <c r="D9" s="35">
        <f>SY_Renewable_Output!I8</f>
        <v>2679158</v>
      </c>
      <c r="E9" s="43">
        <f t="shared" si="0"/>
        <v>0.20473695564047556</v>
      </c>
    </row>
    <row r="10" spans="2:5">
      <c r="B10" t="s">
        <v>4</v>
      </c>
      <c r="C10" s="35">
        <f>SY_Renewable_Cap!I9</f>
        <v>11767747</v>
      </c>
      <c r="D10" s="35">
        <f>SY_Renewable_Output!I9</f>
        <v>12996018</v>
      </c>
      <c r="E10" s="43">
        <f t="shared" si="0"/>
        <v>0.126070325834685</v>
      </c>
    </row>
    <row r="11" spans="2:5">
      <c r="B11" t="s">
        <v>5</v>
      </c>
      <c r="C11" s="35">
        <f>SY_Renewable_Cap!I10</f>
        <v>0</v>
      </c>
      <c r="D11" s="35">
        <f>SY_Renewable_Output!I10</f>
        <v>0</v>
      </c>
      <c r="E11" s="43">
        <f t="shared" si="0"/>
        <v>0</v>
      </c>
    </row>
    <row r="12" spans="2:5">
      <c r="B12" t="s">
        <v>6</v>
      </c>
      <c r="C12" s="35">
        <f>SY_Renewable_Cap!I11</f>
        <v>3141235</v>
      </c>
      <c r="D12" s="35">
        <f>SY_Renewable_Output!I11</f>
        <v>10415632</v>
      </c>
      <c r="E12" s="43">
        <f t="shared" si="0"/>
        <v>0.3785132556965623</v>
      </c>
    </row>
    <row r="13" spans="2:5">
      <c r="B13" t="s">
        <v>7</v>
      </c>
      <c r="C13" s="35">
        <f>SY_Renewable_Cap!I12</f>
        <v>0</v>
      </c>
      <c r="D13" s="35">
        <f>SY_Renewable_Output!I12</f>
        <v>0</v>
      </c>
      <c r="E13" s="43">
        <f t="shared" si="0"/>
        <v>0</v>
      </c>
    </row>
    <row r="14" spans="2:5">
      <c r="B14" t="s">
        <v>8</v>
      </c>
      <c r="C14" s="35">
        <f>SY_EPSIS_cal!B25</f>
        <v>219367</v>
      </c>
      <c r="D14" s="35">
        <f>SY_EPSIS_cal!C25</f>
        <v>600891.85199999996</v>
      </c>
      <c r="E14" s="43">
        <f t="shared" si="0"/>
        <v>0.31269498271833324</v>
      </c>
    </row>
    <row r="15" spans="2:5">
      <c r="B15" t="s">
        <v>9</v>
      </c>
      <c r="C15" s="35">
        <f>SY_EPSIS_cal!B26</f>
        <v>0</v>
      </c>
      <c r="D15" s="35">
        <f>SY_EPSIS_cal!C26</f>
        <v>0</v>
      </c>
      <c r="E15" s="43">
        <f t="shared" si="0"/>
        <v>0</v>
      </c>
    </row>
    <row r="16" spans="2:5">
      <c r="B16" t="s">
        <v>12</v>
      </c>
      <c r="C16" s="35">
        <f>SY_EPSIS_cal!B27</f>
        <v>0</v>
      </c>
      <c r="D16" s="35">
        <f>SY_EPSIS_cal!C27</f>
        <v>0</v>
      </c>
      <c r="E16" s="43">
        <f t="shared" si="0"/>
        <v>0</v>
      </c>
    </row>
    <row r="17" spans="2:5">
      <c r="B17" t="s">
        <v>13</v>
      </c>
      <c r="C17" s="35">
        <f>SY_EPSIS_cal!B28</f>
        <v>0</v>
      </c>
      <c r="D17" s="35">
        <f>SY_EPSIS_cal!C28</f>
        <v>0</v>
      </c>
      <c r="E17" s="43">
        <f t="shared" si="0"/>
        <v>0</v>
      </c>
    </row>
    <row r="18" spans="2:5">
      <c r="B18" t="s">
        <v>16</v>
      </c>
      <c r="C18" s="35">
        <f>SY_EPSIS_cal!B29</f>
        <v>0</v>
      </c>
      <c r="D18" s="35">
        <f>SY_EPSIS_cal!C29</f>
        <v>0</v>
      </c>
      <c r="E18" s="43">
        <f t="shared" si="0"/>
        <v>0</v>
      </c>
    </row>
    <row r="19" spans="2:5">
      <c r="B19" t="s">
        <v>17</v>
      </c>
      <c r="C19" s="35">
        <f>SY_EPSIS_cal!B30</f>
        <v>2600000</v>
      </c>
      <c r="D19" s="35">
        <f>SY_EPSIS_cal!C30</f>
        <v>1842477.5119999999</v>
      </c>
      <c r="E19" s="43">
        <f t="shared" si="0"/>
        <v>8.0895570425008764E-2</v>
      </c>
    </row>
    <row r="20" spans="2:5">
      <c r="B20" t="s">
        <v>18</v>
      </c>
      <c r="C20" s="35">
        <f>SY_EPSIS_cal!B31</f>
        <v>0</v>
      </c>
      <c r="D20" s="35">
        <f>SY_EPSIS_cal!C31</f>
        <v>0</v>
      </c>
      <c r="E20" s="43">
        <f t="shared" si="0"/>
        <v>0</v>
      </c>
    </row>
  </sheetData>
  <phoneticPr fontId="7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8" tint="-0.499984740745262"/>
  </sheetPr>
  <dimension ref="A1:AG20"/>
  <sheetViews>
    <sheetView topLeftCell="A4" workbookViewId="0">
      <selection activeCell="B15" sqref="B15"/>
    </sheetView>
  </sheetViews>
  <sheetFormatPr defaultRowHeight="15"/>
  <cols>
    <col min="1" max="1" width="25.42578125" customWidth="1"/>
    <col min="2" max="2" width="10.140625" customWidth="1"/>
    <col min="3" max="3" width="8.85546875" customWidth="1"/>
  </cols>
  <sheetData>
    <row r="1" spans="1:33" ht="30">
      <c r="A1" s="6" t="s">
        <v>22</v>
      </c>
      <c r="B1" s="4">
        <v>2019</v>
      </c>
      <c r="C1">
        <v>2020</v>
      </c>
      <c r="D1" s="4">
        <v>2021</v>
      </c>
      <c r="E1">
        <v>2022</v>
      </c>
      <c r="F1" s="4">
        <v>2023</v>
      </c>
      <c r="G1">
        <v>2024</v>
      </c>
      <c r="H1" s="4">
        <v>2025</v>
      </c>
      <c r="I1">
        <v>2026</v>
      </c>
      <c r="J1" s="4">
        <v>2027</v>
      </c>
      <c r="K1">
        <v>2028</v>
      </c>
      <c r="L1" s="4">
        <v>2029</v>
      </c>
      <c r="M1">
        <v>2030</v>
      </c>
      <c r="N1" s="4">
        <v>2031</v>
      </c>
      <c r="O1">
        <v>2032</v>
      </c>
      <c r="P1" s="4">
        <v>2033</v>
      </c>
      <c r="Q1">
        <v>2034</v>
      </c>
      <c r="R1" s="4">
        <v>2035</v>
      </c>
      <c r="S1">
        <v>2036</v>
      </c>
      <c r="T1" s="4">
        <v>2037</v>
      </c>
      <c r="U1">
        <v>2038</v>
      </c>
      <c r="V1" s="4">
        <v>2039</v>
      </c>
      <c r="W1">
        <v>2040</v>
      </c>
      <c r="X1" s="4">
        <v>2041</v>
      </c>
      <c r="Y1">
        <v>2042</v>
      </c>
      <c r="Z1" s="4">
        <v>2043</v>
      </c>
      <c r="AA1">
        <v>2044</v>
      </c>
      <c r="AB1" s="4">
        <v>2045</v>
      </c>
      <c r="AC1">
        <v>2046</v>
      </c>
      <c r="AD1" s="4">
        <v>2047</v>
      </c>
      <c r="AE1">
        <v>2048</v>
      </c>
      <c r="AF1" s="4">
        <v>2049</v>
      </c>
      <c r="AG1">
        <v>2050</v>
      </c>
    </row>
    <row r="2" spans="1:33">
      <c r="A2" t="s">
        <v>15</v>
      </c>
      <c r="B2" s="5">
        <f>StartYear_cal!E5</f>
        <v>0.70093463012737334</v>
      </c>
      <c r="C2" s="5">
        <f>$B2</f>
        <v>0.70093463012737334</v>
      </c>
      <c r="D2" s="5">
        <f t="shared" ref="D2:AG10" si="0">$B2</f>
        <v>0.70093463012737334</v>
      </c>
      <c r="E2" s="5">
        <f t="shared" si="0"/>
        <v>0.70093463012737334</v>
      </c>
      <c r="F2" s="5">
        <f t="shared" si="0"/>
        <v>0.70093463012737334</v>
      </c>
      <c r="G2" s="5">
        <f t="shared" si="0"/>
        <v>0.70093463012737334</v>
      </c>
      <c r="H2" s="5">
        <f t="shared" si="0"/>
        <v>0.70093463012737334</v>
      </c>
      <c r="I2" s="5">
        <f t="shared" si="0"/>
        <v>0.70093463012737334</v>
      </c>
      <c r="J2" s="5">
        <f t="shared" si="0"/>
        <v>0.70093463012737334</v>
      </c>
      <c r="K2" s="5">
        <f t="shared" si="0"/>
        <v>0.70093463012737334</v>
      </c>
      <c r="L2" s="5">
        <f t="shared" si="0"/>
        <v>0.70093463012737334</v>
      </c>
      <c r="M2" s="5">
        <f t="shared" si="0"/>
        <v>0.70093463012737334</v>
      </c>
      <c r="N2" s="5">
        <f t="shared" si="0"/>
        <v>0.70093463012737334</v>
      </c>
      <c r="O2" s="5">
        <f t="shared" si="0"/>
        <v>0.70093463012737334</v>
      </c>
      <c r="P2" s="5">
        <f t="shared" si="0"/>
        <v>0.70093463012737334</v>
      </c>
      <c r="Q2" s="5">
        <f t="shared" si="0"/>
        <v>0.70093463012737334</v>
      </c>
      <c r="R2" s="5">
        <f t="shared" si="0"/>
        <v>0.70093463012737334</v>
      </c>
      <c r="S2" s="5">
        <f t="shared" si="0"/>
        <v>0.70093463012737334</v>
      </c>
      <c r="T2" s="5">
        <f t="shared" si="0"/>
        <v>0.70093463012737334</v>
      </c>
      <c r="U2" s="5">
        <f t="shared" si="0"/>
        <v>0.70093463012737334</v>
      </c>
      <c r="V2" s="5">
        <f t="shared" si="0"/>
        <v>0.70093463012737334</v>
      </c>
      <c r="W2" s="5">
        <f t="shared" si="0"/>
        <v>0.70093463012737334</v>
      </c>
      <c r="X2" s="5">
        <f t="shared" si="0"/>
        <v>0.70093463012737334</v>
      </c>
      <c r="Y2" s="5">
        <f t="shared" si="0"/>
        <v>0.70093463012737334</v>
      </c>
      <c r="Z2" s="5">
        <f t="shared" si="0"/>
        <v>0.70093463012737334</v>
      </c>
      <c r="AA2" s="5">
        <f t="shared" si="0"/>
        <v>0.70093463012737334</v>
      </c>
      <c r="AB2" s="5">
        <f t="shared" si="0"/>
        <v>0.70093463012737334</v>
      </c>
      <c r="AC2" s="5">
        <f t="shared" si="0"/>
        <v>0.70093463012737334</v>
      </c>
      <c r="AD2" s="5">
        <f t="shared" si="0"/>
        <v>0.70093463012737334</v>
      </c>
      <c r="AE2" s="5">
        <f t="shared" si="0"/>
        <v>0.70093463012737334</v>
      </c>
      <c r="AF2" s="5">
        <f t="shared" si="0"/>
        <v>0.70093463012737334</v>
      </c>
      <c r="AG2" s="5">
        <f t="shared" si="0"/>
        <v>0.70093463012737334</v>
      </c>
    </row>
    <row r="3" spans="1:33">
      <c r="A3" t="s">
        <v>1</v>
      </c>
      <c r="B3" s="5">
        <f>StartYear_cal!E6</f>
        <v>0.38325124004822625</v>
      </c>
      <c r="C3" s="5">
        <f t="shared" ref="C3:R17" si="1">$B3</f>
        <v>0.38325124004822625</v>
      </c>
      <c r="D3" s="5">
        <f t="shared" si="1"/>
        <v>0.38325124004822625</v>
      </c>
      <c r="E3" s="5">
        <f t="shared" si="1"/>
        <v>0.38325124004822625</v>
      </c>
      <c r="F3" s="5">
        <f t="shared" si="1"/>
        <v>0.38325124004822625</v>
      </c>
      <c r="G3" s="5">
        <f t="shared" si="1"/>
        <v>0.38325124004822625</v>
      </c>
      <c r="H3" s="5">
        <f t="shared" si="1"/>
        <v>0.38325124004822625</v>
      </c>
      <c r="I3" s="5">
        <f t="shared" si="1"/>
        <v>0.38325124004822625</v>
      </c>
      <c r="J3" s="5">
        <f t="shared" si="1"/>
        <v>0.38325124004822625</v>
      </c>
      <c r="K3" s="5">
        <f t="shared" si="1"/>
        <v>0.38325124004822625</v>
      </c>
      <c r="L3" s="5">
        <f t="shared" si="1"/>
        <v>0.38325124004822625</v>
      </c>
      <c r="M3" s="5">
        <f t="shared" si="1"/>
        <v>0.38325124004822625</v>
      </c>
      <c r="N3" s="5">
        <f t="shared" si="1"/>
        <v>0.38325124004822625</v>
      </c>
      <c r="O3" s="5">
        <f t="shared" si="1"/>
        <v>0.38325124004822625</v>
      </c>
      <c r="P3" s="5">
        <f t="shared" si="1"/>
        <v>0.38325124004822625</v>
      </c>
      <c r="Q3" s="5">
        <f t="shared" si="1"/>
        <v>0.38325124004822625</v>
      </c>
      <c r="R3" s="5">
        <f t="shared" si="1"/>
        <v>0.38325124004822625</v>
      </c>
      <c r="S3" s="5">
        <f t="shared" si="0"/>
        <v>0.38325124004822625</v>
      </c>
      <c r="T3" s="5">
        <f t="shared" si="0"/>
        <v>0.38325124004822625</v>
      </c>
      <c r="U3" s="5">
        <f t="shared" si="0"/>
        <v>0.38325124004822625</v>
      </c>
      <c r="V3" s="5">
        <f t="shared" si="0"/>
        <v>0.38325124004822625</v>
      </c>
      <c r="W3" s="5">
        <f t="shared" si="0"/>
        <v>0.38325124004822625</v>
      </c>
      <c r="X3" s="5">
        <f t="shared" si="0"/>
        <v>0.38325124004822625</v>
      </c>
      <c r="Y3" s="5">
        <f t="shared" si="0"/>
        <v>0.38325124004822625</v>
      </c>
      <c r="Z3" s="5">
        <f t="shared" si="0"/>
        <v>0.38325124004822625</v>
      </c>
      <c r="AA3" s="5">
        <f t="shared" si="0"/>
        <v>0.38325124004822625</v>
      </c>
      <c r="AB3" s="5">
        <f t="shared" si="0"/>
        <v>0.38325124004822625</v>
      </c>
      <c r="AC3" s="5">
        <f t="shared" si="0"/>
        <v>0.38325124004822625</v>
      </c>
      <c r="AD3" s="5">
        <f t="shared" si="0"/>
        <v>0.38325124004822625</v>
      </c>
      <c r="AE3" s="5">
        <f t="shared" si="0"/>
        <v>0.38325124004822625</v>
      </c>
      <c r="AF3" s="5">
        <f t="shared" si="0"/>
        <v>0.38325124004822625</v>
      </c>
      <c r="AG3" s="5">
        <f t="shared" si="0"/>
        <v>0.38325124004822625</v>
      </c>
    </row>
    <row r="4" spans="1:33">
      <c r="A4" t="s">
        <v>2</v>
      </c>
      <c r="B4" s="5">
        <f>StartYear_cal!E7</f>
        <v>0.72034399325895593</v>
      </c>
      <c r="C4" s="5">
        <f t="shared" si="1"/>
        <v>0.72034399325895593</v>
      </c>
      <c r="D4" s="5">
        <f t="shared" si="0"/>
        <v>0.72034399325895593</v>
      </c>
      <c r="E4" s="5">
        <f t="shared" si="0"/>
        <v>0.72034399325895593</v>
      </c>
      <c r="F4" s="5">
        <f t="shared" si="0"/>
        <v>0.72034399325895593</v>
      </c>
      <c r="G4" s="5">
        <f t="shared" si="0"/>
        <v>0.72034399325895593</v>
      </c>
      <c r="H4" s="5">
        <f t="shared" si="0"/>
        <v>0.72034399325895593</v>
      </c>
      <c r="I4" s="5">
        <f t="shared" si="0"/>
        <v>0.72034399325895593</v>
      </c>
      <c r="J4" s="5">
        <f t="shared" si="0"/>
        <v>0.72034399325895593</v>
      </c>
      <c r="K4" s="5">
        <f t="shared" si="0"/>
        <v>0.72034399325895593</v>
      </c>
      <c r="L4" s="5">
        <f t="shared" si="0"/>
        <v>0.72034399325895593</v>
      </c>
      <c r="M4" s="5">
        <f t="shared" si="0"/>
        <v>0.72034399325895593</v>
      </c>
      <c r="N4" s="5">
        <f t="shared" si="0"/>
        <v>0.72034399325895593</v>
      </c>
      <c r="O4" s="5">
        <f t="shared" si="0"/>
        <v>0.72034399325895593</v>
      </c>
      <c r="P4" s="5">
        <f t="shared" si="0"/>
        <v>0.72034399325895593</v>
      </c>
      <c r="Q4" s="5">
        <f t="shared" si="0"/>
        <v>0.72034399325895593</v>
      </c>
      <c r="R4" s="5">
        <f t="shared" si="0"/>
        <v>0.72034399325895593</v>
      </c>
      <c r="S4" s="5">
        <f t="shared" si="0"/>
        <v>0.72034399325895593</v>
      </c>
      <c r="T4" s="5">
        <f t="shared" si="0"/>
        <v>0.72034399325895593</v>
      </c>
      <c r="U4" s="5">
        <f t="shared" si="0"/>
        <v>0.72034399325895593</v>
      </c>
      <c r="V4" s="5">
        <f t="shared" si="0"/>
        <v>0.72034399325895593</v>
      </c>
      <c r="W4" s="5">
        <f t="shared" si="0"/>
        <v>0.72034399325895593</v>
      </c>
      <c r="X4" s="5">
        <f t="shared" si="0"/>
        <v>0.72034399325895593</v>
      </c>
      <c r="Y4" s="5">
        <f t="shared" si="0"/>
        <v>0.72034399325895593</v>
      </c>
      <c r="Z4" s="5">
        <f t="shared" si="0"/>
        <v>0.72034399325895593</v>
      </c>
      <c r="AA4" s="5">
        <f t="shared" si="0"/>
        <v>0.72034399325895593</v>
      </c>
      <c r="AB4" s="5">
        <f t="shared" si="0"/>
        <v>0.72034399325895593</v>
      </c>
      <c r="AC4" s="5">
        <f t="shared" si="0"/>
        <v>0.72034399325895593</v>
      </c>
      <c r="AD4" s="5">
        <f t="shared" si="0"/>
        <v>0.72034399325895593</v>
      </c>
      <c r="AE4" s="5">
        <f t="shared" si="0"/>
        <v>0.72034399325895593</v>
      </c>
      <c r="AF4" s="5">
        <f t="shared" si="0"/>
        <v>0.72034399325895593</v>
      </c>
      <c r="AG4" s="5">
        <f t="shared" si="0"/>
        <v>0.72034399325895593</v>
      </c>
    </row>
    <row r="5" spans="1:33">
      <c r="A5" t="s">
        <v>3</v>
      </c>
      <c r="B5" s="5">
        <f>StartYear_cal!E8</f>
        <v>0.15532142169478805</v>
      </c>
      <c r="C5" s="5">
        <f t="shared" si="1"/>
        <v>0.15532142169478805</v>
      </c>
      <c r="D5" s="5">
        <f t="shared" si="0"/>
        <v>0.15532142169478805</v>
      </c>
      <c r="E5" s="5">
        <f t="shared" si="0"/>
        <v>0.15532142169478805</v>
      </c>
      <c r="F5" s="5">
        <f t="shared" si="0"/>
        <v>0.15532142169478805</v>
      </c>
      <c r="G5" s="5">
        <f t="shared" si="0"/>
        <v>0.15532142169478805</v>
      </c>
      <c r="H5" s="5">
        <f t="shared" si="0"/>
        <v>0.15532142169478805</v>
      </c>
      <c r="I5" s="5">
        <f t="shared" si="0"/>
        <v>0.15532142169478805</v>
      </c>
      <c r="J5" s="5">
        <f t="shared" si="0"/>
        <v>0.15532142169478805</v>
      </c>
      <c r="K5" s="5">
        <f t="shared" si="0"/>
        <v>0.15532142169478805</v>
      </c>
      <c r="L5" s="5">
        <f t="shared" si="0"/>
        <v>0.15532142169478805</v>
      </c>
      <c r="M5" s="5">
        <f t="shared" si="0"/>
        <v>0.15532142169478805</v>
      </c>
      <c r="N5" s="5">
        <f t="shared" si="0"/>
        <v>0.15532142169478805</v>
      </c>
      <c r="O5" s="5">
        <f t="shared" si="0"/>
        <v>0.15532142169478805</v>
      </c>
      <c r="P5" s="5">
        <f t="shared" si="0"/>
        <v>0.15532142169478805</v>
      </c>
      <c r="Q5" s="5">
        <f t="shared" si="0"/>
        <v>0.15532142169478805</v>
      </c>
      <c r="R5" s="5">
        <f t="shared" si="0"/>
        <v>0.15532142169478805</v>
      </c>
      <c r="S5" s="5">
        <f t="shared" si="0"/>
        <v>0.15532142169478805</v>
      </c>
      <c r="T5" s="5">
        <f t="shared" si="0"/>
        <v>0.15532142169478805</v>
      </c>
      <c r="U5" s="5">
        <f t="shared" si="0"/>
        <v>0.15532142169478805</v>
      </c>
      <c r="V5" s="5">
        <f t="shared" si="0"/>
        <v>0.15532142169478805</v>
      </c>
      <c r="W5" s="5">
        <f t="shared" si="0"/>
        <v>0.15532142169478805</v>
      </c>
      <c r="X5" s="5">
        <f t="shared" si="0"/>
        <v>0.15532142169478805</v>
      </c>
      <c r="Y5" s="5">
        <f t="shared" si="0"/>
        <v>0.15532142169478805</v>
      </c>
      <c r="Z5" s="5">
        <f t="shared" si="0"/>
        <v>0.15532142169478805</v>
      </c>
      <c r="AA5" s="5">
        <f t="shared" si="0"/>
        <v>0.15532142169478805</v>
      </c>
      <c r="AB5" s="5">
        <f t="shared" si="0"/>
        <v>0.15532142169478805</v>
      </c>
      <c r="AC5" s="5">
        <f t="shared" si="0"/>
        <v>0.15532142169478805</v>
      </c>
      <c r="AD5" s="5">
        <f t="shared" si="0"/>
        <v>0.15532142169478805</v>
      </c>
      <c r="AE5" s="5">
        <f t="shared" si="0"/>
        <v>0.15532142169478805</v>
      </c>
      <c r="AF5" s="5">
        <f t="shared" si="0"/>
        <v>0.15532142169478805</v>
      </c>
      <c r="AG5" s="5">
        <f t="shared" si="0"/>
        <v>0.15532142169478805</v>
      </c>
    </row>
    <row r="6" spans="1:33">
      <c r="A6" t="s">
        <v>14</v>
      </c>
      <c r="B6" s="5">
        <f>StartYear_cal!E9</f>
        <v>0.20473695564047556</v>
      </c>
      <c r="C6" s="5">
        <f t="shared" si="1"/>
        <v>0.20473695564047556</v>
      </c>
      <c r="D6" s="5">
        <f t="shared" si="0"/>
        <v>0.20473695564047556</v>
      </c>
      <c r="E6" s="5">
        <f t="shared" si="0"/>
        <v>0.20473695564047556</v>
      </c>
      <c r="F6" s="5">
        <f t="shared" si="0"/>
        <v>0.20473695564047556</v>
      </c>
      <c r="G6" s="5">
        <f t="shared" si="0"/>
        <v>0.20473695564047556</v>
      </c>
      <c r="H6" s="5">
        <f t="shared" si="0"/>
        <v>0.20473695564047556</v>
      </c>
      <c r="I6" s="5">
        <f t="shared" si="0"/>
        <v>0.20473695564047556</v>
      </c>
      <c r="J6" s="5">
        <f t="shared" si="0"/>
        <v>0.20473695564047556</v>
      </c>
      <c r="K6" s="5">
        <f t="shared" si="0"/>
        <v>0.20473695564047556</v>
      </c>
      <c r="L6" s="5">
        <f t="shared" si="0"/>
        <v>0.20473695564047556</v>
      </c>
      <c r="M6" s="5">
        <f t="shared" si="0"/>
        <v>0.20473695564047556</v>
      </c>
      <c r="N6" s="5">
        <f t="shared" si="0"/>
        <v>0.20473695564047556</v>
      </c>
      <c r="O6" s="5">
        <f t="shared" si="0"/>
        <v>0.20473695564047556</v>
      </c>
      <c r="P6" s="5">
        <f t="shared" si="0"/>
        <v>0.20473695564047556</v>
      </c>
      <c r="Q6" s="5">
        <f t="shared" si="0"/>
        <v>0.20473695564047556</v>
      </c>
      <c r="R6" s="5">
        <f t="shared" si="0"/>
        <v>0.20473695564047556</v>
      </c>
      <c r="S6" s="5">
        <f t="shared" si="0"/>
        <v>0.20473695564047556</v>
      </c>
      <c r="T6" s="5">
        <f t="shared" si="0"/>
        <v>0.20473695564047556</v>
      </c>
      <c r="U6" s="5">
        <f t="shared" si="0"/>
        <v>0.20473695564047556</v>
      </c>
      <c r="V6" s="5">
        <f t="shared" si="0"/>
        <v>0.20473695564047556</v>
      </c>
      <c r="W6" s="5">
        <f t="shared" si="0"/>
        <v>0.20473695564047556</v>
      </c>
      <c r="X6" s="5">
        <f t="shared" si="0"/>
        <v>0.20473695564047556</v>
      </c>
      <c r="Y6" s="5">
        <f t="shared" si="0"/>
        <v>0.20473695564047556</v>
      </c>
      <c r="Z6" s="5">
        <f t="shared" si="0"/>
        <v>0.20473695564047556</v>
      </c>
      <c r="AA6" s="5">
        <f t="shared" si="0"/>
        <v>0.20473695564047556</v>
      </c>
      <c r="AB6" s="5">
        <f t="shared" si="0"/>
        <v>0.20473695564047556</v>
      </c>
      <c r="AC6" s="5">
        <f t="shared" si="0"/>
        <v>0.20473695564047556</v>
      </c>
      <c r="AD6" s="5">
        <f t="shared" si="0"/>
        <v>0.20473695564047556</v>
      </c>
      <c r="AE6" s="5">
        <f t="shared" si="0"/>
        <v>0.20473695564047556</v>
      </c>
      <c r="AF6" s="5">
        <f t="shared" si="0"/>
        <v>0.20473695564047556</v>
      </c>
      <c r="AG6" s="5">
        <f t="shared" si="0"/>
        <v>0.20473695564047556</v>
      </c>
    </row>
    <row r="7" spans="1:33">
      <c r="A7" t="s">
        <v>4</v>
      </c>
      <c r="B7" s="5">
        <f>StartYear_cal!E10</f>
        <v>0.126070325834685</v>
      </c>
      <c r="C7" s="5">
        <f t="shared" si="1"/>
        <v>0.126070325834685</v>
      </c>
      <c r="D7" s="5">
        <f t="shared" si="0"/>
        <v>0.126070325834685</v>
      </c>
      <c r="E7" s="5">
        <f t="shared" si="0"/>
        <v>0.126070325834685</v>
      </c>
      <c r="F7" s="5">
        <f t="shared" si="0"/>
        <v>0.126070325834685</v>
      </c>
      <c r="G7" s="5">
        <f t="shared" si="0"/>
        <v>0.126070325834685</v>
      </c>
      <c r="H7" s="5">
        <f t="shared" si="0"/>
        <v>0.126070325834685</v>
      </c>
      <c r="I7" s="5">
        <f t="shared" si="0"/>
        <v>0.126070325834685</v>
      </c>
      <c r="J7" s="5">
        <f t="shared" si="0"/>
        <v>0.126070325834685</v>
      </c>
      <c r="K7" s="5">
        <f t="shared" si="0"/>
        <v>0.126070325834685</v>
      </c>
      <c r="L7" s="5">
        <f t="shared" si="0"/>
        <v>0.126070325834685</v>
      </c>
      <c r="M7" s="5">
        <f t="shared" si="0"/>
        <v>0.126070325834685</v>
      </c>
      <c r="N7" s="5">
        <f t="shared" si="0"/>
        <v>0.126070325834685</v>
      </c>
      <c r="O7" s="5">
        <f t="shared" si="0"/>
        <v>0.126070325834685</v>
      </c>
      <c r="P7" s="5">
        <f t="shared" si="0"/>
        <v>0.126070325834685</v>
      </c>
      <c r="Q7" s="5">
        <f t="shared" si="0"/>
        <v>0.126070325834685</v>
      </c>
      <c r="R7" s="5">
        <f t="shared" si="0"/>
        <v>0.126070325834685</v>
      </c>
      <c r="S7" s="5">
        <f t="shared" si="0"/>
        <v>0.126070325834685</v>
      </c>
      <c r="T7" s="5">
        <f t="shared" si="0"/>
        <v>0.126070325834685</v>
      </c>
      <c r="U7" s="5">
        <f t="shared" si="0"/>
        <v>0.126070325834685</v>
      </c>
      <c r="V7" s="5">
        <f t="shared" si="0"/>
        <v>0.126070325834685</v>
      </c>
      <c r="W7" s="5">
        <f t="shared" si="0"/>
        <v>0.126070325834685</v>
      </c>
      <c r="X7" s="5">
        <f t="shared" si="0"/>
        <v>0.126070325834685</v>
      </c>
      <c r="Y7" s="5">
        <f t="shared" si="0"/>
        <v>0.126070325834685</v>
      </c>
      <c r="Z7" s="5">
        <f t="shared" si="0"/>
        <v>0.126070325834685</v>
      </c>
      <c r="AA7" s="5">
        <f t="shared" si="0"/>
        <v>0.126070325834685</v>
      </c>
      <c r="AB7" s="5">
        <f t="shared" si="0"/>
        <v>0.126070325834685</v>
      </c>
      <c r="AC7" s="5">
        <f t="shared" si="0"/>
        <v>0.126070325834685</v>
      </c>
      <c r="AD7" s="5">
        <f t="shared" si="0"/>
        <v>0.126070325834685</v>
      </c>
      <c r="AE7" s="5">
        <f t="shared" si="0"/>
        <v>0.126070325834685</v>
      </c>
      <c r="AF7" s="5">
        <f t="shared" si="0"/>
        <v>0.126070325834685</v>
      </c>
      <c r="AG7" s="5">
        <f t="shared" si="0"/>
        <v>0.126070325834685</v>
      </c>
    </row>
    <row r="8" spans="1:33">
      <c r="A8" t="s">
        <v>5</v>
      </c>
      <c r="B8" s="115">
        <f>#REF!</f>
        <v>0.21199999999999999</v>
      </c>
      <c r="C8" s="5">
        <f t="shared" si="1"/>
        <v>0.21199999999999999</v>
      </c>
      <c r="D8" s="5">
        <f t="shared" si="0"/>
        <v>0.21199999999999999</v>
      </c>
      <c r="E8" s="5">
        <f t="shared" si="0"/>
        <v>0.21199999999999999</v>
      </c>
      <c r="F8" s="5">
        <f t="shared" si="0"/>
        <v>0.21199999999999999</v>
      </c>
      <c r="G8" s="5">
        <f t="shared" si="0"/>
        <v>0.21199999999999999</v>
      </c>
      <c r="H8" s="5">
        <f t="shared" si="0"/>
        <v>0.21199999999999999</v>
      </c>
      <c r="I8" s="5">
        <f t="shared" si="0"/>
        <v>0.21199999999999999</v>
      </c>
      <c r="J8" s="5">
        <f t="shared" si="0"/>
        <v>0.21199999999999999</v>
      </c>
      <c r="K8" s="5">
        <f t="shared" si="0"/>
        <v>0.21199999999999999</v>
      </c>
      <c r="L8" s="5">
        <f t="shared" si="0"/>
        <v>0.21199999999999999</v>
      </c>
      <c r="M8" s="5">
        <f t="shared" si="0"/>
        <v>0.21199999999999999</v>
      </c>
      <c r="N8" s="5">
        <f t="shared" si="0"/>
        <v>0.21199999999999999</v>
      </c>
      <c r="O8" s="5">
        <f t="shared" si="0"/>
        <v>0.21199999999999999</v>
      </c>
      <c r="P8" s="5">
        <f t="shared" si="0"/>
        <v>0.21199999999999999</v>
      </c>
      <c r="Q8" s="5">
        <f t="shared" si="0"/>
        <v>0.21199999999999999</v>
      </c>
      <c r="R8" s="5">
        <f t="shared" si="0"/>
        <v>0.21199999999999999</v>
      </c>
      <c r="S8" s="5">
        <f t="shared" si="0"/>
        <v>0.21199999999999999</v>
      </c>
      <c r="T8" s="5">
        <f t="shared" si="0"/>
        <v>0.21199999999999999</v>
      </c>
      <c r="U8" s="5">
        <f t="shared" si="0"/>
        <v>0.21199999999999999</v>
      </c>
      <c r="V8" s="5">
        <f t="shared" si="0"/>
        <v>0.21199999999999999</v>
      </c>
      <c r="W8" s="5">
        <f t="shared" si="0"/>
        <v>0.21199999999999999</v>
      </c>
      <c r="X8" s="5">
        <f t="shared" si="0"/>
        <v>0.21199999999999999</v>
      </c>
      <c r="Y8" s="5">
        <f t="shared" si="0"/>
        <v>0.21199999999999999</v>
      </c>
      <c r="Z8" s="5">
        <f t="shared" si="0"/>
        <v>0.21199999999999999</v>
      </c>
      <c r="AA8" s="5">
        <f t="shared" si="0"/>
        <v>0.21199999999999999</v>
      </c>
      <c r="AB8" s="5">
        <f t="shared" si="0"/>
        <v>0.21199999999999999</v>
      </c>
      <c r="AC8" s="5">
        <f t="shared" si="0"/>
        <v>0.21199999999999999</v>
      </c>
      <c r="AD8" s="5">
        <f t="shared" si="0"/>
        <v>0.21199999999999999</v>
      </c>
      <c r="AE8" s="5">
        <f t="shared" si="0"/>
        <v>0.21199999999999999</v>
      </c>
      <c r="AF8" s="5">
        <f t="shared" si="0"/>
        <v>0.21199999999999999</v>
      </c>
      <c r="AG8" s="5">
        <f t="shared" si="0"/>
        <v>0.21199999999999999</v>
      </c>
    </row>
    <row r="9" spans="1:33">
      <c r="A9" t="s">
        <v>6</v>
      </c>
      <c r="B9" s="5">
        <f>StartYear_cal!E12</f>
        <v>0.3785132556965623</v>
      </c>
      <c r="C9" s="5">
        <f t="shared" si="1"/>
        <v>0.3785132556965623</v>
      </c>
      <c r="D9" s="5">
        <f t="shared" si="0"/>
        <v>0.3785132556965623</v>
      </c>
      <c r="E9" s="5">
        <f t="shared" si="0"/>
        <v>0.3785132556965623</v>
      </c>
      <c r="F9" s="5">
        <f t="shared" si="0"/>
        <v>0.3785132556965623</v>
      </c>
      <c r="G9" s="5">
        <f t="shared" si="0"/>
        <v>0.3785132556965623</v>
      </c>
      <c r="H9" s="5">
        <f t="shared" si="0"/>
        <v>0.3785132556965623</v>
      </c>
      <c r="I9" s="5">
        <f t="shared" si="0"/>
        <v>0.3785132556965623</v>
      </c>
      <c r="J9" s="5">
        <f t="shared" si="0"/>
        <v>0.3785132556965623</v>
      </c>
      <c r="K9" s="5">
        <f t="shared" si="0"/>
        <v>0.3785132556965623</v>
      </c>
      <c r="L9" s="5">
        <f t="shared" si="0"/>
        <v>0.3785132556965623</v>
      </c>
      <c r="M9" s="5">
        <f t="shared" si="0"/>
        <v>0.3785132556965623</v>
      </c>
      <c r="N9" s="5">
        <f t="shared" si="0"/>
        <v>0.3785132556965623</v>
      </c>
      <c r="O9" s="5">
        <f t="shared" si="0"/>
        <v>0.3785132556965623</v>
      </c>
      <c r="P9" s="5">
        <f t="shared" si="0"/>
        <v>0.3785132556965623</v>
      </c>
      <c r="Q9" s="5">
        <f t="shared" si="0"/>
        <v>0.3785132556965623</v>
      </c>
      <c r="R9" s="5">
        <f t="shared" si="0"/>
        <v>0.3785132556965623</v>
      </c>
      <c r="S9" s="5">
        <f t="shared" si="0"/>
        <v>0.3785132556965623</v>
      </c>
      <c r="T9" s="5">
        <f t="shared" si="0"/>
        <v>0.3785132556965623</v>
      </c>
      <c r="U9" s="5">
        <f t="shared" si="0"/>
        <v>0.3785132556965623</v>
      </c>
      <c r="V9" s="5">
        <f t="shared" si="0"/>
        <v>0.3785132556965623</v>
      </c>
      <c r="W9" s="5">
        <f t="shared" si="0"/>
        <v>0.3785132556965623</v>
      </c>
      <c r="X9" s="5">
        <f t="shared" si="0"/>
        <v>0.3785132556965623</v>
      </c>
      <c r="Y9" s="5">
        <f t="shared" si="0"/>
        <v>0.3785132556965623</v>
      </c>
      <c r="Z9" s="5">
        <f t="shared" si="0"/>
        <v>0.3785132556965623</v>
      </c>
      <c r="AA9" s="5">
        <f t="shared" si="0"/>
        <v>0.3785132556965623</v>
      </c>
      <c r="AB9" s="5">
        <f t="shared" si="0"/>
        <v>0.3785132556965623</v>
      </c>
      <c r="AC9" s="5">
        <f t="shared" si="0"/>
        <v>0.3785132556965623</v>
      </c>
      <c r="AD9" s="5">
        <f t="shared" si="0"/>
        <v>0.3785132556965623</v>
      </c>
      <c r="AE9" s="5">
        <f t="shared" si="0"/>
        <v>0.3785132556965623</v>
      </c>
      <c r="AF9" s="5">
        <f t="shared" si="0"/>
        <v>0.3785132556965623</v>
      </c>
      <c r="AG9" s="5">
        <f t="shared" si="0"/>
        <v>0.3785132556965623</v>
      </c>
    </row>
    <row r="10" spans="1:33">
      <c r="A10" t="s">
        <v>7</v>
      </c>
      <c r="B10" s="115">
        <f>#REF!</f>
        <v>0.69599999999999995</v>
      </c>
      <c r="C10" s="5">
        <f t="shared" si="1"/>
        <v>0.69599999999999995</v>
      </c>
      <c r="D10" s="5">
        <f t="shared" si="0"/>
        <v>0.69599999999999995</v>
      </c>
      <c r="E10" s="5">
        <f t="shared" si="0"/>
        <v>0.69599999999999995</v>
      </c>
      <c r="F10" s="5">
        <f t="shared" si="0"/>
        <v>0.69599999999999995</v>
      </c>
      <c r="G10" s="5">
        <f t="shared" si="0"/>
        <v>0.69599999999999995</v>
      </c>
      <c r="H10" s="5">
        <f t="shared" si="0"/>
        <v>0.69599999999999995</v>
      </c>
      <c r="I10" s="5">
        <f t="shared" si="0"/>
        <v>0.69599999999999995</v>
      </c>
      <c r="J10" s="5">
        <f t="shared" si="0"/>
        <v>0.69599999999999995</v>
      </c>
      <c r="K10" s="5">
        <f t="shared" si="0"/>
        <v>0.69599999999999995</v>
      </c>
      <c r="L10" s="5">
        <f t="shared" si="0"/>
        <v>0.69599999999999995</v>
      </c>
      <c r="M10" s="5">
        <f t="shared" si="0"/>
        <v>0.69599999999999995</v>
      </c>
      <c r="N10" s="5">
        <f t="shared" si="0"/>
        <v>0.69599999999999995</v>
      </c>
      <c r="O10" s="5">
        <f t="shared" si="0"/>
        <v>0.69599999999999995</v>
      </c>
      <c r="P10" s="5">
        <f t="shared" si="0"/>
        <v>0.69599999999999995</v>
      </c>
      <c r="Q10" s="5">
        <f t="shared" si="0"/>
        <v>0.69599999999999995</v>
      </c>
      <c r="R10" s="5">
        <f t="shared" si="0"/>
        <v>0.69599999999999995</v>
      </c>
      <c r="S10" s="5">
        <f t="shared" si="0"/>
        <v>0.69599999999999995</v>
      </c>
      <c r="T10" s="5">
        <f t="shared" si="0"/>
        <v>0.69599999999999995</v>
      </c>
      <c r="U10" s="5">
        <f t="shared" si="0"/>
        <v>0.69599999999999995</v>
      </c>
      <c r="V10" s="5">
        <f t="shared" si="0"/>
        <v>0.69599999999999995</v>
      </c>
      <c r="W10" s="5">
        <f t="shared" si="0"/>
        <v>0.69599999999999995</v>
      </c>
      <c r="X10" s="5">
        <f t="shared" si="0"/>
        <v>0.69599999999999995</v>
      </c>
      <c r="Y10" s="5">
        <f t="shared" si="0"/>
        <v>0.69599999999999995</v>
      </c>
      <c r="Z10" s="5">
        <f t="shared" si="0"/>
        <v>0.69599999999999995</v>
      </c>
      <c r="AA10" s="5">
        <f t="shared" si="0"/>
        <v>0.69599999999999995</v>
      </c>
      <c r="AB10" s="5">
        <f t="shared" si="0"/>
        <v>0.69599999999999995</v>
      </c>
      <c r="AC10" s="5">
        <f t="shared" si="0"/>
        <v>0.69599999999999995</v>
      </c>
      <c r="AD10" s="5">
        <f t="shared" si="0"/>
        <v>0.69599999999999995</v>
      </c>
      <c r="AE10" s="5">
        <f t="shared" si="0"/>
        <v>0.69599999999999995</v>
      </c>
      <c r="AF10" s="5">
        <f t="shared" si="0"/>
        <v>0.69599999999999995</v>
      </c>
      <c r="AG10" s="5">
        <f t="shared" si="0"/>
        <v>0.69599999999999995</v>
      </c>
    </row>
    <row r="11" spans="1:33">
      <c r="A11" t="s">
        <v>8</v>
      </c>
      <c r="B11" s="5">
        <f>StartYear_cal!E14</f>
        <v>0.31269498271833324</v>
      </c>
      <c r="C11" s="5">
        <f t="shared" si="1"/>
        <v>0.31269498271833324</v>
      </c>
      <c r="D11" s="5">
        <f t="shared" ref="D11:AG17" si="2">$B11</f>
        <v>0.31269498271833324</v>
      </c>
      <c r="E11" s="5">
        <f t="shared" si="2"/>
        <v>0.31269498271833324</v>
      </c>
      <c r="F11" s="5">
        <f t="shared" si="2"/>
        <v>0.31269498271833324</v>
      </c>
      <c r="G11" s="5">
        <f t="shared" si="2"/>
        <v>0.31269498271833324</v>
      </c>
      <c r="H11" s="5">
        <f t="shared" si="2"/>
        <v>0.31269498271833324</v>
      </c>
      <c r="I11" s="5">
        <f t="shared" si="2"/>
        <v>0.31269498271833324</v>
      </c>
      <c r="J11" s="5">
        <f t="shared" si="2"/>
        <v>0.31269498271833324</v>
      </c>
      <c r="K11" s="5">
        <f t="shared" si="2"/>
        <v>0.31269498271833324</v>
      </c>
      <c r="L11" s="5">
        <f t="shared" si="2"/>
        <v>0.31269498271833324</v>
      </c>
      <c r="M11" s="5">
        <f t="shared" si="2"/>
        <v>0.31269498271833324</v>
      </c>
      <c r="N11" s="5">
        <f t="shared" si="2"/>
        <v>0.31269498271833324</v>
      </c>
      <c r="O11" s="5">
        <f t="shared" si="2"/>
        <v>0.31269498271833324</v>
      </c>
      <c r="P11" s="5">
        <f t="shared" si="2"/>
        <v>0.31269498271833324</v>
      </c>
      <c r="Q11" s="5">
        <f t="shared" si="2"/>
        <v>0.31269498271833324</v>
      </c>
      <c r="R11" s="5">
        <f t="shared" si="2"/>
        <v>0.31269498271833324</v>
      </c>
      <c r="S11" s="5">
        <f t="shared" si="2"/>
        <v>0.31269498271833324</v>
      </c>
      <c r="T11" s="5">
        <f t="shared" si="2"/>
        <v>0.31269498271833324</v>
      </c>
      <c r="U11" s="5">
        <f t="shared" si="2"/>
        <v>0.31269498271833324</v>
      </c>
      <c r="V11" s="5">
        <f t="shared" si="2"/>
        <v>0.31269498271833324</v>
      </c>
      <c r="W11" s="5">
        <f t="shared" si="2"/>
        <v>0.31269498271833324</v>
      </c>
      <c r="X11" s="5">
        <f t="shared" si="2"/>
        <v>0.31269498271833324</v>
      </c>
      <c r="Y11" s="5">
        <f t="shared" si="2"/>
        <v>0.31269498271833324</v>
      </c>
      <c r="Z11" s="5">
        <f t="shared" si="2"/>
        <v>0.31269498271833324</v>
      </c>
      <c r="AA11" s="5">
        <f t="shared" si="2"/>
        <v>0.31269498271833324</v>
      </c>
      <c r="AB11" s="5">
        <f t="shared" si="2"/>
        <v>0.31269498271833324</v>
      </c>
      <c r="AC11" s="5">
        <f t="shared" si="2"/>
        <v>0.31269498271833324</v>
      </c>
      <c r="AD11" s="5">
        <f t="shared" si="2"/>
        <v>0.31269498271833324</v>
      </c>
      <c r="AE11" s="5">
        <f t="shared" si="2"/>
        <v>0.31269498271833324</v>
      </c>
      <c r="AF11" s="5">
        <f t="shared" si="2"/>
        <v>0.31269498271833324</v>
      </c>
      <c r="AG11" s="5">
        <f t="shared" si="2"/>
        <v>0.31269498271833324</v>
      </c>
    </row>
    <row r="12" spans="1:33">
      <c r="A12" t="s">
        <v>9</v>
      </c>
      <c r="B12" s="115">
        <f>AVERAGE(#REF!,#REF!,#REF!)</f>
        <v>0.13566666666666669</v>
      </c>
      <c r="C12" s="5">
        <f t="shared" si="1"/>
        <v>0.13566666666666669</v>
      </c>
      <c r="D12" s="5">
        <f t="shared" si="2"/>
        <v>0.13566666666666669</v>
      </c>
      <c r="E12" s="5">
        <f t="shared" si="2"/>
        <v>0.13566666666666669</v>
      </c>
      <c r="F12" s="5">
        <f t="shared" si="2"/>
        <v>0.13566666666666669</v>
      </c>
      <c r="G12" s="5">
        <f t="shared" si="2"/>
        <v>0.13566666666666669</v>
      </c>
      <c r="H12" s="5">
        <f t="shared" si="2"/>
        <v>0.13566666666666669</v>
      </c>
      <c r="I12" s="5">
        <f t="shared" si="2"/>
        <v>0.13566666666666669</v>
      </c>
      <c r="J12" s="5">
        <f t="shared" si="2"/>
        <v>0.13566666666666669</v>
      </c>
      <c r="K12" s="5">
        <f t="shared" si="2"/>
        <v>0.13566666666666669</v>
      </c>
      <c r="L12" s="5">
        <f t="shared" si="2"/>
        <v>0.13566666666666669</v>
      </c>
      <c r="M12" s="5">
        <f t="shared" si="2"/>
        <v>0.13566666666666669</v>
      </c>
      <c r="N12" s="5">
        <f t="shared" si="2"/>
        <v>0.13566666666666669</v>
      </c>
      <c r="O12" s="5">
        <f t="shared" si="2"/>
        <v>0.13566666666666669</v>
      </c>
      <c r="P12" s="5">
        <f t="shared" si="2"/>
        <v>0.13566666666666669</v>
      </c>
      <c r="Q12" s="5">
        <f t="shared" si="2"/>
        <v>0.13566666666666669</v>
      </c>
      <c r="R12" s="5">
        <f t="shared" si="2"/>
        <v>0.13566666666666669</v>
      </c>
      <c r="S12" s="5">
        <f t="shared" si="2"/>
        <v>0.13566666666666669</v>
      </c>
      <c r="T12" s="5">
        <f t="shared" si="2"/>
        <v>0.13566666666666669</v>
      </c>
      <c r="U12" s="5">
        <f t="shared" si="2"/>
        <v>0.13566666666666669</v>
      </c>
      <c r="V12" s="5">
        <f t="shared" si="2"/>
        <v>0.13566666666666669</v>
      </c>
      <c r="W12" s="5">
        <f t="shared" si="2"/>
        <v>0.13566666666666669</v>
      </c>
      <c r="X12" s="5">
        <f t="shared" si="2"/>
        <v>0.13566666666666669</v>
      </c>
      <c r="Y12" s="5">
        <f t="shared" si="2"/>
        <v>0.13566666666666669</v>
      </c>
      <c r="Z12" s="5">
        <f t="shared" si="2"/>
        <v>0.13566666666666669</v>
      </c>
      <c r="AA12" s="5">
        <f t="shared" si="2"/>
        <v>0.13566666666666669</v>
      </c>
      <c r="AB12" s="5">
        <f t="shared" si="2"/>
        <v>0.13566666666666669</v>
      </c>
      <c r="AC12" s="5">
        <f t="shared" si="2"/>
        <v>0.13566666666666669</v>
      </c>
      <c r="AD12" s="5">
        <f t="shared" si="2"/>
        <v>0.13566666666666669</v>
      </c>
      <c r="AE12" s="5">
        <f t="shared" si="2"/>
        <v>0.13566666666666669</v>
      </c>
      <c r="AF12" s="5">
        <f t="shared" si="2"/>
        <v>0.13566666666666669</v>
      </c>
      <c r="AG12" s="5">
        <f t="shared" si="2"/>
        <v>0.13566666666666669</v>
      </c>
    </row>
    <row r="13" spans="1:33">
      <c r="A13" t="s">
        <v>12</v>
      </c>
      <c r="B13" s="115">
        <f>SUMIFS(#REF!,#REF!,1)/(SUMIFS(#REF!,#REF!,1)*8760)</f>
        <v>0.37626438079231661</v>
      </c>
      <c r="C13" s="5">
        <f t="shared" si="1"/>
        <v>0.37626438079231661</v>
      </c>
      <c r="D13" s="5">
        <f t="shared" si="2"/>
        <v>0.37626438079231661</v>
      </c>
      <c r="E13" s="5">
        <f t="shared" si="2"/>
        <v>0.37626438079231661</v>
      </c>
      <c r="F13" s="5">
        <f t="shared" si="2"/>
        <v>0.37626438079231661</v>
      </c>
      <c r="G13" s="5">
        <f t="shared" si="2"/>
        <v>0.37626438079231661</v>
      </c>
      <c r="H13" s="5">
        <f t="shared" si="2"/>
        <v>0.37626438079231661</v>
      </c>
      <c r="I13" s="5">
        <f t="shared" si="2"/>
        <v>0.37626438079231661</v>
      </c>
      <c r="J13" s="5">
        <f t="shared" si="2"/>
        <v>0.37626438079231661</v>
      </c>
      <c r="K13" s="5">
        <f t="shared" si="2"/>
        <v>0.37626438079231661</v>
      </c>
      <c r="L13" s="5">
        <f t="shared" si="2"/>
        <v>0.37626438079231661</v>
      </c>
      <c r="M13" s="5">
        <f t="shared" si="2"/>
        <v>0.37626438079231661</v>
      </c>
      <c r="N13" s="5">
        <f t="shared" si="2"/>
        <v>0.37626438079231661</v>
      </c>
      <c r="O13" s="5">
        <f t="shared" si="2"/>
        <v>0.37626438079231661</v>
      </c>
      <c r="P13" s="5">
        <f t="shared" si="2"/>
        <v>0.37626438079231661</v>
      </c>
      <c r="Q13" s="5">
        <f t="shared" si="2"/>
        <v>0.37626438079231661</v>
      </c>
      <c r="R13" s="5">
        <f t="shared" si="2"/>
        <v>0.37626438079231661</v>
      </c>
      <c r="S13" s="5">
        <f t="shared" si="2"/>
        <v>0.37626438079231661</v>
      </c>
      <c r="T13" s="5">
        <f t="shared" si="2"/>
        <v>0.37626438079231661</v>
      </c>
      <c r="U13" s="5">
        <f t="shared" si="2"/>
        <v>0.37626438079231661</v>
      </c>
      <c r="V13" s="5">
        <f t="shared" si="2"/>
        <v>0.37626438079231661</v>
      </c>
      <c r="W13" s="5">
        <f t="shared" si="2"/>
        <v>0.37626438079231661</v>
      </c>
      <c r="X13" s="5">
        <f t="shared" si="2"/>
        <v>0.37626438079231661</v>
      </c>
      <c r="Y13" s="5">
        <f t="shared" si="2"/>
        <v>0.37626438079231661</v>
      </c>
      <c r="Z13" s="5">
        <f t="shared" si="2"/>
        <v>0.37626438079231661</v>
      </c>
      <c r="AA13" s="5">
        <f t="shared" si="2"/>
        <v>0.37626438079231661</v>
      </c>
      <c r="AB13" s="5">
        <f t="shared" si="2"/>
        <v>0.37626438079231661</v>
      </c>
      <c r="AC13" s="5">
        <f t="shared" si="2"/>
        <v>0.37626438079231661</v>
      </c>
      <c r="AD13" s="5">
        <f t="shared" si="2"/>
        <v>0.37626438079231661</v>
      </c>
      <c r="AE13" s="5">
        <f t="shared" si="2"/>
        <v>0.37626438079231661</v>
      </c>
      <c r="AF13" s="5">
        <f t="shared" si="2"/>
        <v>0.37626438079231661</v>
      </c>
      <c r="AG13" s="5">
        <f t="shared" si="2"/>
        <v>0.37626438079231661</v>
      </c>
    </row>
    <row r="14" spans="1:33">
      <c r="A14" t="s">
        <v>13</v>
      </c>
      <c r="B14" s="120">
        <v>0.3</v>
      </c>
      <c r="C14" s="5">
        <f t="shared" si="1"/>
        <v>0.3</v>
      </c>
      <c r="D14" s="5">
        <f t="shared" si="2"/>
        <v>0.3</v>
      </c>
      <c r="E14" s="5">
        <f t="shared" si="2"/>
        <v>0.3</v>
      </c>
      <c r="F14" s="5">
        <f t="shared" si="2"/>
        <v>0.3</v>
      </c>
      <c r="G14" s="5">
        <f t="shared" si="2"/>
        <v>0.3</v>
      </c>
      <c r="H14" s="5">
        <f t="shared" si="2"/>
        <v>0.3</v>
      </c>
      <c r="I14" s="5">
        <f t="shared" si="2"/>
        <v>0.3</v>
      </c>
      <c r="J14" s="5">
        <f t="shared" si="2"/>
        <v>0.3</v>
      </c>
      <c r="K14" s="5">
        <f t="shared" si="2"/>
        <v>0.3</v>
      </c>
      <c r="L14" s="5">
        <f t="shared" si="2"/>
        <v>0.3</v>
      </c>
      <c r="M14" s="5">
        <f t="shared" si="2"/>
        <v>0.3</v>
      </c>
      <c r="N14" s="5">
        <f t="shared" si="2"/>
        <v>0.3</v>
      </c>
      <c r="O14" s="5">
        <f t="shared" si="2"/>
        <v>0.3</v>
      </c>
      <c r="P14" s="5">
        <f t="shared" si="2"/>
        <v>0.3</v>
      </c>
      <c r="Q14" s="5">
        <f t="shared" si="2"/>
        <v>0.3</v>
      </c>
      <c r="R14" s="5">
        <f t="shared" si="2"/>
        <v>0.3</v>
      </c>
      <c r="S14" s="5">
        <f t="shared" si="2"/>
        <v>0.3</v>
      </c>
      <c r="T14" s="5">
        <f t="shared" si="2"/>
        <v>0.3</v>
      </c>
      <c r="U14" s="5">
        <f t="shared" si="2"/>
        <v>0.3</v>
      </c>
      <c r="V14" s="5">
        <f t="shared" si="2"/>
        <v>0.3</v>
      </c>
      <c r="W14" s="5">
        <f t="shared" si="2"/>
        <v>0.3</v>
      </c>
      <c r="X14" s="5">
        <f t="shared" si="2"/>
        <v>0.3</v>
      </c>
      <c r="Y14" s="5">
        <f t="shared" si="2"/>
        <v>0.3</v>
      </c>
      <c r="Z14" s="5">
        <f t="shared" si="2"/>
        <v>0.3</v>
      </c>
      <c r="AA14" s="5">
        <f t="shared" si="2"/>
        <v>0.3</v>
      </c>
      <c r="AB14" s="5">
        <f t="shared" si="2"/>
        <v>0.3</v>
      </c>
      <c r="AC14" s="5">
        <f t="shared" si="2"/>
        <v>0.3</v>
      </c>
      <c r="AD14" s="5">
        <f t="shared" si="2"/>
        <v>0.3</v>
      </c>
      <c r="AE14" s="5">
        <f t="shared" si="2"/>
        <v>0.3</v>
      </c>
      <c r="AF14" s="5">
        <f t="shared" si="2"/>
        <v>0.3</v>
      </c>
      <c r="AG14" s="5">
        <f t="shared" si="2"/>
        <v>0.3</v>
      </c>
    </row>
    <row r="15" spans="1:33">
      <c r="A15" t="s">
        <v>16</v>
      </c>
      <c r="B15" s="115">
        <f>B11</f>
        <v>0.31269498271833324</v>
      </c>
      <c r="C15" s="5">
        <f t="shared" si="1"/>
        <v>0.31269498271833324</v>
      </c>
      <c r="D15" s="5">
        <f t="shared" si="2"/>
        <v>0.31269498271833324</v>
      </c>
      <c r="E15" s="5">
        <f t="shared" si="2"/>
        <v>0.31269498271833324</v>
      </c>
      <c r="F15" s="5">
        <f t="shared" si="2"/>
        <v>0.31269498271833324</v>
      </c>
      <c r="G15" s="5">
        <f t="shared" si="2"/>
        <v>0.31269498271833324</v>
      </c>
      <c r="H15" s="5">
        <f t="shared" si="2"/>
        <v>0.31269498271833324</v>
      </c>
      <c r="I15" s="5">
        <f t="shared" si="2"/>
        <v>0.31269498271833324</v>
      </c>
      <c r="J15" s="5">
        <f t="shared" si="2"/>
        <v>0.31269498271833324</v>
      </c>
      <c r="K15" s="5">
        <f t="shared" si="2"/>
        <v>0.31269498271833324</v>
      </c>
      <c r="L15" s="5">
        <f t="shared" si="2"/>
        <v>0.31269498271833324</v>
      </c>
      <c r="M15" s="5">
        <f t="shared" si="2"/>
        <v>0.31269498271833324</v>
      </c>
      <c r="N15" s="5">
        <f t="shared" si="2"/>
        <v>0.31269498271833324</v>
      </c>
      <c r="O15" s="5">
        <f t="shared" si="2"/>
        <v>0.31269498271833324</v>
      </c>
      <c r="P15" s="5">
        <f t="shared" si="2"/>
        <v>0.31269498271833324</v>
      </c>
      <c r="Q15" s="5">
        <f t="shared" si="2"/>
        <v>0.31269498271833324</v>
      </c>
      <c r="R15" s="5">
        <f t="shared" si="2"/>
        <v>0.31269498271833324</v>
      </c>
      <c r="S15" s="5">
        <f t="shared" si="2"/>
        <v>0.31269498271833324</v>
      </c>
      <c r="T15" s="5">
        <f t="shared" si="2"/>
        <v>0.31269498271833324</v>
      </c>
      <c r="U15" s="5">
        <f t="shared" si="2"/>
        <v>0.31269498271833324</v>
      </c>
      <c r="V15" s="5">
        <f t="shared" si="2"/>
        <v>0.31269498271833324</v>
      </c>
      <c r="W15" s="5">
        <f t="shared" si="2"/>
        <v>0.31269498271833324</v>
      </c>
      <c r="X15" s="5">
        <f t="shared" si="2"/>
        <v>0.31269498271833324</v>
      </c>
      <c r="Y15" s="5">
        <f t="shared" si="2"/>
        <v>0.31269498271833324</v>
      </c>
      <c r="Z15" s="5">
        <f t="shared" si="2"/>
        <v>0.31269498271833324</v>
      </c>
      <c r="AA15" s="5">
        <f t="shared" si="2"/>
        <v>0.31269498271833324</v>
      </c>
      <c r="AB15" s="5">
        <f t="shared" si="2"/>
        <v>0.31269498271833324</v>
      </c>
      <c r="AC15" s="5">
        <f t="shared" si="2"/>
        <v>0.31269498271833324</v>
      </c>
      <c r="AD15" s="5">
        <f t="shared" si="2"/>
        <v>0.31269498271833324</v>
      </c>
      <c r="AE15" s="5">
        <f t="shared" si="2"/>
        <v>0.31269498271833324</v>
      </c>
      <c r="AF15" s="5">
        <f t="shared" si="2"/>
        <v>0.31269498271833324</v>
      </c>
      <c r="AG15" s="5">
        <f t="shared" si="2"/>
        <v>0.31269498271833324</v>
      </c>
    </row>
    <row r="16" spans="1:33">
      <c r="A16" t="s">
        <v>17</v>
      </c>
      <c r="B16" s="5">
        <f>StartYear_cal!E19</f>
        <v>8.0895570425008764E-2</v>
      </c>
      <c r="C16" s="5">
        <f t="shared" si="1"/>
        <v>8.0895570425008764E-2</v>
      </c>
      <c r="D16" s="5">
        <f t="shared" si="2"/>
        <v>8.0895570425008764E-2</v>
      </c>
      <c r="E16" s="5">
        <f t="shared" si="2"/>
        <v>8.0895570425008764E-2</v>
      </c>
      <c r="F16" s="5">
        <f t="shared" si="2"/>
        <v>8.0895570425008764E-2</v>
      </c>
      <c r="G16" s="5">
        <f t="shared" si="2"/>
        <v>8.0895570425008764E-2</v>
      </c>
      <c r="H16" s="5">
        <f t="shared" si="2"/>
        <v>8.0895570425008764E-2</v>
      </c>
      <c r="I16" s="5">
        <f t="shared" si="2"/>
        <v>8.0895570425008764E-2</v>
      </c>
      <c r="J16" s="5">
        <f t="shared" si="2"/>
        <v>8.0895570425008764E-2</v>
      </c>
      <c r="K16" s="5">
        <f t="shared" si="2"/>
        <v>8.0895570425008764E-2</v>
      </c>
      <c r="L16" s="5">
        <f t="shared" si="2"/>
        <v>8.0895570425008764E-2</v>
      </c>
      <c r="M16" s="5">
        <f t="shared" si="2"/>
        <v>8.0895570425008764E-2</v>
      </c>
      <c r="N16" s="5">
        <f t="shared" si="2"/>
        <v>8.0895570425008764E-2</v>
      </c>
      <c r="O16" s="5">
        <f t="shared" si="2"/>
        <v>8.0895570425008764E-2</v>
      </c>
      <c r="P16" s="5">
        <f t="shared" si="2"/>
        <v>8.0895570425008764E-2</v>
      </c>
      <c r="Q16" s="5">
        <f t="shared" si="2"/>
        <v>8.0895570425008764E-2</v>
      </c>
      <c r="R16" s="5">
        <f t="shared" si="2"/>
        <v>8.0895570425008764E-2</v>
      </c>
      <c r="S16" s="5">
        <f t="shared" si="2"/>
        <v>8.0895570425008764E-2</v>
      </c>
      <c r="T16" s="5">
        <f t="shared" si="2"/>
        <v>8.0895570425008764E-2</v>
      </c>
      <c r="U16" s="5">
        <f t="shared" si="2"/>
        <v>8.0895570425008764E-2</v>
      </c>
      <c r="V16" s="5">
        <f t="shared" si="2"/>
        <v>8.0895570425008764E-2</v>
      </c>
      <c r="W16" s="5">
        <f t="shared" si="2"/>
        <v>8.0895570425008764E-2</v>
      </c>
      <c r="X16" s="5">
        <f t="shared" si="2"/>
        <v>8.0895570425008764E-2</v>
      </c>
      <c r="Y16" s="5">
        <f t="shared" si="2"/>
        <v>8.0895570425008764E-2</v>
      </c>
      <c r="Z16" s="5">
        <f t="shared" si="2"/>
        <v>8.0895570425008764E-2</v>
      </c>
      <c r="AA16" s="5">
        <f t="shared" si="2"/>
        <v>8.0895570425008764E-2</v>
      </c>
      <c r="AB16" s="5">
        <f t="shared" si="2"/>
        <v>8.0895570425008764E-2</v>
      </c>
      <c r="AC16" s="5">
        <f t="shared" si="2"/>
        <v>8.0895570425008764E-2</v>
      </c>
      <c r="AD16" s="5">
        <f t="shared" si="2"/>
        <v>8.0895570425008764E-2</v>
      </c>
      <c r="AE16" s="5">
        <f t="shared" si="2"/>
        <v>8.0895570425008764E-2</v>
      </c>
      <c r="AF16" s="5">
        <f t="shared" si="2"/>
        <v>8.0895570425008764E-2</v>
      </c>
      <c r="AG16" s="5">
        <f t="shared" si="2"/>
        <v>8.0895570425008764E-2</v>
      </c>
    </row>
    <row r="17" spans="1:33">
      <c r="A17" t="s">
        <v>18</v>
      </c>
      <c r="B17" s="115">
        <f>#REF!</f>
        <v>0.67400000000000004</v>
      </c>
      <c r="C17" s="5">
        <f t="shared" si="1"/>
        <v>0.67400000000000004</v>
      </c>
      <c r="D17" s="5">
        <f t="shared" si="2"/>
        <v>0.67400000000000004</v>
      </c>
      <c r="E17" s="5">
        <f t="shared" si="2"/>
        <v>0.67400000000000004</v>
      </c>
      <c r="F17" s="5">
        <f t="shared" si="2"/>
        <v>0.67400000000000004</v>
      </c>
      <c r="G17" s="5">
        <f t="shared" si="2"/>
        <v>0.67400000000000004</v>
      </c>
      <c r="H17" s="5">
        <f t="shared" si="2"/>
        <v>0.67400000000000004</v>
      </c>
      <c r="I17" s="5">
        <f t="shared" si="2"/>
        <v>0.67400000000000004</v>
      </c>
      <c r="J17" s="5">
        <f t="shared" si="2"/>
        <v>0.67400000000000004</v>
      </c>
      <c r="K17" s="5">
        <f t="shared" si="2"/>
        <v>0.67400000000000004</v>
      </c>
      <c r="L17" s="5">
        <f t="shared" si="2"/>
        <v>0.67400000000000004</v>
      </c>
      <c r="M17" s="5">
        <f t="shared" si="2"/>
        <v>0.67400000000000004</v>
      </c>
      <c r="N17" s="5">
        <f t="shared" si="2"/>
        <v>0.67400000000000004</v>
      </c>
      <c r="O17" s="5">
        <f t="shared" si="2"/>
        <v>0.67400000000000004</v>
      </c>
      <c r="P17" s="5">
        <f t="shared" si="2"/>
        <v>0.67400000000000004</v>
      </c>
      <c r="Q17" s="5">
        <f t="shared" si="2"/>
        <v>0.67400000000000004</v>
      </c>
      <c r="R17" s="5">
        <f t="shared" si="2"/>
        <v>0.67400000000000004</v>
      </c>
      <c r="S17" s="5">
        <f t="shared" si="2"/>
        <v>0.67400000000000004</v>
      </c>
      <c r="T17" s="5">
        <f t="shared" si="2"/>
        <v>0.67400000000000004</v>
      </c>
      <c r="U17" s="5">
        <f t="shared" si="2"/>
        <v>0.67400000000000004</v>
      </c>
      <c r="V17" s="5">
        <f t="shared" si="2"/>
        <v>0.67400000000000004</v>
      </c>
      <c r="W17" s="5">
        <f t="shared" si="2"/>
        <v>0.67400000000000004</v>
      </c>
      <c r="X17" s="5">
        <f t="shared" si="2"/>
        <v>0.67400000000000004</v>
      </c>
      <c r="Y17" s="5">
        <f t="shared" si="2"/>
        <v>0.67400000000000004</v>
      </c>
      <c r="Z17" s="5">
        <f t="shared" si="2"/>
        <v>0.67400000000000004</v>
      </c>
      <c r="AA17" s="5">
        <f t="shared" si="2"/>
        <v>0.67400000000000004</v>
      </c>
      <c r="AB17" s="5">
        <f t="shared" si="2"/>
        <v>0.67400000000000004</v>
      </c>
      <c r="AC17" s="5">
        <f t="shared" si="2"/>
        <v>0.67400000000000004</v>
      </c>
      <c r="AD17" s="5">
        <f t="shared" si="2"/>
        <v>0.67400000000000004</v>
      </c>
      <c r="AE17" s="5">
        <f t="shared" si="2"/>
        <v>0.67400000000000004</v>
      </c>
      <c r="AF17" s="5">
        <f t="shared" si="2"/>
        <v>0.67400000000000004</v>
      </c>
      <c r="AG17" s="5">
        <f t="shared" si="2"/>
        <v>0.67400000000000004</v>
      </c>
    </row>
    <row r="19" spans="1:33">
      <c r="B19" s="116" t="s">
        <v>404</v>
      </c>
      <c r="C19" s="116"/>
      <c r="D19" s="87"/>
    </row>
    <row r="20" spans="1:33">
      <c r="B20" s="119" t="s">
        <v>408</v>
      </c>
      <c r="C20" s="119"/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About</vt:lpstr>
      <vt:lpstr>SY_EPSIS</vt:lpstr>
      <vt:lpstr>SY_EPSIS_cal</vt:lpstr>
      <vt:lpstr>SY_Renewable_Cap</vt:lpstr>
      <vt:lpstr>SY_Renewable_Output</vt:lpstr>
      <vt:lpstr>NREL ATB</vt:lpstr>
      <vt:lpstr>Sheet1</vt:lpstr>
      <vt:lpstr>StartYear_cal</vt:lpstr>
      <vt:lpstr>BECF-pre-ret</vt:lpstr>
      <vt:lpstr>BECF-pre-nonret</vt:lpstr>
      <vt:lpstr>BECF-new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Megan Mahajan</cp:lastModifiedBy>
  <dcterms:created xsi:type="dcterms:W3CDTF">2016-02-26T23:43:24Z</dcterms:created>
  <dcterms:modified xsi:type="dcterms:W3CDTF">2022-02-10T19:42:09Z</dcterms:modified>
</cp:coreProperties>
</file>