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F139" i="8"/>
  <c r="B16" i="18"/>
  <c r="F80" i="8" s="1"/>
  <c r="B15" i="18"/>
  <c r="F117" i="8" s="1"/>
  <c r="B14" i="18"/>
  <c r="B8" i="18"/>
  <c r="F45" i="8" s="1"/>
  <c r="B7" i="18"/>
  <c r="B5" i="18"/>
  <c r="F126" i="8" s="1"/>
  <c r="B3" i="18"/>
  <c r="F132" i="8" s="1"/>
  <c r="F65" i="8"/>
  <c r="F88" i="8"/>
  <c r="F97" i="8"/>
  <c r="F103" i="8"/>
  <c r="F115" i="8"/>
  <c r="F98" i="8"/>
  <c r="F112" i="8"/>
  <c r="F101" i="8"/>
  <c r="F102"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2" i="8"/>
  <c r="F127" i="8"/>
  <c r="F57" i="8"/>
  <c r="F18" i="8"/>
  <c r="F38" i="8"/>
  <c r="F27" i="8"/>
  <c r="F32" i="8"/>
  <c r="F2" i="8"/>
  <c r="F73" i="8"/>
  <c r="F41" i="8"/>
  <c r="F129" i="8"/>
  <c r="F66" i="8"/>
  <c r="F130" i="8"/>
  <c r="F69" i="8"/>
  <c r="F64" i="8"/>
  <c r="F60" i="8"/>
  <c r="F51" i="8"/>
  <c r="F61" i="8"/>
  <c r="F54" i="8"/>
  <c r="F40" i="8"/>
  <c r="K280" i="1" l="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<sst xmlns="http://schemas.openxmlformats.org/spreadsheetml/2006/main" count="12660" uniqueCount="3614">
  <si>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</si>
  <si>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</si>
  <si>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</si>
  <si>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</si>
  <si>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</si>
  <si>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</si>
  <si>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</si>
  <si>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</si>
  <si>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</si>
  <si>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</si>
  <si>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</si>
  <si>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</si>
  <si>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</si>
  <si>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</si>
  <si>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</si>
  <si>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</si>
  <si>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</si>
  <si>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</si>
  <si>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</si>
  <si>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</si>
  <si>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</si>
  <si>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</si>
  <si>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</si>
  <si>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</si>
  <si>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</si>
  <si>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</si>
  <si>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</si>
  <si>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</si>
  <si>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</si>
  <si>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</si>
  <si>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</si>
  <si>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</si>
  <si>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</si>
  <si>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</si>
  <si>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</si>
  <si>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</si>
  <si>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</si>
  <si>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</si>
  <si>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</si>
  <si>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</si>
  <si>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</si>
  <si>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</si>
  <si>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</si>
  <si>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</si>
  <si>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</si>
  <si>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</si>
  <si>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</si>
  <si>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</si>
  <si>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</si>
  <si>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</si>
  <si>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</si>
  <si>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</si>
  <si>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</si>
  <si>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</si>
  <si>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</si>
  <si>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</si>
  <si>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</si>
  <si>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</si>
  <si>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</si>
  <si>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</si>
  <si>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</si>
  <si>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</si>
  <si>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</si>
  <si>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</si>
  <si>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</si>
  <si>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</si>
  <si>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</si>
  <si>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</si>
  <si>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</si>
  <si>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</si>
  <si>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</si>
  <si>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</si>
  <si>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</si>
  <si>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</si>
  <si>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</si>
  <si>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</si>
  <si>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</si>
  <si>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</si>
  <si>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</si>
  <si>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</si>
  <si>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</si>
  <si>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</si>
  <si>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</si>
  <si>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</si>
  <si>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</si>
  <si>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</si>
  <si>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</si>
  <si>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</si>
  <si>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</si>
  <si>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</si>
  <si>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</si>
  <si>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</si>
  <si>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</si>
  <si>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</si>
  <si>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</si>
  <si>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</si>
  <si>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</si>
  <si>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</si>
  <si>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</si>
  <si>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</si>
  <si>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</si>
  <si>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</si>
  <si>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</si>
  <si>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</si>
  <si>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</si>
  <si>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</si>
  <si>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</si>
  <si>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</si>
  <si>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</si>
  <si>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</si>
  <si>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</si>
  <si>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</si>
  <si>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</si>
  <si>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</si>
  <si>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</si>
  <si>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</si>
  <si>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</si>
  <si>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</si>
  <si>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</si>
  <si>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</si>
  <si>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</si>
  <si>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</si>
  <si>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</si>
  <si>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</si>
  <si>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</si>
  <si>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</si>
  <si>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</si>
  <si>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</si>
  <si>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</si>
  <si>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</si>
  <si>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</si>
  <si>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</si>
  <si>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</si>
  <si>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</si>
  <si>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</si>
  <si>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</si>
  <si>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</si>
  <si>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</si>
  <si>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</si>
  <si>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</si>
  <si>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</si>
  <si>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</si>
  <si>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</si>
  <si>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</si>
  <si>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</si>
  <si>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</si>
  <si>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</si>
  <si>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</si>
  <si>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</si>
  <si>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</si>
  <si>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</si>
  <si>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</si>
  <si>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</si>
  <si>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</si>
  <si>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</si>
  <si>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</si>
  <si>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</si>
  <si>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</si>
  <si>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</si>
  <si>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</si>
  <si>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</si>
  <si>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</si>
  <si>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</si>
  <si>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</si>
  <si>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</si>
  <si>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</si>
  <si>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</si>
  <si>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</si>
  <si>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</si>
  <si>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</si>
  <si>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</si>
  <si>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</si>
  <si>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</si>
  <si>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</si>
  <si>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</si>
  <si>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</si>
  <si>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</si>
  <si>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</si>
  <si>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</si>
  <si>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</si>
  <si>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</si>
  <si>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</si>
  <si>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</si>
  <si>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</si>
  <si>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</si>
  <si>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</si>
  <si>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</si>
  <si>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</si>
  <si>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</si>
  <si>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</si>
  <si>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</si>
  <si>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</si>
  <si>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</si>
  <si>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</si>
  <si>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</si>
  <si>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</si>
  <si>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</si>
  <si>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</si>
  <si>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</si>
  <si>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</si>
  <si>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</si>
  <si>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</si>
  <si>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</si>
  <si>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</si>
  <si>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</si>
  <si>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</si>
  <si>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</si>
  <si>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</si>
  <si>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</si>
  <si>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</si>
  <si>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</si>
  <si>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</si>
  <si>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</si>
  <si>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</si>
  <si>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</si>
  <si>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</si>
  <si>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</si>
  <si>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</si>
  <si>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</si>
  <si>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</si>
  <si>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</si>
  <si>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</si>
  <si>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</si>
  <si>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</si>
  <si>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</si>
  <si>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</si>
  <si>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</si>
  <si>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</si>
  <si>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</si>
  <si>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</si>
  <si>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</si>
  <si>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</si>
  <si>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</si>
  <si>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</si>
  <si>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</si>
  <si>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</si>
  <si>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</si>
  <si>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</si>
  <si>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</si>
  <si>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</si>
  <si>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</si>
  <si>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</si>
  <si>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</si>
  <si>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</si>
  <si>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</si>
  <si>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</si>
  <si>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</si>
  <si>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</si>
  <si>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</si>
  <si>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</si>
  <si>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</si>
  <si>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</si>
  <si>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</si>
  <si>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</si>
  <si>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</si>
  <si>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</si>
  <si>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</si>
  <si>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</si>
  <si>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</si>
  <si>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</si>
  <si>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</si>
  <si>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</si>
  <si>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</si>
  <si>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</si>
  <si>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</si>
  <si>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</si>
  <si>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</si>
  <si>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</si>
  <si>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</si>
  <si>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</si>
  <si>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</si>
  <si>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</si>
  <si>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</si>
  <si>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</si>
  <si>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</si>
  <si>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</si>
  <si>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</si>
  <si>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</si>
  <si>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</si>
  <si>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</si>
  <si>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</si>
  <si>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</si>
  <si>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</si>
  <si>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</si>
  <si>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</si>
  <si>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</si>
  <si>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</si>
  <si>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</si>
  <si>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</si>
  <si>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</si>
  <si>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</si>
  <si>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</si>
  <si>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</si>
  <si>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</si>
  <si>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</si>
  <si>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</si>
  <si>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</si>
  <si>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</si>
  <si>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</si>
  <si>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</si>
  <si>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</si>
  <si>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</si>
  <si>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</si>
  <si>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</si>
  <si>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</si>
  <si>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</si>
  <si>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</si>
  <si>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</si>
  <si>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</si>
  <si>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</si>
  <si>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</si>
  <si>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</si>
  <si>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</si>
  <si>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</si>
  <si>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</si>
  <si>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</si>
  <si>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</si>
  <si>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</si>
  <si>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</si>
  <si>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</si>
  <si>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</si>
  <si>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</si>
  <si>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</si>
  <si>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</si>
  <si>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</si>
  <si>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</si>
  <si>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</si>
  <si>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</si>
  <si>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</si>
  <si>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</si>
  <si>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</si>
  <si>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</si>
  <si>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</si>
  <si>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</si>
  <si>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</si>
  <si>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</si>
  <si>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</si>
  <si>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</si>
  <si>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</si>
  <si>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</si>
  <si>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</si>
  <si>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</si>
  <si>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</si>
  <si>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</si>
  <si>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</si>
  <si>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</si>
  <si>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</si>
  <si>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</si>
  <si>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</si>
  <si>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</si>
  <si>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</si>
  <si>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</si>
  <si>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</si>
  <si>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</si>
  <si>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</si>
  <si>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</si>
  <si>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</si>
  <si>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</si>
  <si>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</si>
  <si>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</si>
  <si>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</si>
  <si>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</si>
  <si>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</si>
  <si>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</si>
  <si>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</si>
  <si>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</si>
  <si>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</si>
  <si>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</si>
  <si>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</si>
  <si>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</si>
  <si>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</si>
  <si>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</si>
  <si>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</si>
  <si>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</si>
  <si>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</si>
  <si>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</si>
  <si>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</si>
  <si>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</si>
  <si>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</si>
  <si>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</si>
  <si>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</si>
  <si>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</si>
  <si>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</si>
  <si>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</si>
  <si>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</si>
  <si>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</si>
  <si>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</si>
  <si>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</si>
  <si>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</si>
  <si>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</si>
  <si>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</si>
  <si>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</si>
  <si>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</si>
  <si>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</si>
  <si>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</si>
  <si>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</si>
  <si>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</si>
  <si>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</si>
  <si>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</si>
  <si>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</si>
  <si>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</si>
  <si>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</si>
  <si>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</si>
  <si>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</si>
  <si>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</si>
  <si>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</si>
  <si>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</si>
  <si>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</si>
  <si>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</si>
  <si>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</si>
  <si>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</si>
  <si>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</si>
  <si>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</si>
  <si>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</si>
  <si>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</si>
  <si>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</si>
  <si>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</si>
  <si>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</si>
  <si>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</si>
  <si>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</si>
  <si>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</si>
  <si>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</si>
  <si>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</si>
  <si>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</si>
  <si>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</si>
  <si>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</si>
  <si>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</si>
  <si>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</si>
  <si>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</si>
  <si>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</si>
  <si>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</si>
  <si>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</si>
  <si>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</si>
  <si>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</si>
  <si>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</si>
  <si>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</si>
  <si>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</si>
  <si>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</si>
  <si>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</si>
  <si>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</si>
  <si>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</si>
  <si>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</si>
  <si>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</si>
  <si>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</si>
  <si>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</si>
  <si>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</si>
  <si>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</si>
  <si>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</si>
  <si>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</si>
  <si>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</si>
  <si>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</si>
  <si>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</si>
  <si>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</si>
  <si>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</si>
  <si>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</si>
  <si>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</si>
  <si>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</si>
  <si>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</si>
  <si>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</si>
  <si>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</si>
  <si>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</si>
  <si>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</si>
  <si>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</si>
  <si>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</si>
  <si>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</si>
  <si>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</si>
  <si>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</si>
  <si>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</si>
  <si>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</si>
  <si>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</si>
  <si>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</si>
  <si>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</si>
  <si>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</si>
  <si>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</si>
  <si>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</si>
  <si>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</si>
  <si>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</si>
  <si>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</si>
  <si>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</si>
  <si>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</si>
  <si>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</si>
  <si>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</si>
  <si>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</si>
  <si>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</si>
  <si>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</si>
  <si>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</si>
  <si>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</si>
  <si>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</si>
  <si>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</si>
  <si>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</si>
  <si>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</si>
  <si>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</si>
  <si>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</si>
  <si>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</si>
  <si>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</si>
  <si>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</si>
  <si>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</si>
  <si>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</si>
  <si>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</si>
  <si>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</si>
  <si>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</si>
  <si>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</si>
  <si>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</si>
  <si>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</si>
  <si>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</si>
  <si>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</si>
  <si>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</si>
  <si>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</si>
  <si>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</si>
  <si>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</si>
  <si>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</si>
  <si>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</si>
  <si>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</si>
  <si>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</si>
  <si>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</si>
  <si>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</si>
  <si>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</si>
  <si>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</si>
  <si>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</si>
  <si>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</si>
  <si>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</si>
  <si>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</si>
  <si>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</si>
  <si>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</si>
  <si>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</si>
  <si>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</si>
  <si>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</si>
  <si>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</si>
  <si>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</si>
  <si>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</si>
  <si>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</si>
  <si>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</si>
  <si>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</si>
  <si>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</si>
  <si>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</si>
  <si>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</si>
  <si>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</si>
  <si>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</si>
  <si>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</si>
  <si>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</si>
  <si>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</si>
  <si>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</si>
  <si>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</si>
  <si>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</si>
  <si>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</si>
  <si>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</si>
  <si>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</si>
  <si>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</si>
  <si>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</si>
  <si>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</si>
  <si>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</si>
  <si>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</si>
  <si>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</si>
  <si>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</si>
  <si>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</si>
  <si>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</si>
  <si>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</si>
  <si>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</si>
  <si>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</si>
  <si>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</si>
  <si>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</si>
  <si>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</si>
  <si>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</si>
  <si>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</si>
  <si>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</si>
  <si>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</si>
  <si>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</si>
  <si>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</si>
  <si>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</si>
  <si>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</si>
  <si>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</si>
  <si>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</si>
  <si>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</si>
  <si>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</si>
  <si>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</si>
  <si>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</si>
  <si>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</si>
  <si>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</si>
  <si>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</si>
  <si>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</si>
  <si>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</si>
  <si>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</si>
  <si>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</si>
  <si>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</si>
  <si>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</si>
  <si>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</si>
  <si>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</si>
  <si>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</si>
  <si>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</si>
  <si>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</si>
  <si>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</si>
  <si>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</si>
  <si>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</si>
  <si>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</si>
  <si>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</si>
  <si>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</si>
  <si>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</si>
  <si>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</si>
  <si>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</si>
  <si>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</si>
  <si>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</si>
  <si>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</si>
  <si>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</si>
  <si>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</si>
  <si>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</si>
  <si>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</si>
  <si>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</si>
  <si>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</si>
  <si>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</si>
  <si>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</si>
  <si>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</si>
  <si>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</si>
  <si>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</si>
  <si>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</si>
  <si>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</si>
  <si>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</si>
  <si>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</si>
  <si>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</si>
  <si>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</si>
  <si>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</si>
  <si>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</si>
  <si>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</si>
  <si>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</si>
  <si>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</si>
  <si>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</si>
  <si>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</si>
  <si>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</si>
  <si>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</si>
  <si>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</si>
  <si>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</si>
  <si>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</si>
  <si>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</si>
  <si>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</si>
  <si>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</si>
  <si>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</si>
  <si>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</si>
  <si>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</si>
  <si>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</si>
  <si>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</si>
  <si>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</si>
  <si>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</si>
  <si>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</si>
  <si>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</si>
  <si>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</si>
  <si>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</si>
  <si>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</si>
  <si>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</si>
  <si>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</si>
  <si>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</si>
  <si>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</si>
  <si>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</si>
  <si>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</si>
  <si>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</si>
  <si>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</si>
  <si>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</si>
  <si>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</si>
  <si>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</si>
  <si>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</si>
  <si>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</si>
  <si>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</si>
  <si>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</si>
  <si>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</si>
  <si>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</si>
  <si>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</si>
  <si>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</si>
  <si>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</si>
  <si>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</si>
  <si>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</si>
  <si>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</si>
  <si>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</si>
  <si>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</si>
  <si>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</si>
  <si>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</si>
  <si>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</si>
  <si>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</si>
  <si>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</si>
  <si>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</si>
  <si>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</si>
  <si>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</si>
  <si>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</si>
  <si>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</si>
  <si>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</si>
  <si>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</si>
  <si>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</si>
  <si>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</si>
  <si>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</si>
  <si>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</si>
  <si>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</si>
  <si>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</si>
  <si>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</si>
  <si>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</si>
  <si>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</si>
  <si>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</si>
  <si>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</si>
  <si>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</si>
  <si>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</si>
  <si>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</si>
  <si>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</si>
  <si>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</si>
  <si>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</si>
  <si>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</si>
  <si>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</si>
  <si>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</si>
  <si>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</si>
  <si>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</si>
  <si>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</si>
  <si>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</si>
  <si>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</si>
  <si>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</si>
  <si>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</si>
  <si>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</si>
  <si>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</si>
  <si>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</si>
  <si>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</si>
  <si>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</si>
  <si>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</si>
  <si>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</si>
  <si>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</si>
  <si>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</si>
  <si>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</si>
  <si>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</si>
  <si>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</si>
  <si>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</si>
  <si>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</si>
  <si>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</si>
  <si>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</si>
  <si>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</si>
  <si>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</si>
  <si>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</si>
  <si>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</si>
  <si>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</si>
  <si>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</si>
  <si>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</si>
  <si>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</si>
  <si>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</si>
  <si>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</si>
  <si>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</si>
  <si>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</si>
  <si>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</si>
  <si>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</si>
  <si>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</si>
  <si>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</si>
  <si>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</si>
  <si>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</si>
  <si>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</si>
  <si>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</si>
  <si>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</si>
  <si>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</si>
  <si>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</si>
  <si>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</si>
  <si>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</si>
  <si>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</si>
  <si>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</si>
  <si>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</si>
  <si>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</si>
  <si>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</si>
  <si>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</si>
  <si>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</si>
  <si>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</si>
  <si>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</si>
  <si>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</si>
  <si>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</si>
  <si>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</si>
  <si>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</si>
  <si>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</si>
  <si>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</si>
  <si>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</si>
  <si>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</si>
  <si>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</si>
  <si>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</si>
  <si>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</si>
  <si>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</si>
  <si>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</si>
  <si>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</si>
  <si>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</si>
  <si>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</si>
  <si>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</si>
  <si>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</si>
  <si>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</si>
  <si>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</si>
  <si>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</si>
  <si>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</si>
  <si>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</si>
  <si>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</si>
  <si>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</si>
  <si>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</si>
  <si>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</si>
  <si>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</si>
  <si>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</si>
  <si>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</si>
  <si>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</si>
  <si>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</si>
  <si>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</si>
  <si>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</si>
  <si>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</si>
  <si>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</si>
  <si>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</si>
  <si>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</si>
  <si>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</si>
  <si>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</si>
  <si>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</si>
  <si>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</si>
  <si>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</si>
  <si>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</si>
  <si>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</si>
  <si>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</si>
  <si>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</si>
  <si>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</si>
  <si>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</si>
  <si>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</si>
  <si>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</si>
  <si>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</si>
  <si>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</si>
  <si>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</si>
  <si>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</si>
  <si>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</si>
  <si>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</si>
  <si>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</si>
  <si>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</si>
  <si>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</si>
  <si>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</si>
  <si>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</si>
  <si>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</si>
  <si>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</si>
  <si>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</si>
  <si>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</si>
  <si>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</si>
  <si>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</si>
  <si>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</si>
  <si>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</si>
  <si>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</si>
  <si>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</si>
  <si>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</si>
  <si>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</si>
  <si>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</si>
  <si>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</si>
  <si>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</si>
  <si>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</si>
  <si>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</si>
  <si>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</si>
  <si>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</si>
  <si>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</si>
  <si>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</si>
  <si>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</si>
  <si>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</si>
  <si>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</si>
  <si>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</si>
  <si>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</si>
  <si>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</si>
  <si>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</si>
  <si>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</si>
  <si>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</si>
  <si>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</si>
  <si>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</si>
  <si>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</si>
  <si>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</si>
  <si>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</si>
  <si>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</si>
  <si>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</si>
  <si>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</si>
  <si>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</si>
  <si>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</si>
  <si>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</si>
  <si>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</si>
  <si>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</si>
  <si>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</si>
  <si>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</si>
  <si>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</si>
  <si>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</si>
  <si>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</si>
  <si>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</si>
  <si>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</si>
  <si>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</si>
  <si>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</si>
  <si>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</si>
  <si>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</si>
  <si>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</si>
  <si>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</si>
  <si>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</si>
  <si>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</si>
  <si>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</si>
  <si>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</si>
  <si>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</si>
  <si>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</si>
  <si>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</si>
  <si>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</si>
  <si>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</si>
  <si>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</si>
  <si>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</si>
  <si>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</si>
  <si>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</si>
  <si>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</si>
  <si>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</si>
  <si>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</si>
  <si>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</si>
  <si>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</si>
  <si>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</si>
  <si>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</si>
  <si>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</si>
  <si>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</si>
  <si>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</si>
  <si>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</si>
  <si>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</si>
  <si>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</si>
  <si>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</si>
  <si>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</si>
  <si>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</si>
  <si>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</si>
  <si>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</si>
  <si>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</si>
  <si>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</si>
  <si>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</si>
  <si>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</si>
  <si>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</si>
  <si>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</si>
  <si>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</si>
  <si>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</si>
  <si>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</si>
  <si>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</si>
  <si>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</si>
  <si>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</si>
  <si>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</si>
  <si>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</si>
  <si>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</si>
  <si>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</si>
  <si>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</si>
  <si>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</si>
  <si>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</si>
  <si>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</si>
  <si>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</si>
  <si>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</si>
  <si>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</si>
  <si>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</si>
  <si>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</si>
  <si>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</si>
  <si>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</si>
  <si>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</si>
  <si>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</si>
  <si>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</si>
  <si>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</si>
  <si>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</si>
  <si>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</si>
  <si>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</si>
  <si>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</si>
  <si>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</si>
  <si>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</si>
  <si>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</si>
  <si>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</si>
  <si>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</si>
  <si>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</si>
  <si>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</si>
  <si>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</si>
  <si>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</si>
  <si>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</si>
  <si>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</si>
  <si>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</si>
  <si>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</si>
  <si>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</si>
  <si>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</si>
  <si>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</si>
  <si>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</si>
  <si>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</si>
  <si>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</si>
  <si>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</si>
  <si>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</si>
  <si>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</si>
  <si>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</si>
  <si>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</si>
  <si>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</si>
  <si>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</si>
  <si>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</si>
  <si>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</si>
  <si>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</si>
  <si>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</si>
  <si>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</si>
  <si>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</si>
  <si>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</si>
  <si>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</si>
  <si>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</si>
  <si>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</si>
  <si>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</si>
  <si>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</si>
  <si>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</si>
  <si>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</si>
  <si>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</si>
  <si>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</si>
  <si>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</si>
  <si>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</si>
  <si>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</si>
  <si>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</si>
  <si>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</si>
  <si>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</si>
  <si>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</si>
  <si>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</si>
  <si>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</si>
  <si>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</si>
  <si>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</si>
  <si>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</si>
  <si>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</si>
  <si>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</si>
  <si>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</si>
  <si>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</si>
  <si>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</si>
  <si>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</si>
  <si>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</si>
  <si>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</si>
  <si>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</si>
  <si>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</si>
  <si>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</si>
  <si>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</si>
  <si>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</si>
  <si>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</si>
  <si>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</si>
  <si>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</si>
  <si>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</si>
  <si>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</si>
  <si>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</si>
  <si>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</si>
  <si>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</si>
  <si>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</si>
  <si>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</si>
  <si>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</si>
  <si>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</si>
  <si>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</si>
  <si>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</si>
  <si>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</si>
  <si>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</si>
  <si>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</si>
  <si>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</si>
  <si>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</si>
  <si>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</si>
  <si>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</si>
  <si>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</si>
  <si>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</si>
  <si>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</si>
  <si>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</si>
  <si>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</si>
  <si>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</si>
  <si>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</si>
  <si>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</si>
  <si>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</si>
  <si>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</si>
  <si>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</si>
  <si>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</si>
  <si>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</si>
  <si>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</si>
  <si>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</si>
  <si>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</si>
  <si>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</si>
  <si>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</si>
  <si>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</si>
  <si>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</si>
  <si>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</si>
  <si>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</si>
  <si>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</si>
  <si>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</si>
  <si>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</si>
  <si>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</si>
  <si>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</si>
  <si>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</si>
  <si>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</si>
  <si>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</si>
  <si>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</si>
  <si>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</si>
  <si>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</si>
  <si>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</si>
  <si>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</si>
  <si>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</si>
  <si>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</si>
  <si>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</si>
  <si>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</si>
  <si>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</si>
  <si>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</si>
  <si>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</si>
  <si>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</si>
  <si>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</si>
  <si>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</si>
  <si>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</si>
  <si>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</si>
  <si>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</si>
  <si>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</si>
  <si>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</si>
  <si>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</si>
  <si>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</si>
  <si>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</si>
  <si>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</si>
  <si>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</si>
  <si>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</si>
  <si>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</si>
  <si>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</si>
  <si>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</si>
  <si>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</si>
  <si>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</si>
  <si>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</si>
  <si>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</si>
  <si>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</si>
  <si>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</si>
  <si>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</si>
  <si>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</si>
  <si>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</si>
  <si>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</si>
  <si>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</si>
  <si>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</si>
  <si>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</si>
  <si>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</si>
  <si>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</si>
  <si>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</si>
  <si>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</si>
  <si>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</si>
  <si>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</si>
  <si>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</si>
  <si>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</si>
  <si>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</si>
  <si>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</si>
  <si>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</si>
  <si>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</si>
  <si>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</si>
  <si>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</si>
  <si>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</si>
  <si>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</si>
  <si>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</si>
  <si>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</si>
  <si>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</si>
  <si>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</si>
  <si>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</si>
  <si>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</si>
  <si>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</si>
  <si>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</si>
  <si>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</si>
  <si>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</si>
  <si>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</si>
  <si>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</si>
  <si>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</si>
  <si>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</si>
  <si>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</si>
  <si>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</si>
  <si>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</si>
  <si>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</si>
  <si>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</si>
  <si>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</si>
  <si>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</si>
  <si>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</si>
  <si>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</si>
  <si>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</si>
  <si>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</si>
  <si>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</si>
  <si>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</si>
  <si>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</si>
  <si>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</si>
  <si>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</si>
  <si>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</si>
  <si>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</si>
  <si>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</si>
  <si>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</si>
  <si>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</si>
  <si>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</si>
  <si>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</si>
  <si>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</si>
  <si>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</si>
  <si>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</si>
  <si>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</si>
  <si>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</si>
  <si>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</si>
  <si>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</si>
  <si>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</si>
  <si>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</si>
  <si>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</si>
  <si>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</si>
  <si>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</si>
  <si>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</si>
  <si>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</si>
  <si>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</si>
  <si>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</si>
  <si>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</si>
  <si>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</si>
  <si>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</si>
  <si>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</si>
  <si>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</si>
  <si>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</si>
  <si>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</si>
  <si>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</si>
  <si>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</si>
  <si>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</si>
  <si>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</si>
  <si>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</si>
  <si>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</si>
  <si>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</si>
  <si>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</si>
  <si>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</si>
  <si>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</si>
  <si>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</si>
  <si>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</si>
  <si>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</si>
  <si>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</si>
  <si>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</si>
  <si>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</si>
  <si>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</si>
  <si>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</si>
  <si>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</si>
  <si>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</si>
  <si>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</si>
  <si>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</si>
  <si>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</si>
  <si>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</si>
  <si>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</si>
  <si>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</si>
  <si>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</si>
  <si>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</si>
  <si>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</si>
  <si>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</si>
  <si>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</si>
  <si>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</si>
  <si>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</si>
  <si>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</si>
  <si>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</si>
  <si>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</si>
  <si>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</si>
  <si>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</si>
  <si>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</si>
  <si>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</si>
  <si>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</si>
  <si>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</si>
  <si>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</si>
  <si>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</si>
  <si>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</si>
  <si>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</si>
  <si>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</si>
  <si>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</si>
  <si>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</si>
  <si>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</si>
  <si>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</si>
  <si>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</si>
  <si>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</si>
  <si>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</si>
  <si>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</si>
  <si>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</si>
  <si>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</si>
  <si>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</si>
  <si>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</si>
  <si>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</si>
  <si>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</si>
  <si>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</si>
  <si>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</si>
  <si>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</si>
  <si>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</si>
  <si>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</si>
  <si>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</si>
  <si>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</si>
  <si>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</si>
  <si>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</si>
  <si>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</si>
  <si>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</si>
  <si>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</si>
  <si>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</si>
  <si>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</si>
  <si>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</si>
  <si>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</si>
  <si>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</si>
  <si>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</si>
  <si>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</si>
  <si>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</si>
  <si>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</si>
  <si>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</si>
  <si>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</si>
  <si>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</si>
  <si>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</si>
  <si>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</si>
  <si>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</si>
  <si>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</si>
  <si>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</si>
  <si>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</si>
  <si>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</si>
  <si>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</si>
  <si>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</si>
  <si>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</si>
  <si>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</si>
  <si>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</si>
  <si>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</si>
  <si>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</si>
  <si>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</si>
  <si>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</si>
  <si>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</si>
  <si>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</si>
  <si>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</si>
  <si>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</si>
  <si>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</si>
  <si>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</si>
  <si>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</si>
  <si>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</si>
  <si>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</si>
  <si>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</si>
  <si>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</si>
  <si>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</si>
  <si>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</si>
  <si>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</si>
  <si>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</si>
  <si>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</si>
  <si>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</si>
  <si>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</si>
  <si>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</si>
  <si>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</si>
  <si>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</si>
  <si>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</si>
  <si>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</si>
  <si>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</si>
  <si>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</si>
  <si>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</si>
  <si>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</si>
  <si>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</si>
  <si>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</si>
  <si>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</si>
  <si>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</si>
  <si>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</si>
  <si>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</si>
  <si>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</si>
  <si>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</si>
  <si>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</si>
  <si>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</si>
  <si>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</si>
  <si>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</si>
  <si>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</si>
  <si>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</si>
  <si>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</si>
  <si>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</si>
  <si>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</si>
  <si>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</si>
  <si>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</si>
  <si>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</si>
  <si>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</si>
  <si>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</si>
  <si>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</si>
  <si>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</si>
  <si>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</si>
  <si>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</si>
  <si>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</si>
  <si>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</si>
  <si>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</si>
  <si>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</si>
  <si>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</si>
  <si>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</si>
  <si>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</si>
  <si>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</si>
  <si>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</si>
  <si>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</si>
  <si>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</si>
  <si>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</si>
  <si>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</si>
  <si>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</si>
  <si>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</si>
  <si>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</si>
  <si>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</si>
  <si>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</si>
  <si>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</si>
  <si>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</si>
  <si>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</si>
  <si>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</si>
  <si>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</si>
  <si>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</si>
  <si>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</si>
  <si>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</si>
  <si>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</si>
  <si>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</si>
  <si>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</si>
  <si>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</si>
  <si>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</si>
  <si>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</si>
  <si>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</si>
  <si>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</si>
  <si>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</si>
  <si>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</si>
  <si>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</si>
  <si>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</si>
  <si>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</si>
  <si>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</si>
  <si>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</si>
  <si>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</si>
  <si>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</si>
  <si>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</si>
  <si>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</si>
  <si>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</si>
  <si>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</si>
  <si>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</si>
  <si>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</si>
  <si>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</si>
  <si>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</si>
  <si>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</si>
  <si>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</si>
  <si>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</si>
  <si>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</si>
  <si>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</si>
  <si>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</si>
  <si>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</si>
  <si>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</si>
  <si>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</si>
  <si>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</si>
  <si>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</si>
  <si>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</si>
  <si>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</si>
  <si>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</si>
  <si>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</si>
  <si>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</si>
  <si>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</si>
  <si>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</si>
  <si>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</si>
  <si>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</si>
  <si>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</si>
  <si>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</si>
  <si>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</si>
  <si>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</si>
  <si>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</si>
  <si>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</si>
  <si>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</si>
  <si>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</si>
  <si>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</si>
  <si>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</si>
  <si>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</si>
  <si>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</si>
  <si>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</si>
  <si>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</si>
  <si>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</si>
  <si>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</si>
  <si>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</si>
  <si>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</si>
  <si>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</si>
  <si>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</si>
  <si>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</si>
  <si>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</si>
  <si>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</si>
  <si>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</si>
  <si>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</si>
  <si>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</si>
  <si>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</si>
  <si>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</si>
  <si>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</si>
  <si>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</si>
  <si>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</si>
  <si>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</si>
  <si>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</si>
  <si>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</si>
  <si>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</si>
  <si>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</si>
  <si>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</si>
  <si>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</si>
  <si>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</si>
  <si>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</si>
  <si>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</si>
  <si>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</si>
  <si>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</si>
  <si>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</si>
  <si>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</si>
  <si>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</si>
  <si>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</si>
  <si>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</si>
  <si>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</si>
  <si>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</si>
  <si>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</si>
  <si>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</si>
  <si>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</si>
  <si>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</si>
  <si>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</si>
  <si>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</si>
  <si>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</si>
  <si>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</si>
  <si>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</si>
  <si>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</si>
  <si>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</si>
  <si>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</si>
  <si>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</si>
  <si>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</si>
  <si>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</si>
  <si>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</si>
  <si>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</si>
  <si>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</si>
  <si>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</si>
  <si>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</si>
  <si>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</si>
  <si>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</si>
  <si>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</si>
  <si>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</si>
  <si>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</si>
  <si>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</si>
  <si>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</si>
  <si>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</si>
  <si>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</si>
  <si>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</si>
  <si>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</si>
  <si>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</si>
  <si>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</si>
  <si>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</si>
  <si>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</si>
  <si>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</si>
  <si>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</si>
  <si>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</si>
  <si>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</si>
  <si>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</si>
  <si>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</si>
  <si>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</si>
  <si>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</si>
  <si>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</si>
  <si>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</si>
  <si>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</si>
  <si>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</si>
  <si>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</si>
  <si>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</si>
  <si>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</si>
  <si>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</si>
  <si>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</si>
  <si>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</si>
  <si>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</si>
  <si>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</si>
  <si>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</si>
  <si>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</si>
  <si>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</si>
  <si>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</si>
  <si>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</si>
  <si>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</si>
  <si>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</si>
  <si>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</si>
  <si>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</si>
  <si>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</si>
  <si>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</si>
  <si>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</si>
  <si>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</si>
  <si>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</si>
  <si>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</si>
  <si>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</si>
  <si>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</si>
  <si>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</si>
  <si>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</si>
  <si>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</si>
  <si>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</si>
  <si>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</si>
  <si>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</si>
  <si>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</si>
  <si>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</si>
  <si>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</si>
  <si>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</si>
  <si>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</si>
  <si>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</si>
  <si>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</si>
  <si>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</si>
  <si>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</si>
  <si>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</si>
  <si>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</si>
  <si>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</si>
  <si>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</si>
  <si>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</si>
  <si>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</si>
  <si>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</si>
  <si>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</si>
  <si>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</si>
  <si>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</si>
  <si>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</si>
  <si>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</si>
  <si>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</si>
  <si>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</si>
  <si>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</si>
  <si>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</si>
  <si>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</si>
  <si>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</si>
  <si>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</si>
  <si>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</si>
  <si>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</si>
  <si>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</si>
  <si>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</si>
  <si>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</si>
  <si>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</si>
  <si>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</si>
  <si>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</si>
  <si>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</si>
  <si>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</si>
  <si>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</si>
  <si>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</si>
  <si>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</si>
  <si>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</si>
  <si>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</si>
  <si>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</si>
  <si>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</si>
  <si>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</si>
  <si>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</si>
  <si>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</si>
  <si>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</si>
  <si>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</si>
  <si>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</si>
  <si>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</si>
  <si>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</si>
  <si>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</si>
  <si>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</si>
  <si>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</si>
  <si>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</si>
  <si>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</si>
  <si>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</si>
  <si>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</si>
  <si>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</si>
  <si>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</si>
  <si>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</si>
  <si>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</si>
  <si>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</si>
  <si>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</si>
  <si>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</si>
  <si>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</si>
  <si>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</si>
  <si>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</si>
  <si>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</si>
  <si>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</si>
  <si>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</si>
  <si>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</si>
  <si>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</si>
  <si>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</si>
  <si>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</si>
  <si>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</si>
  <si>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</si>
  <si>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</si>
  <si>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</si>
  <si>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</si>
  <si>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</si>
  <si>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</si>
  <si>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</si>
  <si>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</si>
  <si>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</si>
  <si>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</si>
  <si>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</si>
  <si>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</si>
  <si>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</si>
  <si>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</si>
  <si>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</si>
  <si>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</si>
  <si>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</si>
  <si>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</si>
  <si>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</si>
  <si>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</si>
  <si>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</si>
  <si>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</si>
  <si>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</si>
  <si>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</si>
  <si>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</si>
  <si>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</si>
  <si>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</si>
  <si>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</si>
  <si>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</si>
  <si>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</si>
  <si>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</si>
  <si>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</si>
  <si>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</si>
  <si>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</si>
  <si>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</si>
  <si>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</si>
  <si>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</si>
  <si>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</si>
  <si>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</si>
  <si>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</si>
  <si>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</si>
  <si>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</si>
  <si>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</si>
  <si>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</si>
  <si>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</si>
  <si>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</si>
  <si>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</si>
  <si>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</si>
  <si>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</si>
  <si>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</si>
  <si>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</si>
  <si>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</si>
  <si>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</si>
  <si>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</si>
  <si>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</si>
  <si>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</si>
  <si>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</si>
  <si>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</si>
  <si>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</si>
  <si>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</si>
  <si>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</si>
  <si>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</si>
  <si>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</si>
  <si>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</si>
  <si>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</si>
  <si>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</si>
  <si>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</si>
  <si>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</si>
  <si>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</si>
  <si>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</si>
  <si>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</si>
  <si>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</si>
  <si>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</si>
  <si>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</si>
  <si>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</si>
  <si>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</si>
  <si>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</si>
  <si>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</si>
  <si>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</si>
  <si>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</si>
  <si>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</si>
  <si>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</si>
  <si>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</si>
  <si>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</si>
  <si>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</si>
  <si>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</si>
  <si>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</si>
  <si>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</si>
  <si>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</si>
  <si>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</si>
  <si>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</si>
  <si>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</si>
  <si>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</si>
  <si>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</si>
  <si>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</si>
  <si>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</si>
  <si>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</si>
  <si>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</si>
  <si>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</si>
  <si>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</si>
  <si>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</si>
  <si>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</si>
  <si>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</si>
  <si>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</si>
  <si>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</si>
  <si>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</si>
  <si>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</si>
  <si>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</si>
  <si>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</si>
  <si>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</si>
  <si>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</si>
  <si>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</si>
  <si>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</si>
  <si>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</si>
  <si>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</si>
  <si>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</si>
  <si>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</si>
  <si>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</si>
  <si>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</si>
  <si>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</si>
  <si>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</si>
  <si>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</si>
  <si>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</si>
  <si>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</si>
  <si>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</si>
  <si>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</si>
  <si>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</si>
  <si>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</si>
  <si>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</si>
  <si>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</si>
  <si>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</si>
  <si>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</si>
  <si>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</si>
  <si>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</si>
  <si>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</si>
  <si>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</si>
  <si>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</si>
  <si>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</si>
  <si>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</si>
  <si>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</si>
  <si>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</si>
  <si>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</si>
  <si>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</si>
  <si>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</si>
  <si>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</si>
  <si>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</si>
  <si>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</si>
  <si>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</si>
  <si>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</si>
  <si>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</si>
  <si>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</si>
  <si>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</si>
  <si>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</si>
  <si>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</si>
  <si>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</si>
  <si>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</si>
  <si>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</si>
  <si>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</si>
  <si>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</si>
  <si>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</si>
  <si>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</si>
  <si>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</si>
  <si>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</si>
  <si>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</si>
  <si>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</si>
  <si>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</si>
  <si>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</si>
  <si>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</si>
  <si>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</si>
  <si>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</si>
  <si>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</si>
  <si>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</si>
  <si>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</si>
  <si>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</si>
  <si>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</si>
  <si>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</si>
  <si>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</si>
  <si>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</si>
  <si>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</si>
  <si>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</si>
  <si>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</si>
  <si>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</si>
  <si>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</si>
  <si>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</si>
  <si>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</si>
  <si>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</si>
  <si>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</si>
  <si>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</si>
  <si>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</si>
  <si>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</si>
  <si>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</si>
  <si>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</si>
  <si>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</si>
  <si>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</si>
  <si>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</si>
  <si>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</si>
  <si>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</si>
  <si>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</si>
  <si>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</si>
  <si>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</si>
  <si>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</si>
  <si>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</si>
  <si>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</si>
  <si>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</si>
  <si>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</si>
  <si>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</si>
  <si>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</si>
  <si>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</si>
  <si>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</si>
  <si>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</si>
  <si>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</si>
  <si>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</si>
  <si>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</si>
  <si>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</si>
  <si>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</si>
  <si>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</si>
  <si>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</si>
  <si>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</si>
  <si>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</si>
  <si>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</si>
  <si>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</si>
  <si>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</si>
  <si>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</si>
  <si>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</si>
  <si>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</si>
  <si>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</si>
  <si>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</si>
  <si>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</si>
  <si>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</si>
  <si>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</si>
  <si>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</si>
  <si>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</si>
  <si>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</si>
  <si>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</si>
  <si>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</si>
  <si>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</si>
  <si>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</si>
  <si>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</si>
  <si>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</si>
  <si>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</si>
  <si>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</si>
  <si>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</si>
  <si>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</si>
  <si>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</si>
  <si>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</si>
  <si>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</si>
  <si>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</si>
  <si>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</si>
  <si>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</si>
  <si>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</si>
  <si>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</si>
  <si>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</si>
  <si>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</si>
  <si>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</si>
  <si>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</si>
  <si>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</si>
  <si>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</si>
  <si>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</si>
  <si>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</si>
  <si>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</si>
  <si>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</si>
  <si>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</si>
  <si>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</si>
  <si>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</si>
  <si>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</si>
  <si>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</si>
  <si>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</si>
  <si>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</si>
  <si>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</si>
  <si>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</si>
  <si>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</si>
  <si>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</si>
  <si>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</si>
  <si>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</si>
  <si>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</si>
  <si>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</si>
  <si>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</si>
  <si>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</si>
  <si>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</si>
  <si>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</si>
  <si>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</si>
  <si>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</si>
  <si>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</si>
  <si>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</si>
  <si>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</si>
  <si>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</si>
  <si>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</si>
  <si>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</si>
  <si>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</si>
  <si>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</si>
  <si>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</si>
  <si>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</si>
  <si>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</si>
  <si>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</si>
  <si>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</si>
  <si>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</si>
  <si>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</si>
  <si>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</si>
  <si>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</si>
  <si>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</si>
  <si>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</si>
  <si>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</si>
  <si>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</si>
  <si>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</si>
  <si>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</si>
  <si>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</si>
  <si>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</si>
  <si>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</si>
  <si>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</si>
  <si>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</si>
  <si>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</si>
  <si>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</si>
  <si>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</si>
  <si>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</si>
  <si>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</si>
  <si>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</si>
  <si>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</si>
  <si>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</si>
  <si>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</si>
  <si>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</si>
  <si>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</si>
  <si>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</si>
  <si>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</si>
  <si>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</si>
  <si>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</si>
  <si>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</si>
  <si>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</si>
  <si>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</si>
  <si>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</si>
  <si>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</si>
  <si>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</si>
  <si>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</si>
  <si>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</si>
  <si>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</si>
  <si>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</si>
  <si>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</si>
  <si>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</si>
  <si>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</si>
  <si>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</si>
  <si>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</si>
  <si>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</si>
  <si>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</si>
  <si>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</si>
  <si>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</si>
  <si>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</si>
  <si>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</si>
  <si>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</si>
  <si>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</si>
  <si>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</si>
  <si>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</si>
  <si>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</si>
  <si>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</si>
  <si>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</si>
  <si>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</si>
  <si>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</si>
  <si>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</si>
  <si>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</si>
  <si>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</si>
  <si>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</si>
  <si>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</si>
  <si>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</si>
  <si>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</si>
  <si>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</si>
  <si>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</si>
  <si>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</si>
  <si>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</si>
  <si>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</si>
  <si>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</si>
  <si>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</si>
  <si>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</si>
  <si>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</si>
  <si>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</si>
  <si>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</si>
  <si>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</si>
  <si>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</si>
  <si>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</si>
  <si>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</si>
  <si>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</si>
  <si>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</si>
  <si>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</si>
  <si>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</si>
  <si>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</si>
  <si>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</si>
  <si>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</si>
  <si>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</si>
  <si>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</si>
  <si>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</si>
  <si>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</si>
  <si>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</si>
  <si>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</si>
  <si>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</si>
  <si>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</si>
  <si>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</si>
  <si>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</si>
  <si>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</si>
  <si>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</si>
  <si>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</si>
  <si>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</si>
  <si>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</si>
  <si>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</si>
  <si>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</si>
  <si>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</si>
  <si>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</si>
  <si>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</si>
  <si>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</si>
  <si>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</si>
  <si>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</si>
  <si>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</si>
  <si>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</si>
  <si>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</si>
  <si>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</si>
  <si>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</si>
  <si>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</si>
  <si>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</si>
  <si>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</si>
  <si>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</si>
  <si>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</si>
  <si>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</si>
  <si>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</si>
  <si>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</si>
  <si>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</si>
  <si>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</si>
  <si>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</si>
  <si>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</si>
  <si>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</si>
  <si>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</si>
  <si>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</si>
  <si>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</si>
  <si>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</si>
  <si>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</si>
  <si>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</si>
  <si>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</si>
  <si>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</si>
  <si>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</si>
  <si>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</si>
  <si>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</si>
  <si>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</si>
  <si>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</si>
  <si>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</si>
  <si>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</si>
  <si>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</si>
  <si>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</si>
  <si>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</si>
  <si>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</si>
  <si>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</si>
  <si>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</si>
  <si>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</si>
  <si>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</si>
  <si>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</si>
  <si>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</si>
  <si>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</si>
  <si>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</si>
  <si>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</si>
  <si>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</si>
  <si>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</si>
  <si>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</si>
  <si>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</si>
  <si>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</si>
  <si>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</si>
  <si>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</si>
  <si>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</si>
  <si>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</si>
  <si>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</si>
  <si>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</si>
  <si>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</si>
  <si>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</si>
  <si>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</si>
  <si>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</si>
  <si>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</si>
  <si>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</si>
  <si>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</si>
  <si>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</si>
  <si>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</si>
  <si>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</si>
  <si>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</si>
  <si>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</si>
  <si>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</si>
  <si>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</si>
  <si>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</si>
  <si>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</si>
  <si>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</si>
  <si>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</si>
  <si>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</si>
  <si>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</si>
  <si>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</si>
  <si>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</si>
  <si>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</si>
  <si>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</si>
  <si>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</si>
  <si>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</si>
  <si>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</si>
  <si>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</si>
  <si>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</si>
  <si>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</si>
  <si>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</si>
  <si>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</si>
  <si>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</si>
  <si>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</si>
  <si>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</si>
  <si>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</si>
  <si>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</si>
  <si>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</si>
  <si>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</si>
  <si>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</si>
  <si>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</si>
  <si>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</si>
  <si>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</si>
  <si>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</si>
  <si>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</si>
  <si>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</si>
  <si>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</si>
  <si>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</si>
  <si>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</si>
  <si>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</si>
  <si>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</si>
  <si>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</si>
  <si>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</si>
  <si>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</si>
  <si>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</si>
  <si>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</si>
  <si>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</si>
  <si>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</si>
  <si>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</si>
  <si>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</si>
  <si>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</si>
  <si>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</si>
  <si>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</si>
  <si>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</si>
  <si>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</si>
  <si>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</si>
  <si>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</si>
  <si>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</si>
  <si>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</si>
  <si>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</si>
  <si>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</si>
  <si>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</si>
  <si>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</si>
  <si>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</si>
  <si>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</si>
  <si>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</si>
  <si>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</si>
  <si>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</si>
  <si>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</si>
  <si>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</si>
  <si>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</si>
  <si>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</si>
  <si>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</si>
  <si>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</si>
  <si>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</si>
  <si>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</si>
  <si>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</si>
  <si>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</si>
  <si>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</si>
  <si>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</si>
  <si>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</si>
  <si>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</si>
  <si>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</si>
  <si>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</si>
  <si>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</si>
  <si>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</si>
  <si>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</si>
  <si>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</si>
  <si>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</si>
  <si>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</si>
  <si>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</si>
  <si>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</si>
  <si>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</si>
  <si>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</si>
  <si>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</si>
  <si>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</si>
  <si>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</si>
  <si>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</si>
  <si>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</si>
  <si>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</si>
  <si>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</si>
  <si>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</si>
  <si>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</si>
  <si>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</si>
  <si>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</si>
  <si>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</si>
  <si>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</si>
  <si>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</si>
  <si>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</si>
  <si>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</si>
  <si>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</si>
  <si>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</si>
  <si>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</si>
  <si>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</si>
  <si>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</si>
  <si>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</si>
  <si>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</si>
  <si>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</si>
  <si>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</si>
  <si>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</si>
  <si>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</si>
  <si>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</si>
  <si>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</si>
  <si>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</si>
  <si>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</si>
  <si>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</si>
  <si>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</si>
  <si>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</si>
  <si>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</si>
  <si>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</si>
  <si>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</si>
  <si>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</si>
  <si>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</si>
  <si>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</si>
  <si>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</si>
  <si>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</si>
  <si>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</si>
  <si>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</si>
  <si>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</si>
  <si>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</si>
  <si>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</si>
  <si>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</si>
  <si>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</si>
  <si>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</si>
  <si>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</si>
  <si>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</si>
  <si>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</si>
  <si>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</si>
  <si>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</si>
  <si>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</si>
  <si>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</si>
  <si>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</si>
  <si>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</si>
  <si>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</si>
  <si>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</si>
  <si>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</si>
  <si>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</si>
  <si>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</si>
  <si>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</si>
  <si>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</si>
  <si>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</si>
  <si>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</si>
  <si>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</si>
  <si>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</si>
  <si>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</si>
  <si>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</si>
  <si>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</si>
  <si>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</si>
  <si>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</si>
  <si>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</si>
  <si>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</si>
  <si>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</si>
  <si>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</si>
  <si>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</si>
  <si>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</si>
  <si>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</si>
  <si>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</si>
  <si>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</si>
  <si>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</si>
  <si>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</si>
  <si>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</si>
  <si>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</si>
  <si>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</si>
  <si>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</si>
  <si>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</si>
  <si>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</si>
  <si>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</si>
  <si>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</si>
  <si>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</si>
  <si>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</si>
  <si>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</si>
  <si>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</si>
  <si>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</si>
  <si>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</si>
  <si>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</si>
  <si>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</si>
  <si>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</si>
  <si>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</si>
  <si>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</si>
  <si>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</si>
  <si>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</si>
  <si>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</si>
  <si>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</si>
  <si>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</si>
  <si>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</si>
  <si>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</si>
  <si>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</si>
  <si>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</si>
  <si>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</si>
  <si>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</si>
  <si>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</si>
  <si>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</si>
  <si>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</si>
  <si>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</si>
  <si>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</si>
  <si>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</si>
  <si>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</si>
  <si>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</si>
  <si>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</si>
  <si>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</si>
  <si>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</si>
  <si>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</si>
  <si>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</si>
  <si>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</si>
  <si>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</si>
  <si>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</si>
  <si>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</si>
  <si>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</si>
  <si>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</si>
  <si>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</si>
  <si>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</si>
  <si>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</si>
  <si>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</si>
  <si>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</si>
  <si>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</si>
  <si>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</si>
  <si>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</si>
  <si>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</si>
  <si>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</si>
  <si>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</si>
  <si>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</si>
  <si>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</si>
  <si>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</si>
  <si>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</si>
  <si>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</si>
  <si>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</si>
  <si>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</si>
  <si>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</si>
  <si>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</si>
  <si>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</si>
  <si>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</si>
  <si>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</si>
  <si>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</si>
  <si>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</si>
  <si>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</si>
  <si>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</si>
  <si>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</si>
  <si>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</si>
  <si>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</si>
  <si>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</si>
  <si>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</si>
  <si>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</si>
  <si>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</si>
  <si>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</si>
  <si>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</si>
  <si>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</si>
  <si>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</si>
  <si>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</si>
  <si>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</si>
  <si>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</si>
  <si>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</si>
  <si>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</si>
  <si>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</si>
  <si>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</si>
  <si>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</si>
  <si>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</si>
  <si>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</si>
  <si>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</si>
  <si>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</si>
  <si>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</si>
  <si>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</si>
  <si>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</si>
  <si>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</si>
  <si>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</si>
  <si>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</si>
  <si>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</si>
  <si>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</si>
  <si>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</si>
  <si>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</si>
  <si>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</si>
  <si>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</si>
  <si>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</si>
  <si>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</si>
  <si>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</si>
  <si>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</si>
  <si>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</si>
  <si>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</si>
  <si>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</si>
  <si>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</si>
  <si>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</si>
  <si>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</si>
  <si>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</si>
  <si>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</si>
  <si>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</si>
  <si>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</si>
  <si>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</si>
  <si>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</si>
  <si>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</si>
  <si>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</si>
  <si>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</si>
  <si>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</si>
  <si>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</si>
  <si>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</si>
  <si>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</si>
  <si>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</si>
  <si>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</si>
  <si>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</si>
  <si>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</si>
  <si>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</si>
  <si>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</si>
  <si>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</si>
  <si>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</si>
  <si>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</si>
  <si>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</si>
  <si>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</si>
  <si>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</si>
  <si>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</si>
  <si>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</si>
  <si>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</si>
  <si>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</si>
  <si>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</si>
  <si>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</si>
  <si>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</si>
  <si>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</si>
  <si>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</si>
  <si>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</si>
  <si>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</si>
  <si>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</si>
  <si>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</si>
  <si>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</si>
  <si>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</si>
  <si>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</si>
  <si>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</si>
  <si>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</si>
  <si>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</si>
  <si>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</si>
  <si>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</si>
  <si>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</si>
  <si>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</si>
  <si>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</si>
  <si>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</si>
  <si>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</si>
  <si>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</si>
  <si>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</si>
  <si>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</si>
  <si>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</si>
  <si>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</si>
  <si>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</si>
  <si>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</si>
  <si>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</si>
  <si>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</si>
  <si>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</si>
  <si>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</si>
  <si>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</si>
  <si>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</si>
  <si>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</si>
  <si>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</si>
  <si>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</si>
  <si>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</si>
  <si>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</si>
  <si>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</si>
  <si>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</si>
  <si>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</si>
  <si>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</si>
  <si>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</si>
  <si>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</si>
  <si>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</si>
  <si>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</si>
  <si>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</si>
  <si>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</si>
  <si>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</si>
  <si>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</si>
  <si>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</si>
  <si>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</si>
  <si>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</si>
  <si>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</si>
  <si>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</si>
  <si>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</si>
  <si>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</si>
  <si>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</si>
  <si>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</si>
  <si>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</si>
  <si>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</si>
  <si>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</si>
  <si>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</si>
  <si>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</si>
  <si>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</si>
  <si>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</si>
  <si>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</si>
  <si>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</si>
  <si>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</si>
  <si>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</si>
  <si>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</si>
  <si>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</si>
  <si>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</si>
  <si>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</si>
  <si>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</si>
  <si>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</si>
  <si>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</si>
  <si>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</si>
  <si>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</si>
  <si>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</si>
  <si>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</si>
  <si>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</si>
  <si>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</si>
  <si>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</si>
  <si>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</si>
  <si>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</si>
  <si>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</si>
  <si>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</si>
  <si>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</si>
  <si>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</si>
  <si>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</si>
  <si>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</si>
  <si>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</si>
  <si>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</si>
  <si>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</si>
  <si>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</si>
  <si>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</si>
  <si>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</si>
  <si>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</si>
  <si>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</si>
  <si>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</si>
  <si>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</si>
  <si>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</si>
  <si>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</si>
  <si>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</si>
  <si>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</si>
  <si>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</si>
  <si>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</si>
  <si>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</si>
  <si>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</si>
  <si>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</si>
  <si>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</si>
  <si>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</si>
  <si>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</si>
  <si>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</si>
  <si>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</si>
  <si>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</si>
  <si>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</si>
  <si>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</si>
  <si>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</si>
  <si>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</si>
  <si>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</si>
  <si>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</si>
  <si>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</si>
  <si>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</si>
  <si>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</si>
  <si>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</si>
  <si>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</si>
  <si>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</si>
  <si>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</si>
  <si>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</si>
  <si>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</si>
  <si>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</si>
  <si>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</si>
  <si>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</si>
  <si>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</si>
  <si>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</si>
  <si>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</si>
  <si>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</si>
  <si>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</si>
  <si>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</si>
  <si>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</si>
  <si>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</si>
  <si>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</si>
  <si>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</si>
  <si>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</si>
  <si>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</si>
  <si>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</si>
  <si>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</si>
  <si>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</si>
  <si>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</si>
  <si>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</si>
  <si>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</si>
  <si>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</si>
  <si>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</si>
  <si>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</si>
  <si>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</si>
  <si>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</si>
  <si>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</si>
  <si>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</si>
  <si>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</si>
  <si>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</si>
  <si>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</si>
  <si>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</si>
  <si>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</si>
  <si>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</si>
  <si>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</si>
  <si>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</si>
  <si>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</si>
  <si>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</si>
  <si>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</si>
  <si>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</si>
  <si>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</si>
  <si>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</si>
  <si>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</si>
  <si>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</si>
  <si>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</si>
  <si>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</si>
  <si>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</si>
  <si>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</si>
  <si>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</si>
  <si>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</si>
  <si>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</si>
  <si>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</si>
  <si>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</si>
  <si>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</si>
  <si>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</si>
  <si>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</si>
  <si>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</si>
  <si>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</si>
  <si>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</si>
  <si>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</si>
  <si>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</si>
  <si>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</si>
  <si>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</si>
  <si>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</si>
  <si>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</si>
  <si>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</si>
  <si>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</si>
  <si>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</si>
  <si>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</si>
  <si>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</si>
  <si>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</si>
  <si>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</si>
  <si>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</si>
  <si>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</si>
  <si>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</si>
  <si>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</si>
  <si>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</si>
  <si>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</si>
  <si>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</si>
  <si>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</si>
  <si>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</si>
  <si>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</si>
  <si>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</si>
  <si>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</si>
  <si>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</si>
  <si>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</si>
  <si>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</si>
  <si>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</si>
  <si>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</si>
  <si>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</si>
  <si>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</si>
  <si>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</si>
  <si>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</si>
  <si>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</si>
  <si>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</si>
  <si>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</si>
  <si>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</si>
  <si>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</si>
  <si>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</si>
  <si>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</si>
  <si>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</si>
  <si>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</si>
  <si>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</si>
  <si>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</si>
  <si>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</si>
  <si>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</si>
  <si>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</si>
  <si>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</si>
  <si>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</si>
  <si>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</si>
  <si>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</si>
  <si>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</si>
  <si>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</si>
  <si>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</si>
  <si>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</si>
  <si>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</si>
  <si>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</si>
  <si>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</si>
  <si>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</si>
  <si>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</si>
  <si>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</si>
  <si>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</si>
  <si>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</si>
  <si>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</si>
  <si>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</si>
  <si>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</si>
  <si>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</si>
  <si>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</si>
  <si>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</si>
  <si>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</si>
  <si>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</si>
  <si>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</si>
  <si>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</si>
  <si>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</si>
  <si>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</si>
  <si>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</si>
  <si>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</si>
  <si>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</si>
  <si>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</si>
  <si>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</si>
  <si>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</si>
  <si>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</si>
  <si>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</si>
  <si>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</si>
  <si>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</si>
  <si>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</si>
  <si>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</si>
  <si>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</si>
  <si>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</si>
  <si>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</si>
  <si>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</si>
  <si>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</si>
  <si>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</si>
  <si>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</si>
  <si>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</si>
  <si>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</si>
  <si>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</si>
  <si>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</si>
  <si>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</si>
  <si>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</si>
  <si>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</si>
  <si>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</si>
  <si>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</si>
  <si>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</si>
  <si>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</si>
  <si>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</si>
  <si>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</si>
  <si>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</si>
  <si>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</si>
  <si>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</si>
  <si>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</si>
  <si>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</si>
  <si>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</si>
  <si>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</si>
  <si>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</si>
  <si>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</si>
  <si>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</si>
  <si>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</si>
  <si>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</si>
  <si>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</si>
  <si>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</si>
  <si>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</si>
  <si>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</si>
  <si>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</si>
  <si>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</si>
  <si>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</si>
  <si>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</si>
  <si>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</si>
  <si>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</si>
  <si>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</si>
  <si>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</si>
  <si>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</si>
  <si>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</si>
  <si>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</si>
  <si>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</si>
  <si>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</si>
  <si>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</si>
  <si>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</si>
  <si>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</si>
  <si>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</si>
  <si>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</si>
  <si>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</si>
  <si>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</si>
  <si>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</si>
  <si>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</si>
  <si>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</si>
  <si>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</si>
  <si>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</si>
  <si>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</si>
  <si>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</si>
  <si>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</si>
  <si>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</si>
  <si>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</si>
  <si>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</si>
  <si>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</si>
  <si>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</si>
  <si>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</si>
  <si>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</si>
  <si>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</si>
  <si>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</si>
  <si>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</si>
  <si>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</si>
  <si>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</si>
  <si>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</si>
  <si>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</si>
  <si>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</si>
  <si>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</si>
  <si>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</si>
  <si>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</si>
  <si>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</si>
  <si>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</si>
  <si>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</si>
  <si>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</si>
  <si>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</si>
  <si>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</si>
  <si>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</si>
  <si>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</si>
  <si>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</si>
  <si>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</si>
  <si>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</si>
  <si>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</si>
  <si>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</si>
  <si>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</si>
  <si>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</si>
  <si>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</si>
  <si>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</si>
  <si>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</si>
  <si>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</si>
  <si>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</si>
  <si>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</si>
  <si>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</si>
  <si>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</si>
  <si>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</si>
  <si>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</si>
  <si>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</si>
  <si>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</si>
  <si>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</si>
  <si>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</si>
  <si>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</si>
  <si>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</si>
  <si>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</si>
  <si>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</si>
  <si>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</si>
  <si>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</si>
  <si>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</si>
  <si>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</si>
  <si>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</si>
  <si>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</si>
  <si>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</si>
  <si>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</si>
  <si>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</si>
  <si>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</si>
  <si>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</si>
  <si>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</si>
  <si>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</si>
  <si>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</si>
  <si>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</si>
  <si>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</si>
  <si>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</si>
  <si>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</si>
  <si>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</si>
  <si>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</si>
  <si>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</si>
  <si>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</si>
  <si>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</si>
  <si>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</si>
  <si>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</si>
  <si>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</si>
  <si>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</si>
  <si>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</si>
  <si>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</si>
  <si>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</si>
  <si>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</si>
  <si>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</si>
  <si>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</si>
  <si>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</si>
  <si>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</si>
  <si>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</si>
  <si>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</si>
  <si>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</si>
  <si>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</si>
  <si>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</si>
  <si>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</si>
  <si>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</si>
  <si>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</si>
  <si>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</si>
  <si>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</si>
  <si>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</si>
  <si>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</si>
  <si>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</si>
  <si>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</si>
  <si>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</si>
  <si>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</si>
  <si>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</si>
  <si>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</si>
  <si>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</si>
  <si>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</si>
  <si>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</si>
  <si>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</si>
  <si>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</si>
  <si>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</si>
  <si>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</si>
  <si>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</si>
  <si>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</si>
  <si>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</si>
  <si>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</si>
  <si>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</si>
  <si>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</si>
  <si>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</si>
  <si>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</si>
  <si>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</si>
  <si>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</si>
  <si>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</si>
  <si>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</si>
  <si>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</si>
  <si>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</si>
  <si>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</si>
  <si>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</si>
  <si>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</si>
  <si>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</si>
  <si>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</si>
  <si>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</si>
  <si>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</si>
  <si>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</si>
  <si>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</si>
  <si>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</si>
  <si>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</si>
  <si>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</si>
  <si>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</si>
  <si>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</si>
  <si>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</si>
  <si>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</si>
  <si>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</si>
  <si>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</si>
  <si>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</si>
  <si>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</si>
  <si>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</si>
  <si>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</si>
  <si>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</si>
  <si>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</si>
  <si>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</si>
  <si>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</si>
  <si>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</si>
  <si>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</si>
  <si>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</si>
  <si>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</si>
  <si>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</si>
  <si>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</si>
  <si>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</si>
  <si>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</si>
  <si>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</si>
  <si>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</si>
  <si>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</si>
  <si>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</si>
  <si>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</si>
  <si>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</si>
  <si>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</si>
  <si>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</si>
  <si>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</si>
  <si>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</si>
  <si>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</si>
  <si>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</si>
  <si>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</si>
  <si>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</si>
  <si>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</si>
  <si>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</si>
  <si>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</si>
  <si>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</si>
  <si>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</si>
  <si>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</si>
  <si>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</si>
  <si>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</si>
  <si>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</si>
  <si>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</si>
  <si>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</si>
  <si>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</si>
  <si>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</si>
  <si>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</si>
  <si>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</si>
  <si>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</si>
  <si>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</si>
  <si>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</si>
  <si>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</si>
  <si>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</si>
  <si>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</si>
  <si>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</si>
  <si>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</si>
  <si>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</si>
  <si>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</si>
  <si>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</si>
  <si>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</si>
  <si>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</si>
  <si>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</si>
  <si>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</si>
  <si>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</si>
  <si>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</si>
  <si>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</si>
  <si>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</si>
  <si>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</si>
  <si>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</si>
  <si>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</si>
  <si>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</si>
  <si>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</si>
  <si>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</si>
  <si>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</si>
  <si>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</si>
  <si>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</si>
  <si>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</si>
  <si>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</si>
  <si>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</si>
  <si>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</si>
  <si>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</si>
  <si>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</si>
  <si>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</si>
  <si>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</si>
  <si>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</si>
  <si>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</si>
  <si>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</si>
  <si>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</si>
  <si>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</si>
  <si>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</si>
  <si>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</si>
  <si>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</si>
  <si>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</si>
  <si>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</si>
  <si>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</si>
  <si>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</si>
  <si>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</si>
  <si>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</si>
  <si>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</si>
  <si>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</si>
  <si>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</si>
  <si>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</si>
  <si>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</si>
  <si>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</si>
  <si>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</si>
  <si>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</si>
  <si>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</si>
  <si>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</si>
  <si>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</si>
  <si>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</si>
  <si>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</si>
  <si>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</si>
  <si>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</si>
  <si>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</si>
  <si>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</si>
  <si>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</si>
  <si>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</si>
  <si>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</si>
  <si>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</si>
  <si>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</si>
  <si>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</si>
  <si>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</si>
  <si>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</si>
  <si>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</si>
  <si>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</si>
  <si>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</si>
  <si>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</si>
  <si>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</si>
  <si>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</si>
  <si>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</si>
  <si>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</si>
  <si>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</si>
  <si>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</si>
  <si>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</si>
  <si>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</si>
  <si>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</si>
  <si>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</si>
  <si>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</si>
  <si>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</si>
  <si>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</si>
  <si>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</si>
  <si>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</si>
  <si>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</si>
  <si>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</si>
  <si>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</si>
  <si>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</si>
  <si>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</si>
  <si>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</si>
  <si>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</si>
  <si>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</si>
  <si>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</si>
  <si>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</si>
  <si>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</si>
  <si>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</si>
  <si>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</si>
  <si>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</si>
  <si>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</si>
  <si>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</si>
  <si>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</si>
  <si>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</si>
  <si>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</si>
  <si>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</si>
  <si>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</si>
  <si>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</si>
  <si>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</si>
  <si>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</si>
  <si>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</si>
  <si>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</si>
  <si>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</si>
  <si>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</si>
  <si>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</si>
  <si>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</si>
  <si>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</si>
  <si>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</si>
  <si>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</si>
  <si>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</si>
  <si>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</si>
  <si>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</si>
  <si>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</si>
  <si>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</si>
  <si>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</si>
  <si>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</si>
  <si>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</si>
  <si>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</si>
  <si>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</si>
  <si>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</si>
  <si>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</si>
  <si>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</si>
  <si>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</si>
  <si>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</si>
  <si>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</si>
  <si>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</si>
  <si>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</si>
  <si>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</si>
  <si>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</si>
  <si>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</si>
  <si>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</si>
  <si>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</si>
  <si>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</si>
  <si>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</si>
  <si>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</si>
  <si>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</si>
  <si>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</si>
  <si>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</si>
  <si>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</si>
  <si>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</si>
  <si>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</si>
  <si>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</si>
  <si>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</si>
  <si>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</si>
  <si>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</si>
  <si>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</si>
  <si>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</si>
  <si>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</si>
  <si>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</si>
  <si>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</si>
  <si>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</si>
  <si>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</si>
  <si>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</si>
  <si>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</si>
  <si>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</si>
  <si>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</si>
  <si>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</si>
  <si>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</si>
  <si>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</si>
  <si>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</si>
  <si>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</si>
  <si>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</si>
  <si>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</si>
  <si>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</si>
  <si>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</si>
  <si>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</si>
  <si>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</si>
  <si>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</si>
  <si>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</si>
  <si>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</si>
  <si>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</si>
  <si>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</si>
  <si>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</si>
  <si>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</si>
  <si>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</si>
  <si>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</si>
  <si>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</si>
  <si>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</si>
  <si>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</si>
  <si>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</si>
  <si>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</si>
  <si>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</si>
  <si>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</si>
  <si>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</si>
  <si>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</si>
  <si>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</si>
  <si>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</si>
  <si>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</si>
  <si>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</si>
  <si>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</si>
  <si>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</si>
  <si>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</si>
  <si>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</si>
  <si>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</si>
  <si>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</si>
  <si>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</si>
  <si>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</si>
  <si>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</si>
  <si>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</si>
  <si>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</si>
  <si>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</si>
  <si>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</si>
  <si>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</si>
  <si>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</si>
  <si>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</si>
  <si>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</si>
  <si>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</si>
  <si>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</si>
  <si>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</si>
  <si>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</si>
  <si>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</si>
  <si>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</si>
  <si>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</si>
  <si>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</si>
  <si>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</si>
  <si>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</si>
  <si>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</si>
  <si>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</si>
  <si>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</si>
  <si>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</si>
  <si>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</si>
  <si>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</si>
  <si>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</si>
  <si>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</si>
  <si>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</si>
  <si>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</si>
  <si>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</si>
  <si>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</si>
  <si>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</si>
  <si>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</si>
  <si>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</si>
  <si>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</si>
  <si>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</si>
  <si>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</si>
  <si>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</si>
  <si>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</si>
  <si>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</si>
  <si>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</si>
  <si>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</si>
  <si>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</si>
  <si>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</si>
  <si>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</si>
  <si>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</si>
  <si>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</si>
  <si>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</si>
  <si>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</si>
  <si>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</si>
  <si>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</si>
  <si>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</si>
  <si>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</si>
  <si>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</si>
  <si>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</si>
  <si>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</si>
  <si>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</si>
  <si>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</si>
  <si>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</si>
  <si>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</si>
  <si>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</si>
  <si>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</si>
  <si>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</si>
  <si>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</si>
  <si>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</si>
  <si>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</si>
  <si>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</si>
  <si>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</si>
  <si>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</si>
  <si>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</si>
  <si>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</si>
  <si>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</si>
  <si>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</si>
  <si>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</si>
  <si>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</si>
  <si>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</si>
  <si>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</si>
  <si>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</si>
  <si>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</si>
  <si>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</si>
  <si>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</si>
  <si>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</si>
  <si>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</si>
  <si>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</si>
  <si>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</si>
  <si>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</si>
  <si>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</si>
  <si>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</si>
  <si>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</si>
  <si>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</si>
  <si>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</si>
  <si>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</si>
  <si>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</si>
  <si>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</si>
  <si>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</si>
  <si>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</si>
  <si>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</si>
  <si>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</si>
  <si>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</si>
  <si>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</si>
  <si>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</si>
  <si>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</si>
  <si>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</si>
  <si>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</si>
  <si>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</si>
  <si>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</si>
  <si>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</si>
  <si>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</si>
  <si>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</si>
  <si>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</si>
  <si>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</si>
  <si>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</si>
  <si>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</si>
  <si>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</si>
  <si>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</si>
  <si>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</si>
  <si>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</si>
  <si>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</si>
  <si>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</si>
  <si>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</si>
  <si>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</si>
  <si>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</si>
  <si>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</si>
  <si>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</si>
  <si>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</si>
  <si>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</si>
  <si>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</si>
  <si>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</si>
  <si>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</si>
  <si>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</si>
  <si>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</si>
  <si>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</si>
  <si>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</si>
  <si>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</si>
  <si>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</si>
  <si>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</si>
  <si>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</si>
  <si>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</si>
  <si>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</si>
  <si>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</si>
  <si>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</si>
  <si>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</si>
  <si>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</si>
  <si>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</si>
  <si>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</si>
  <si>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</si>
  <si>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</si>
  <si>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</si>
  <si>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</si>
  <si>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</si>
  <si>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</si>
  <si>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</si>
  <si>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</si>
  <si>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</si>
  <si>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</si>
  <si>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</si>
  <si>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</si>
  <si>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</si>
  <si>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</si>
  <si>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</si>
  <si>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</si>
  <si>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</si>
  <si>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</si>
  <si>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</si>
  <si>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</si>
  <si>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</si>
  <si>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</si>
  <si>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</si>
  <si>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</si>
  <si>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</si>
  <si>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</si>
  <si>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</si>
  <si>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</si>
  <si>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</si>
  <si>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</si>
  <si>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</si>
  <si>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</si>
  <si>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</si>
  <si>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</si>
  <si>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</si>
  <si>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</si>
  <si>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</si>
  <si>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</si>
  <si>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</si>
  <si>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</si>
  <si>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</si>
  <si>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</si>
  <si>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</si>
  <si>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</si>
  <si>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</si>
  <si>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</si>
  <si>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</si>
  <si>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</si>
  <si>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</si>
  <si>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</si>
  <si>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</si>
  <si>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</si>
  <si>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</si>
  <si>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</si>
  <si>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</si>
  <si>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</si>
  <si>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</si>
  <si>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</si>
  <si>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</si>
  <si>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</si>
  <si>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</si>
  <si>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</si>
  <si>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</si>
  <si>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</si>
  <si>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</si>
  <si>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</si>
  <si>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</si>
  <si>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</si>
  <si>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</si>
  <si>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</si>
  <si>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</si>
  <si>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</si>
  <si>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</si>
  <si>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</si>
  <si>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</si>
  <si>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</si>
  <si>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</si>
  <si>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</si>
  <si>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</si>
  <si>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</si>
  <si>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</si>
  <si>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</si>
  <si>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</si>
  <si>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</si>
  <si>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</si>
  <si>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</si>
  <si>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</si>
  <si>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</si>
  <si>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</si>
  <si>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</si>
  <si>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</si>
  <si>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</si>
  <si>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</si>
  <si>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</si>
  <si>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</si>
  <si>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</si>
  <si>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</si>
  <si>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</si>
  <si>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</si>
  <si>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</si>
  <si>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</si>
  <si>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</si>
  <si>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</si>
  <si>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</si>
  <si>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</si>
  <si>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</si>
  <si>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</si>
  <si>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</si>
  <si>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</si>
  <si>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</si>
  <si>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</si>
  <si>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</si>
  <si>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</si>
  <si>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</si>
  <si>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</si>
  <si>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</si>
  <si>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</si>
  <si>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</si>
  <si>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</si>
  <si>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</si>
  <si>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</si>
  <si>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</si>
  <si>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</si>
  <si>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</si>
  <si>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</si>
  <si>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</si>
  <si>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</si>
  <si>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</si>
  <si>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</si>
  <si>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</si>
  <si>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</si>
  <si>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</si>
  <si>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</si>
  <si>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</si>
  <si>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</si>
  <si>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</si>
  <si>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</si>
  <si>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</si>
  <si>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</si>
  <si>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</si>
  <si>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</si>
  <si>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</si>
  <si>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</si>
  <si>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</si>
  <si>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</si>
  <si>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</si>
  <si>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</si>
  <si>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</si>
  <si>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</si>
  <si>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</si>
  <si>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</si>
  <si>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</si>
  <si>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</si>
  <si>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</si>
  <si>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</si>
  <si>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</si>
  <si>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</si>
  <si>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</si>
  <si>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</si>
  <si>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</si>
  <si>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</si>
  <si>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</si>
  <si>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</si>
  <si>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</si>
  <si>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</si>
  <si>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</si>
  <si>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</si>
  <si>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</si>
  <si>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</si>
  <si>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</si>
  <si>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</si>
  <si>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</si>
  <si>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</si>
  <si>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</si>
  <si>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</si>
  <si>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</si>
  <si>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</si>
  <si>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</si>
  <si>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</si>
  <si>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</si>
  <si>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</si>
  <si>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</si>
  <si>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</si>
  <si>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</si>
  <si>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</si>
  <si>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</si>
  <si>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</si>
  <si>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</si>
  <si>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</si>
  <si>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</si>
  <si>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</si>
  <si>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</si>
  <si>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</si>
  <si>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</si>
  <si>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</si>
  <si>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</si>
  <si>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</si>
  <si>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</si>
  <si>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</si>
  <si>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</si>
  <si>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</si>
  <si>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</si>
  <si>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</si>
  <si>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</si>
  <si>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</si>
  <si>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</si>
  <si>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</si>
  <si>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</si>
  <si>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</si>
  <si>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</si>
  <si>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</si>
  <si>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</si>
  <si>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</si>
  <si>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</si>
  <si>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</si>
  <si>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</si>
  <si>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</si>
  <si>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</si>
  <si>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</si>
  <si>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</si>
  <si>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</si>
  <si>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</si>
  <si>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</si>
  <si>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</si>
  <si>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</si>
  <si>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</si>
  <si>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</si>
  <si>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</si>
  <si>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</si>
  <si>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</si>
  <si>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</si>
  <si>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</si>
  <si>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</si>
  <si>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</si>
  <si>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</si>
  <si>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</si>
  <si>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</si>
  <si>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</si>
  <si>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</si>
  <si>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</si>
  <si>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</si>
  <si>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</si>
  <si>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</si>
  <si>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</si>
  <si>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</si>
  <si>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</si>
  <si>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</si>
  <si>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</si>
  <si>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</si>
  <si>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</si>
  <si>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</si>
  <si>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</si>
  <si>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</si>
  <si>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</si>
  <si>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</si>
  <si>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</si>
  <si>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</si>
  <si>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</si>
  <si>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</si>
  <si>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</si>
  <si>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</si>
  <si>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</si>
  <si>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</si>
  <si>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</si>
  <si>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</si>
  <si>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</si>
  <si>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</si>
  <si>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</si>
  <si>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</si>
  <si>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</si>
  <si>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</si>
  <si>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</si>
  <si>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</si>
  <si>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</si>
  <si>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</si>
  <si>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</si>
  <si>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</si>
  <si>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</si>
  <si>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</si>
  <si>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</si>
  <si>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</si>
  <si>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</si>
  <si>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</si>
  <si>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</si>
  <si>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</si>
  <si>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</si>
  <si>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</si>
  <si>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</si>
  <si>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</si>
  <si>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</si>
  <si>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</si>
  <si>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</si>
  <si>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</si>
  <si>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</si>
  <si>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</si>
  <si>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</si>
  <si>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</si>
  <si>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</si>
  <si>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</si>
  <si>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Electrify Everything</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</si>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</sst>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3211</v>
      </c>
    </row>
    <row r="11" spans="1:2">
      <c r="A11" s="47"/>
    </row>
    <row r="12" spans="1:2">
      <c r="A12" s="8" t="s">
        <v>115</v>
      </c>
    </row>
    <row r="13" spans="1:2">
      <c r="A13" s="8" t="s">
        <v>116</v>
      </c>
    </row>
    <row r="14" spans="1:2">
      <c r="A14" s="8" t="s">
        <v>117</v>
      </c>
    </row>
    <row r="16" spans="1:2">
      <c r="A16" s="48" t="s">
        <v>3331</v>
      </c>
      <c r="B16" s="411"/>
    </row>
    <row r="17" spans="1:2">
      <c r="A17" s="414" t="s">
        <v>3312</v>
      </c>
      <c r="B17" s="366">
        <f>MAX(PolicyLevers!H:H)</f>
        <v>859</v>
      </c>
    </row>
    <row r="18" spans="1:2">
      <c r="A18" s="415" t="s">
        <v>3330</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3565</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3323</v>
      </c>
      <c r="B21" s="411"/>
    </row>
    <row r="22" spans="1:2">
      <c r="A22" s="8" t="s">
        <v>3324</v>
      </c>
    </row>
    <row r="23" spans="1:2">
      <c r="A23" s="8" t="s">
        <v>3308</v>
      </c>
    </row>
    <row r="24" spans="1:2">
      <c r="A24" s="8" t="s">
        <v>3309</v>
      </c>
    </row>
    <row r="25" spans="1:2">
      <c r="A25" s="8" t="s">
        <v>3310</v>
      </c>
    </row>
    <row r="26" spans="1:2">
      <c r="A26" s="8" t="s">
        <v>3311</v>
      </c>
    </row>
    <row r="28" spans="1:2">
      <c r="A28" s="8" t="s">
        <v>3325</v>
      </c>
    </row>
    <row r="29" spans="1:2">
      <c r="A29" s="8" t="s">
        <v>3306</v>
      </c>
    </row>
    <row r="30" spans="1:2">
      <c r="A30" s="8" t="s">
        <v>3307</v>
      </c>
    </row>
    <row r="32" spans="1:2">
      <c r="A32" s="8" t="s">
        <v>3326</v>
      </c>
    </row>
    <row r="33" spans="1:2">
      <c r="A33" s="8" t="s">
        <v>3313</v>
      </c>
    </row>
    <row r="34" spans="1:2">
      <c r="A34" s="8" t="s">
        <v>3314</v>
      </c>
    </row>
    <row r="36" spans="1:2">
      <c r="A36" s="8" t="s">
        <v>3327</v>
      </c>
    </row>
    <row r="37" spans="1:2">
      <c r="A37" s="8" t="s">
        <v>3315</v>
      </c>
    </row>
    <row r="38" spans="1:2">
      <c r="A38" s="8" t="s">
        <v>3316</v>
      </c>
    </row>
    <row r="40" spans="1:2">
      <c r="A40" s="48" t="s">
        <v>3317</v>
      </c>
      <c r="B40" s="411"/>
    </row>
    <row r="41" spans="1:2">
      <c r="A41" s="8" t="s">
        <v>3318</v>
      </c>
    </row>
    <row r="42" spans="1:2">
      <c r="A42" s="8" t="s">
        <v>3319</v>
      </c>
    </row>
    <row r="44" spans="1:2">
      <c r="A44" s="8" t="s">
        <v>3320</v>
      </c>
    </row>
    <row r="45" spans="1:2">
      <c r="A45" s="8" t="s">
        <v>3328</v>
      </c>
    </row>
    <row r="46" spans="1:2">
      <c r="A46" s="8" t="s">
        <v>3321</v>
      </c>
    </row>
    <row r="47" spans="1:2">
      <c r="A47" s="8" t="s">
        <v>3322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1"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57">
      <c r="A2" s="345" t="s">
        <v>4</v>
      </c>
      <c r="B2" s="345" t="s">
        <v>2647</v>
      </c>
      <c r="C2" s="345" t="s">
        <v>2642</v>
      </c>
      <c r="D2" s="2" t="s">
        <v>40</v>
      </c>
      <c r="E2" s="2" t="s">
        <v>2343</v>
      </c>
      <c r="F2" s="2" t="s">
        <v>40</v>
      </c>
      <c r="G2" s="2" t="s">
        <v>2703</v>
      </c>
      <c r="H2" s="347">
        <v>300</v>
      </c>
      <c r="I2" s="53" t="s">
        <v>46</v>
      </c>
      <c r="J2" s="2" t="s">
        <v>2641</v>
      </c>
      <c r="K2" s="2" t="s">
        <v>2643</v>
      </c>
      <c r="L2" s="348">
        <v>0</v>
      </c>
      <c r="M2" s="348">
        <v>1</v>
      </c>
      <c r="N2" s="348">
        <v>0.02</v>
      </c>
      <c r="O2" s="2" t="s">
        <v>2644</v>
      </c>
      <c r="P2" s="53" t="s">
        <v>2704</v>
      </c>
      <c r="Q2" s="73" t="s">
        <v>2646</v>
      </c>
      <c r="R2" s="355" t="s">
        <v>2645</v>
      </c>
      <c r="S2" s="428"/>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6" t="str">
        <f t="shared" si="2"/>
        <v>conventional-pollutant-standards.html</v>
      </c>
      <c r="S3" s="428"/>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6" t="str">
        <f t="shared" si="2"/>
        <v>conventional-pollutant-standards.html</v>
      </c>
      <c r="S4" s="428"/>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6" t="str">
        <f t="shared" si="2"/>
        <v>conventional-pollutant-standards.html</v>
      </c>
      <c r="S5" s="428"/>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6" t="str">
        <f t="shared" si="2"/>
        <v>conventional-pollutant-standards.html</v>
      </c>
      <c r="S6" s="428"/>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6" t="str">
        <f t="shared" si="2"/>
        <v>conventional-pollutant-standards.html</v>
      </c>
      <c r="S7" s="428"/>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6" t="str">
        <f t="shared" si="2"/>
        <v>conventional-pollutant-standards.html</v>
      </c>
      <c r="S8" s="428"/>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6" t="str">
        <f t="shared" si="2"/>
        <v>conventional-pollutant-standards.html</v>
      </c>
      <c r="S9" s="428"/>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6"/>
      <c r="S10" s="428"/>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6"/>
      <c r="S11" s="428"/>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6" t="str">
        <f t="shared" si="2"/>
        <v>conventional-pollutant-standards.html</v>
      </c>
      <c r="S12" s="428"/>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6" t="str">
        <f t="shared" si="2"/>
        <v>conventional-pollutant-standards.html</v>
      </c>
      <c r="S13" s="428"/>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6" t="str">
        <f t="shared" si="2"/>
        <v>conventional-pollutant-standards.html</v>
      </c>
      <c r="S14" s="428"/>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6" t="str">
        <f t="shared" si="2"/>
        <v>conventional-pollutant-standards.html</v>
      </c>
      <c r="S15" s="428"/>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6" t="str">
        <f t="shared" si="2"/>
        <v>conventional-pollutant-standards.html</v>
      </c>
      <c r="S16" s="428"/>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6" t="str">
        <f t="shared" si="2"/>
        <v>conventional-pollutant-standards.html</v>
      </c>
      <c r="S17" s="428"/>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6" t="str">
        <f t="shared" si="2"/>
        <v>conventional-pollutant-standards.html</v>
      </c>
      <c r="S18" s="428"/>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6" t="str">
        <f t="shared" si="2"/>
        <v>conventional-pollutant-standards.html</v>
      </c>
      <c r="S19" s="428"/>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6"/>
      <c r="S20" s="428"/>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6"/>
      <c r="S21" s="428"/>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6" t="str">
        <f t="shared" si="2"/>
        <v>conventional-pollutant-standards.html</v>
      </c>
      <c r="S22" s="428"/>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6"/>
      <c r="S23" s="428"/>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6" t="str">
        <f t="shared" si="2"/>
        <v>conventional-pollutant-standards.html</v>
      </c>
      <c r="S24" s="428"/>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6"/>
      <c r="S25" s="428"/>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6"/>
      <c r="S26" s="428"/>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6"/>
      <c r="S27" s="428"/>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6"/>
      <c r="S28" s="428"/>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6"/>
      <c r="S29" s="428"/>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6"/>
      <c r="S30" s="428"/>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6"/>
      <c r="S31" s="428"/>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6" t="str">
        <f t="shared" si="2"/>
        <v>conventional-pollutant-standards.html</v>
      </c>
      <c r="S32" s="428"/>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6" t="str">
        <f t="shared" si="2"/>
        <v>conventional-pollutant-standards.html</v>
      </c>
      <c r="S33" s="428"/>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6" t="str">
        <f t="shared" si="2"/>
        <v>conventional-pollutant-standards.html</v>
      </c>
      <c r="S34" s="428"/>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6" t="str">
        <f t="shared" si="2"/>
        <v>conventional-pollutant-standards.html</v>
      </c>
      <c r="S35" s="428"/>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6" t="str">
        <f t="shared" si="2"/>
        <v>conventional-pollutant-standards.html</v>
      </c>
      <c r="S36" s="428"/>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6"/>
      <c r="S37" s="428"/>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6" t="str">
        <f t="shared" si="2"/>
        <v>conventional-pollutant-standards.html</v>
      </c>
      <c r="S38" s="428"/>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6" t="str">
        <f t="shared" si="2"/>
        <v>conventional-pollutant-standards.html</v>
      </c>
      <c r="S39" s="428"/>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6"/>
      <c r="S40" s="428"/>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6"/>
      <c r="S41" s="428"/>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6" t="str">
        <f t="shared" si="2"/>
        <v>conventional-pollutant-standards.html</v>
      </c>
      <c r="S42" s="428"/>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6" t="str">
        <f t="shared" si="2"/>
        <v>conventional-pollutant-standards.html</v>
      </c>
      <c r="S43" s="428"/>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6" t="str">
        <f t="shared" si="2"/>
        <v>conventional-pollutant-standards.html</v>
      </c>
      <c r="S44" s="428"/>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6" t="str">
        <f t="shared" si="2"/>
        <v>conventional-pollutant-standards.html</v>
      </c>
      <c r="S45" s="428"/>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6" t="str">
        <f t="shared" si="2"/>
        <v>conventional-pollutant-standards.html</v>
      </c>
      <c r="S46" s="428"/>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6"/>
      <c r="S47" s="428"/>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6" t="str">
        <f t="shared" si="2"/>
        <v>conventional-pollutant-standards.html</v>
      </c>
      <c r="S48" s="428"/>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6" t="str">
        <f t="shared" si="2"/>
        <v>conventional-pollutant-standards.html</v>
      </c>
      <c r="S49" s="428"/>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6"/>
      <c r="S50" s="428"/>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6"/>
      <c r="S51" s="428"/>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6" t="str">
        <f t="shared" si="2"/>
        <v>conventional-pollutant-standards.html</v>
      </c>
      <c r="S52" s="428"/>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6" t="str">
        <f t="shared" si="2"/>
        <v>conventional-pollutant-standards.html</v>
      </c>
      <c r="S53" s="428"/>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6" t="str">
        <f t="shared" si="2"/>
        <v>conventional-pollutant-standards.html</v>
      </c>
      <c r="S54" s="428"/>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6" t="str">
        <f t="shared" si="2"/>
        <v>conventional-pollutant-standards.html</v>
      </c>
      <c r="S55" s="428"/>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6" t="str">
        <f t="shared" si="2"/>
        <v>conventional-pollutant-standards.html</v>
      </c>
      <c r="S56" s="428"/>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6" t="str">
        <f t="shared" si="2"/>
        <v>conventional-pollutant-standards.html</v>
      </c>
      <c r="S57" s="428"/>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6" t="str">
        <f t="shared" si="2"/>
        <v>conventional-pollutant-standards.html</v>
      </c>
      <c r="S58" s="428"/>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6" t="str">
        <f t="shared" si="2"/>
        <v>conventional-pollutant-standards.html</v>
      </c>
      <c r="S59" s="428"/>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6"/>
      <c r="S60" s="428"/>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6"/>
      <c r="S61" s="428"/>
    </row>
    <row r="62" spans="1:20" s="2" customFormat="1" ht="128.25">
      <c r="A62" s="344" t="s">
        <v>4</v>
      </c>
      <c r="B62" s="345" t="s">
        <v>2802</v>
      </c>
      <c r="C62" s="345" t="s">
        <v>2803</v>
      </c>
      <c r="H62" s="347">
        <v>360</v>
      </c>
      <c r="I62" s="9" t="s">
        <v>46</v>
      </c>
      <c r="J62" s="2" t="s">
        <v>2803</v>
      </c>
      <c r="K62" s="2" t="s">
        <v>2804</v>
      </c>
      <c r="L62" s="359">
        <v>0</v>
      </c>
      <c r="M62" s="359">
        <v>300</v>
      </c>
      <c r="N62" s="359">
        <v>5</v>
      </c>
      <c r="O62" s="2" t="s">
        <v>2805</v>
      </c>
      <c r="P62" s="9" t="s">
        <v>2809</v>
      </c>
      <c r="R62" s="355" t="s">
        <v>3109</v>
      </c>
      <c r="S62" s="428" t="s">
        <v>2806</v>
      </c>
    </row>
    <row r="63" spans="1:20" s="2" customFormat="1" ht="85.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3110</v>
      </c>
      <c r="S63" s="429" t="s">
        <v>2807</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3563</v>
      </c>
      <c r="Q64" s="73" t="s">
        <v>524</v>
      </c>
      <c r="R64" s="73" t="s">
        <v>525</v>
      </c>
      <c r="S64" s="430" t="s">
        <v>3562</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3450</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29"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3451</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3452</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3453</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3454</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3455</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3456</v>
      </c>
      <c r="Q72" s="61" t="str">
        <f t="shared" si="9"/>
        <v>transportation-sector-main.html#ev-mandate</v>
      </c>
      <c r="R72" s="61" t="str">
        <f t="shared" si="9"/>
        <v>ev-mandate.html</v>
      </c>
      <c r="S72" s="431" t="s">
        <v>3136</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3457</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3458</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29"/>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29"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2"/>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3"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2779</v>
      </c>
      <c r="Q89" s="53" t="s">
        <v>216</v>
      </c>
      <c r="R89" s="9" t="s">
        <v>217</v>
      </c>
      <c r="S89" s="434"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4"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3459</v>
      </c>
      <c r="Q93" s="74" t="str">
        <f t="shared" si="18"/>
        <v>transportation-sector-main.html#fuel-econ-std</v>
      </c>
      <c r="R93" s="74" t="str">
        <f t="shared" si="18"/>
        <v>fuel-economy-standard.html</v>
      </c>
      <c r="S93" s="433"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3460</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3461</v>
      </c>
      <c r="Q95" s="74" t="str">
        <f t="shared" si="18"/>
        <v>transportation-sector-main.html#fuel-econ-std</v>
      </c>
      <c r="R95" s="74" t="str">
        <f t="shared" si="18"/>
        <v>fuel-economy-standard.html</v>
      </c>
      <c r="S95" s="433"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3462</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3463</v>
      </c>
      <c r="Q97" s="74" t="str">
        <f t="shared" si="18"/>
        <v>transportation-sector-main.html#fuel-econ-std</v>
      </c>
      <c r="R97" s="74" t="str">
        <f t="shared" si="18"/>
        <v>fuel-economy-standard.html</v>
      </c>
      <c r="S97" s="433"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3464</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3465</v>
      </c>
      <c r="Q99" s="74" t="str">
        <f t="shared" si="18"/>
        <v>transportation-sector-main.html#fuel-econ-std</v>
      </c>
      <c r="R99" s="74" t="str">
        <f t="shared" si="18"/>
        <v>fuel-economy-standard.html</v>
      </c>
      <c r="S99" s="433"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3"/>
      <c r="T100" s="53"/>
    </row>
    <row r="101" spans="1:20" s="2" customFormat="1" ht="99.75">
      <c r="A101" s="344" t="s">
        <v>4</v>
      </c>
      <c r="B101" s="344" t="s">
        <v>2858</v>
      </c>
      <c r="C101" s="344" t="s">
        <v>2859</v>
      </c>
      <c r="D101" s="53" t="s">
        <v>48</v>
      </c>
      <c r="E101" s="53" t="s">
        <v>40</v>
      </c>
      <c r="F101" s="53" t="s">
        <v>89</v>
      </c>
      <c r="G101" s="53" t="s">
        <v>40</v>
      </c>
      <c r="H101" s="56">
        <v>460</v>
      </c>
      <c r="I101" s="53" t="s">
        <v>46</v>
      </c>
      <c r="J101" s="344" t="s">
        <v>2860</v>
      </c>
      <c r="K101" s="343" t="s">
        <v>2861</v>
      </c>
      <c r="L101" s="62">
        <v>0</v>
      </c>
      <c r="M101" s="62">
        <v>1</v>
      </c>
      <c r="N101" s="62">
        <v>0.01</v>
      </c>
      <c r="O101" s="53" t="s">
        <v>523</v>
      </c>
      <c r="P101" s="53" t="s">
        <v>3466</v>
      </c>
      <c r="Q101" s="73"/>
      <c r="R101" s="73" t="s">
        <v>3111</v>
      </c>
      <c r="S101" s="437" t="s">
        <v>2862</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3467</v>
      </c>
      <c r="Q102" s="55"/>
      <c r="R102" s="74" t="str">
        <f t="shared" ref="R102:R104" si="25">R$101</f>
        <v>hydrogen-vehicle-mandate.html</v>
      </c>
      <c r="S102" s="43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3468</v>
      </c>
      <c r="Q103" s="55"/>
      <c r="R103" s="74" t="str">
        <f t="shared" si="25"/>
        <v>hydrogen-vehicle-mandate.html</v>
      </c>
      <c r="S103" s="433"/>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3469</v>
      </c>
      <c r="Q104" s="55"/>
      <c r="R104" s="74" t="str">
        <f t="shared" si="25"/>
        <v>hydrogen-vehicle-mandate.html</v>
      </c>
      <c r="S104" s="433"/>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3139</v>
      </c>
      <c r="Q105" s="55"/>
      <c r="R105" s="55"/>
      <c r="S105" s="433"/>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3140</v>
      </c>
      <c r="Q106" s="55"/>
      <c r="R106" s="55"/>
      <c r="S106" s="433"/>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3137</v>
      </c>
      <c r="Q107" s="55"/>
      <c r="R107" s="55"/>
      <c r="S107" s="433"/>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3138</v>
      </c>
      <c r="Q108" s="55"/>
      <c r="R108" s="55"/>
      <c r="S108" s="433"/>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3141</v>
      </c>
      <c r="Q109" s="55"/>
      <c r="R109" s="55"/>
      <c r="S109" s="433"/>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3142</v>
      </c>
      <c r="Q110" s="55"/>
      <c r="R110" s="55"/>
      <c r="S110" s="433"/>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3"/>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3"/>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8" t="s">
        <v>532</v>
      </c>
      <c r="T113" s="9"/>
    </row>
    <row r="114" spans="1:20" ht="85.5">
      <c r="A114" s="343" t="s">
        <v>4</v>
      </c>
      <c r="B114" s="343" t="s">
        <v>3580</v>
      </c>
      <c r="C114" s="343" t="s">
        <v>3581</v>
      </c>
      <c r="D114" s="53" t="s">
        <v>48</v>
      </c>
      <c r="E114" s="53" t="s">
        <v>40</v>
      </c>
      <c r="F114" s="53" t="s">
        <v>89</v>
      </c>
      <c r="G114" s="53" t="s">
        <v>40</v>
      </c>
      <c r="H114" s="54">
        <v>848</v>
      </c>
      <c r="I114" s="53" t="s">
        <v>46</v>
      </c>
      <c r="J114" s="343" t="s">
        <v>3580</v>
      </c>
      <c r="K114" s="76" t="s">
        <v>3582</v>
      </c>
      <c r="L114" s="60">
        <v>0</v>
      </c>
      <c r="M114" s="60">
        <f>-ROUND(MaxBoundCalculations!$B$206,2)</f>
        <v>0.26</v>
      </c>
      <c r="N114" s="60">
        <v>0.01</v>
      </c>
      <c r="O114" s="53" t="s">
        <v>3583</v>
      </c>
      <c r="P114" s="53" t="s">
        <v>3584</v>
      </c>
      <c r="Q114" s="53" t="s">
        <v>218</v>
      </c>
      <c r="R114" s="9" t="s">
        <v>219</v>
      </c>
      <c r="S114" s="439"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3605</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0"/>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3606</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0"/>
      <c r="T125" s="53"/>
    </row>
    <row r="126" spans="1:20" ht="42.7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0"/>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3"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8"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8"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8"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3470</v>
      </c>
      <c r="Q162" s="53" t="s">
        <v>226</v>
      </c>
      <c r="R162" s="9" t="s">
        <v>227</v>
      </c>
      <c r="S162" s="438" t="s">
        <v>78</v>
      </c>
      <c r="T162" s="55"/>
    </row>
    <row r="163" spans="1:20" s="5" customFormat="1" ht="57">
      <c r="A163" s="343" t="s">
        <v>75</v>
      </c>
      <c r="B163" s="343" t="s">
        <v>2816</v>
      </c>
      <c r="C163" s="343" t="s">
        <v>2815</v>
      </c>
      <c r="D163" s="53" t="s">
        <v>309</v>
      </c>
      <c r="E163" s="53"/>
      <c r="F163" s="53" t="s">
        <v>313</v>
      </c>
      <c r="G163" s="53"/>
      <c r="H163" s="54">
        <v>378</v>
      </c>
      <c r="I163" s="53" t="s">
        <v>46</v>
      </c>
      <c r="J163" s="76" t="s">
        <v>16</v>
      </c>
      <c r="K163" s="76" t="s">
        <v>2429</v>
      </c>
      <c r="L163" s="59">
        <v>0</v>
      </c>
      <c r="M163" s="59">
        <v>0.5</v>
      </c>
      <c r="N163" s="59">
        <v>0.01</v>
      </c>
      <c r="O163" s="53" t="s">
        <v>2817</v>
      </c>
      <c r="P163" s="53" t="s">
        <v>3471</v>
      </c>
      <c r="Q163" s="53" t="s">
        <v>228</v>
      </c>
      <c r="R163" s="9" t="s">
        <v>229</v>
      </c>
      <c r="S163" s="433"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3472</v>
      </c>
      <c r="Q164" s="53" t="s">
        <v>228</v>
      </c>
      <c r="R164" s="9" t="s">
        <v>229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3473</v>
      </c>
      <c r="Q165" s="53" t="s">
        <v>228</v>
      </c>
      <c r="R165" s="9" t="s">
        <v>229</v>
      </c>
      <c r="S165" s="441"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8"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8"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8"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1"/>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8"/>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2702</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3187</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3188</v>
      </c>
      <c r="E186" s="53"/>
      <c r="F186" s="9" t="s">
        <v>2985</v>
      </c>
      <c r="G186" s="53"/>
      <c r="H186" s="54">
        <v>617</v>
      </c>
      <c r="I186" s="53" t="s">
        <v>47</v>
      </c>
      <c r="J186" s="74" t="str">
        <f t="shared" si="57"/>
        <v>Ban New Power Plants</v>
      </c>
      <c r="K186" s="74" t="str">
        <f t="shared" si="57"/>
        <v>elec ban new power plants</v>
      </c>
      <c r="L186" s="64"/>
      <c r="M186" s="64"/>
      <c r="N186" s="64"/>
      <c r="O186" s="55"/>
      <c r="P186" s="53"/>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3189</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1"/>
      <c r="T187" s="55"/>
    </row>
    <row r="188" spans="1:20" s="5" customFormat="1" ht="156.75">
      <c r="A188" s="343" t="s">
        <v>8</v>
      </c>
      <c r="B188" s="53" t="s">
        <v>3172</v>
      </c>
      <c r="C188" s="343" t="s">
        <v>3173</v>
      </c>
      <c r="D188" s="53"/>
      <c r="E188" s="53"/>
      <c r="F188" s="53"/>
      <c r="G188" s="53"/>
      <c r="H188" s="54">
        <v>508</v>
      </c>
      <c r="I188" s="53" t="s">
        <v>46</v>
      </c>
      <c r="J188" s="53" t="s">
        <v>3172</v>
      </c>
      <c r="K188" s="76" t="s">
        <v>2416</v>
      </c>
      <c r="L188" s="59">
        <v>0</v>
      </c>
      <c r="M188" s="60">
        <v>1</v>
      </c>
      <c r="N188" s="60">
        <v>0.01</v>
      </c>
      <c r="O188" s="53" t="s">
        <v>37</v>
      </c>
      <c r="P188" s="53" t="s">
        <v>3559</v>
      </c>
      <c r="Q188" s="53" t="s">
        <v>2776</v>
      </c>
      <c r="R188" s="9" t="s">
        <v>2777</v>
      </c>
      <c r="S188" s="438"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8"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8"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2702</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3187</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3188</v>
      </c>
      <c r="E204" s="53"/>
      <c r="F204" s="9" t="s">
        <v>2985</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3189</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3"/>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3"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2780</v>
      </c>
      <c r="Q208" s="53" t="s">
        <v>234</v>
      </c>
      <c r="R208" s="9" t="s">
        <v>235</v>
      </c>
      <c r="S208" s="433"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3"/>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2781</v>
      </c>
      <c r="Q210" s="55" t="str">
        <f t="shared" ref="Q210:R210" si="67">Q$208</f>
        <v>electricity-sector-main.html#early-ret</v>
      </c>
      <c r="R210" s="55" t="str">
        <f t="shared" si="67"/>
        <v>early-retirement-of-power-plants.html</v>
      </c>
      <c r="S210" s="433"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3"/>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3"/>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3"/>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3"/>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3"/>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3"/>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3"/>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3"/>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53" t="s">
        <v>3564</v>
      </c>
      <c r="Q219" s="55" t="str">
        <f>Q$208</f>
        <v>electricity-sector-main.html#early-ret</v>
      </c>
      <c r="R219" s="55" t="str">
        <f>R$208</f>
        <v>early-retirement-of-power-plants.html</v>
      </c>
      <c r="S219" s="433"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3"/>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3187</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3"/>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3188</v>
      </c>
      <c r="E222" s="53"/>
      <c r="F222" s="9" t="s">
        <v>2985</v>
      </c>
      <c r="G222" s="53"/>
      <c r="H222" s="54">
        <v>631</v>
      </c>
      <c r="I222" s="53" t="s">
        <v>47</v>
      </c>
      <c r="J222" s="74" t="str">
        <f t="shared" si="66"/>
        <v>Early Retirement of Power Plants</v>
      </c>
      <c r="K222" s="74" t="str">
        <f t="shared" si="66"/>
        <v>elec early retirement</v>
      </c>
      <c r="L222" s="64"/>
      <c r="M222" s="64"/>
      <c r="N222" s="64"/>
      <c r="O222" s="55"/>
      <c r="P222" s="53"/>
      <c r="Q222" s="53"/>
      <c r="R222" s="9"/>
      <c r="S222" s="433"/>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3189</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3"/>
      <c r="T223" s="53"/>
    </row>
    <row r="224" spans="1:20" ht="57">
      <c r="A224" s="343" t="s">
        <v>8</v>
      </c>
      <c r="B224" s="343" t="s">
        <v>19</v>
      </c>
      <c r="C224" s="343" t="s">
        <v>3552</v>
      </c>
      <c r="D224" s="53"/>
      <c r="E224" s="53"/>
      <c r="F224" s="53"/>
      <c r="G224" s="53"/>
      <c r="H224" s="54">
        <v>33</v>
      </c>
      <c r="I224" s="53" t="s">
        <v>46</v>
      </c>
      <c r="J224" s="76" t="s">
        <v>19</v>
      </c>
      <c r="K224" s="76" t="s">
        <v>2421</v>
      </c>
      <c r="L224" s="59">
        <v>0</v>
      </c>
      <c r="M224" s="59">
        <v>1</v>
      </c>
      <c r="N224" s="68">
        <v>0.01</v>
      </c>
      <c r="O224" s="53" t="s">
        <v>36</v>
      </c>
      <c r="P224" s="53" t="s">
        <v>3553</v>
      </c>
      <c r="Q224" s="53" t="s">
        <v>236</v>
      </c>
      <c r="R224" s="9" t="s">
        <v>237</v>
      </c>
      <c r="S224" s="433"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3"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1"/>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1"/>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1"/>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1"/>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1"/>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1"/>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1"/>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1"/>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2702</v>
      </c>
      <c r="E234" s="53"/>
      <c r="F234" s="9" t="s">
        <v>490</v>
      </c>
      <c r="G234" s="53"/>
      <c r="H234" s="54">
        <v>641</v>
      </c>
      <c r="I234" s="53" t="s">
        <v>47</v>
      </c>
      <c r="J234" s="74" t="str">
        <f t="shared" si="69"/>
        <v>Non BAU Mandated Capacity Construction</v>
      </c>
      <c r="K234" s="335"/>
      <c r="L234" s="65"/>
      <c r="M234" s="65"/>
      <c r="N234" s="65"/>
      <c r="O234" s="53"/>
      <c r="P234" s="53"/>
      <c r="Q234" s="55"/>
      <c r="R234" s="9"/>
      <c r="S234" s="441"/>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1"/>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1"/>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1"/>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1"/>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3187</v>
      </c>
      <c r="E239" s="53"/>
      <c r="F239" s="9" t="s">
        <v>2832</v>
      </c>
      <c r="G239" s="53"/>
      <c r="H239" s="54">
        <v>646</v>
      </c>
      <c r="I239" s="53" t="s">
        <v>47</v>
      </c>
      <c r="J239" s="74" t="str">
        <f t="shared" si="69"/>
        <v>Non BAU Mandated Capacity Construction</v>
      </c>
      <c r="K239" s="335"/>
      <c r="L239" s="65"/>
      <c r="M239" s="65"/>
      <c r="N239" s="65"/>
      <c r="O239" s="53"/>
      <c r="P239" s="53"/>
      <c r="Q239" s="55"/>
      <c r="R239" s="9"/>
      <c r="S239" s="441"/>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3188</v>
      </c>
      <c r="E240" s="53"/>
      <c r="F240" s="9" t="s">
        <v>2985</v>
      </c>
      <c r="G240" s="53"/>
      <c r="H240" s="54">
        <v>647</v>
      </c>
      <c r="I240" s="53" t="s">
        <v>47</v>
      </c>
      <c r="J240" s="74" t="str">
        <f t="shared" si="69"/>
        <v>Non BAU Mandated Capacity Construction</v>
      </c>
      <c r="K240" s="335"/>
      <c r="L240" s="65"/>
      <c r="M240" s="65"/>
      <c r="N240" s="65"/>
      <c r="O240" s="53"/>
      <c r="P240" s="53"/>
      <c r="Q240" s="55"/>
      <c r="R240" s="9"/>
      <c r="S240" s="441"/>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3189</v>
      </c>
      <c r="E241" s="53"/>
      <c r="F241" s="9" t="s">
        <v>2834</v>
      </c>
      <c r="G241" s="53"/>
      <c r="H241" s="54">
        <v>648</v>
      </c>
      <c r="I241" s="53" t="s">
        <v>47</v>
      </c>
      <c r="J241" s="74" t="str">
        <f t="shared" si="69"/>
        <v>Non BAU Mandated Capacity Construction</v>
      </c>
      <c r="K241" s="335"/>
      <c r="L241" s="65"/>
      <c r="M241" s="65"/>
      <c r="N241" s="65"/>
      <c r="O241" s="53"/>
      <c r="P241" s="53"/>
      <c r="Q241" s="55"/>
      <c r="R241" s="9"/>
      <c r="S241" s="441"/>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1"/>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3278</v>
      </c>
      <c r="Q243" s="53" t="s">
        <v>240</v>
      </c>
      <c r="R243" s="9" t="s">
        <v>2386</v>
      </c>
      <c r="S243" s="438"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8"/>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8"/>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8"/>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2782</v>
      </c>
      <c r="Q247" s="9" t="s">
        <v>2365</v>
      </c>
      <c r="R247" s="9" t="s">
        <v>289</v>
      </c>
      <c r="S247" s="438"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8"/>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8"/>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8"/>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8"/>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8"/>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8"/>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8"/>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8"/>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8"/>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8"/>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2783</v>
      </c>
      <c r="Q258" s="9" t="s">
        <v>2365</v>
      </c>
      <c r="R258" s="9" t="s">
        <v>289</v>
      </c>
      <c r="S258" s="438"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8"/>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8"/>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2784</v>
      </c>
      <c r="Q261" s="9" t="s">
        <v>2365</v>
      </c>
      <c r="R261" s="9" t="s">
        <v>289</v>
      </c>
      <c r="S261" s="438"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8"/>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8"/>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8"/>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8"/>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8"/>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8"/>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8"/>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8"/>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8"/>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8"/>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8"/>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8"/>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8"/>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8"/>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8"/>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8"/>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8"/>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8" t="s">
        <v>353</v>
      </c>
      <c r="T279" s="9"/>
    </row>
    <row r="280" spans="1:20" s="2" customFormat="1" ht="28.5">
      <c r="A280" s="336" t="str">
        <f t="shared" si="72"/>
        <v>Electricity Supply</v>
      </c>
      <c r="B280" s="336" t="str">
        <f t="shared" si="72"/>
        <v>Reduce Plant Downtime</v>
      </c>
      <c r="C280" s="336" t="str">
        <f t="shared" si="72"/>
        <v>Percentage Reduction in Plant Downtime</v>
      </c>
      <c r="D280" s="9" t="s">
        <v>3187</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8"/>
      <c r="T280" s="9"/>
    </row>
    <row r="281" spans="1:20" s="2" customFormat="1" ht="28.5">
      <c r="A281" s="336" t="str">
        <f t="shared" si="72"/>
        <v>Electricity Supply</v>
      </c>
      <c r="B281" s="336" t="str">
        <f t="shared" si="72"/>
        <v>Reduce Plant Downtime</v>
      </c>
      <c r="C281" s="336" t="str">
        <f t="shared" si="72"/>
        <v>Percentage Reduction in Plant Downtime</v>
      </c>
      <c r="D281" s="9" t="s">
        <v>3187</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8"/>
      <c r="T281" s="9"/>
    </row>
    <row r="282" spans="1:20" s="2" customFormat="1" ht="28.5">
      <c r="A282" s="336" t="str">
        <f t="shared" si="72"/>
        <v>Electricity Supply</v>
      </c>
      <c r="B282" s="336" t="str">
        <f t="shared" si="72"/>
        <v>Reduce Plant Downtime</v>
      </c>
      <c r="C282" s="336" t="str">
        <f t="shared" si="72"/>
        <v>Percentage Reduction in Plant Downtime</v>
      </c>
      <c r="D282" s="9" t="s">
        <v>3187</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8"/>
      <c r="T282" s="9"/>
    </row>
    <row r="283" spans="1:20" s="2" customFormat="1" ht="28.5">
      <c r="A283" s="336" t="str">
        <f t="shared" si="72"/>
        <v>Electricity Supply</v>
      </c>
      <c r="B283" s="336" t="str">
        <f t="shared" si="72"/>
        <v>Reduce Plant Downtime</v>
      </c>
      <c r="C283" s="336" t="str">
        <f t="shared" si="72"/>
        <v>Percentage Reduction in Plant Downtime</v>
      </c>
      <c r="D283" s="9" t="s">
        <v>3188</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8"/>
      <c r="T283" s="9"/>
    </row>
    <row r="284" spans="1:20" s="2" customFormat="1" ht="28.5">
      <c r="A284" s="336" t="str">
        <f t="shared" si="72"/>
        <v>Electricity Supply</v>
      </c>
      <c r="B284" s="336" t="str">
        <f t="shared" si="72"/>
        <v>Reduce Plant Downtime</v>
      </c>
      <c r="C284" s="336" t="str">
        <f t="shared" si="72"/>
        <v>Percentage Reduction in Plant Downtime</v>
      </c>
      <c r="D284" s="9" t="s">
        <v>3188</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8"/>
      <c r="T284" s="9"/>
    </row>
    <row r="285" spans="1:20" s="2" customFormat="1" ht="28.5">
      <c r="A285" s="336" t="str">
        <f t="shared" si="72"/>
        <v>Electricity Supply</v>
      </c>
      <c r="B285" s="336" t="str">
        <f t="shared" si="72"/>
        <v>Reduce Plant Downtime</v>
      </c>
      <c r="C285" s="336" t="str">
        <f t="shared" si="72"/>
        <v>Percentage Reduction in Plant Downtime</v>
      </c>
      <c r="D285" s="9" t="s">
        <v>3188</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8"/>
      <c r="T285" s="9"/>
    </row>
    <row r="286" spans="1:20" s="2" customFormat="1" ht="28.5">
      <c r="A286" s="336" t="str">
        <f t="shared" si="72"/>
        <v>Electricity Supply</v>
      </c>
      <c r="B286" s="336" t="str">
        <f t="shared" si="72"/>
        <v>Reduce Plant Downtime</v>
      </c>
      <c r="C286" s="336" t="str">
        <f t="shared" si="72"/>
        <v>Percentage Reduction in Plant Downtime</v>
      </c>
      <c r="D286" s="9" t="s">
        <v>3189</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8"/>
      <c r="T286" s="9"/>
    </row>
    <row r="287" spans="1:20" s="2" customFormat="1" ht="28.5">
      <c r="A287" s="336" t="str">
        <f t="shared" si="72"/>
        <v>Electricity Supply</v>
      </c>
      <c r="B287" s="336" t="str">
        <f t="shared" si="72"/>
        <v>Reduce Plant Downtime</v>
      </c>
      <c r="C287" s="336" t="str">
        <f t="shared" si="72"/>
        <v>Percentage Reduction in Plant Downtime</v>
      </c>
      <c r="D287" s="9" t="s">
        <v>3189</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8"/>
      <c r="T287" s="9"/>
    </row>
    <row r="288" spans="1:20" s="2" customFormat="1" ht="28.5">
      <c r="A288" s="336" t="str">
        <f t="shared" si="72"/>
        <v>Electricity Supply</v>
      </c>
      <c r="B288" s="336" t="str">
        <f t="shared" si="72"/>
        <v>Reduce Plant Downtime</v>
      </c>
      <c r="C288" s="336" t="str">
        <f t="shared" si="72"/>
        <v>Percentage Reduction in Plant Downtime</v>
      </c>
      <c r="D288" s="9" t="s">
        <v>3189</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8"/>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8"/>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8"/>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8"/>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8" t="s">
        <v>343</v>
      </c>
      <c r="T292" s="9"/>
    </row>
    <row r="293" spans="1:20" s="2" customFormat="1" ht="42.75">
      <c r="A293" s="344" t="s">
        <v>8</v>
      </c>
      <c r="B293" s="343" t="s">
        <v>3235</v>
      </c>
      <c r="C293" s="344" t="s">
        <v>3237</v>
      </c>
      <c r="D293" s="53" t="s">
        <v>502</v>
      </c>
      <c r="E293" s="53"/>
      <c r="F293" s="9" t="s">
        <v>501</v>
      </c>
      <c r="G293" s="9"/>
      <c r="H293" s="56">
        <v>691</v>
      </c>
      <c r="I293" s="9" t="s">
        <v>47</v>
      </c>
      <c r="J293" s="343" t="s">
        <v>3235</v>
      </c>
      <c r="K293" s="343" t="s">
        <v>3238</v>
      </c>
      <c r="L293" s="63">
        <v>0</v>
      </c>
      <c r="M293" s="63">
        <v>1</v>
      </c>
      <c r="N293" s="63">
        <v>0.01</v>
      </c>
      <c r="O293" s="9" t="s">
        <v>3239</v>
      </c>
      <c r="P293" s="53"/>
      <c r="Q293" s="53" t="s">
        <v>241</v>
      </c>
      <c r="R293" s="9"/>
      <c r="S293" s="438"/>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8"/>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3245</v>
      </c>
      <c r="Q295" s="336" t="str">
        <f t="shared" si="79"/>
        <v>electricity-sector-main.html#subsidies</v>
      </c>
      <c r="R295" s="9"/>
      <c r="S295" s="443" t="s">
        <v>3244</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8"/>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3240</v>
      </c>
      <c r="Q297" s="336" t="str">
        <f t="shared" si="79"/>
        <v>electricity-sector-main.html#subsidies</v>
      </c>
      <c r="R297" s="9"/>
      <c r="S297" s="443" t="s">
        <v>3243</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3241</v>
      </c>
      <c r="Q298" s="336" t="str">
        <f t="shared" si="79"/>
        <v>electricity-sector-main.html#subsidies</v>
      </c>
      <c r="R298" s="9"/>
      <c r="S298" s="443" t="s">
        <v>3243</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3241</v>
      </c>
      <c r="Q299" s="336" t="str">
        <f t="shared" si="79"/>
        <v>electricity-sector-main.html#subsidies</v>
      </c>
      <c r="R299" s="9"/>
      <c r="S299" s="443" t="s">
        <v>3243</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3246</v>
      </c>
      <c r="Q300" s="336" t="str">
        <f t="shared" si="79"/>
        <v>electricity-sector-main.html#subsidies</v>
      </c>
      <c r="R300" s="9"/>
      <c r="S300" s="443" t="s">
        <v>3242</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8"/>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3240</v>
      </c>
      <c r="Q302" s="336" t="str">
        <f t="shared" si="79"/>
        <v>electricity-sector-main.html#subsidies</v>
      </c>
      <c r="R302" s="9"/>
      <c r="S302" s="443" t="s">
        <v>3243</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3187</v>
      </c>
      <c r="E303" s="53"/>
      <c r="F303" s="9" t="s">
        <v>2832</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8"/>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3188</v>
      </c>
      <c r="E304" s="53"/>
      <c r="F304" s="9" t="s">
        <v>2985</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8"/>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3189</v>
      </c>
      <c r="E305" s="53"/>
      <c r="F305" s="9" t="s">
        <v>2834</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8"/>
      <c r="T305" s="9"/>
    </row>
    <row r="306" spans="1:20" s="5" customFormat="1" ht="28.5">
      <c r="A306" s="343" t="s">
        <v>8</v>
      </c>
      <c r="B306" s="343" t="s">
        <v>18</v>
      </c>
      <c r="C306" s="343" t="s">
        <v>139</v>
      </c>
      <c r="D306" s="53" t="s">
        <v>502</v>
      </c>
      <c r="E306" s="53"/>
      <c r="F306" s="9" t="s">
        <v>501</v>
      </c>
      <c r="G306" s="53"/>
      <c r="H306" s="56">
        <v>698</v>
      </c>
      <c r="I306" s="9" t="s">
        <v>47</v>
      </c>
      <c r="J306" s="76" t="s">
        <v>18</v>
      </c>
      <c r="K306" s="76" t="s">
        <v>3236</v>
      </c>
      <c r="L306" s="65"/>
      <c r="M306" s="65"/>
      <c r="N306" s="65"/>
      <c r="O306" s="53"/>
      <c r="P306" s="53"/>
      <c r="Q306" s="55"/>
      <c r="R306" s="9"/>
      <c r="S306" s="438"/>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8"/>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2785</v>
      </c>
      <c r="Q308" s="53" t="s">
        <v>241</v>
      </c>
      <c r="R308" s="9" t="s">
        <v>242</v>
      </c>
      <c r="S308" s="433"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1"/>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2786</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2787</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2788</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2789</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1"/>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2790</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3187</v>
      </c>
      <c r="E316" s="53"/>
      <c r="F316" s="9" t="s">
        <v>2832</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1"/>
      <c r="T316" s="53"/>
    </row>
    <row r="317" spans="1:20" ht="28.5">
      <c r="A317" s="74" t="str">
        <f t="shared" si="81"/>
        <v>Electricity Supply</v>
      </c>
      <c r="B317" s="74" t="str">
        <f t="shared" si="81"/>
        <v>Subsidy for Electricity Production</v>
      </c>
      <c r="C317" s="74" t="str">
        <f t="shared" si="81"/>
        <v>Subsidy for Elec Production by Fuel</v>
      </c>
      <c r="D317" s="9" t="s">
        <v>3188</v>
      </c>
      <c r="E317" s="53"/>
      <c r="F317" s="9" t="s">
        <v>2985</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1"/>
      <c r="T317" s="53"/>
    </row>
    <row r="318" spans="1:20" ht="28.5">
      <c r="A318" s="74" t="str">
        <f t="shared" si="81"/>
        <v>Electricity Supply</v>
      </c>
      <c r="B318" s="74" t="str">
        <f t="shared" si="81"/>
        <v>Subsidy for Electricity Production</v>
      </c>
      <c r="C318" s="74" t="str">
        <f t="shared" si="81"/>
        <v>Subsidy for Elec Production by Fuel</v>
      </c>
      <c r="D318" s="9" t="s">
        <v>3189</v>
      </c>
      <c r="E318" s="53"/>
      <c r="F318" s="9" t="s">
        <v>2834</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1"/>
      <c r="T318" s="53"/>
    </row>
    <row r="319" spans="1:20" ht="85.5">
      <c r="A319" s="343" t="s">
        <v>9</v>
      </c>
      <c r="B319" s="343" t="s">
        <v>21</v>
      </c>
      <c r="C319" s="343" t="s">
        <v>3217</v>
      </c>
      <c r="D319" s="53"/>
      <c r="E319" s="53"/>
      <c r="F319" s="53"/>
      <c r="G319" s="53"/>
      <c r="H319" s="54">
        <v>43</v>
      </c>
      <c r="I319" s="53" t="s">
        <v>46</v>
      </c>
      <c r="J319" s="76" t="s">
        <v>21</v>
      </c>
      <c r="K319" s="76" t="s">
        <v>3218</v>
      </c>
      <c r="L319" s="59">
        <v>0</v>
      </c>
      <c r="M319" s="60">
        <v>1</v>
      </c>
      <c r="N319" s="60">
        <v>0.01</v>
      </c>
      <c r="O319" s="53" t="s">
        <v>36</v>
      </c>
      <c r="P319" s="53" t="s">
        <v>2654</v>
      </c>
      <c r="Q319" s="53" t="s">
        <v>243</v>
      </c>
      <c r="R319" s="9" t="s">
        <v>244</v>
      </c>
      <c r="S319" s="433"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3"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3"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3569</v>
      </c>
      <c r="Q322" s="53" t="s">
        <v>249</v>
      </c>
      <c r="R322" s="9" t="s">
        <v>250</v>
      </c>
      <c r="S322" s="438"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3129</v>
      </c>
      <c r="F328" s="9" t="s">
        <v>2680</v>
      </c>
      <c r="G328" s="53" t="s">
        <v>3132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3130</v>
      </c>
      <c r="F329" s="9" t="s">
        <v>2680</v>
      </c>
      <c r="G329" s="53" t="s">
        <v>3134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3131</v>
      </c>
      <c r="F330" s="9" t="s">
        <v>2680</v>
      </c>
      <c r="G330" s="53" t="s">
        <v>3135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3128</v>
      </c>
      <c r="F331" s="9" t="s">
        <v>2680</v>
      </c>
      <c r="G331" s="53" t="s">
        <v>3133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3129</v>
      </c>
      <c r="F338" s="9" t="s">
        <v>2681</v>
      </c>
      <c r="G338" s="53" t="s">
        <v>3132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3130</v>
      </c>
      <c r="F339" s="9" t="s">
        <v>2681</v>
      </c>
      <c r="G339" s="53" t="s">
        <v>3134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3131</v>
      </c>
      <c r="F340" s="9" t="s">
        <v>2681</v>
      </c>
      <c r="G340" s="53" t="s">
        <v>3135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3128</v>
      </c>
      <c r="F341" s="9" t="s">
        <v>2681</v>
      </c>
      <c r="G341" s="53" t="s">
        <v>3133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3129</v>
      </c>
      <c r="F348" s="9" t="s">
        <v>2682</v>
      </c>
      <c r="G348" s="53" t="s">
        <v>3132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3130</v>
      </c>
      <c r="F349" s="9" t="s">
        <v>2682</v>
      </c>
      <c r="G349" s="53" t="s">
        <v>3134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3131</v>
      </c>
      <c r="F350" s="9" t="s">
        <v>2682</v>
      </c>
      <c r="G350" s="53" t="s">
        <v>3135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3128</v>
      </c>
      <c r="F351" s="9" t="s">
        <v>2682</v>
      </c>
      <c r="G351" s="53" t="s">
        <v>3133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3129</v>
      </c>
      <c r="F358" s="9" t="s">
        <v>2683</v>
      </c>
      <c r="G358" s="53" t="s">
        <v>3132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3130</v>
      </c>
      <c r="F359" s="9" t="s">
        <v>2683</v>
      </c>
      <c r="G359" s="53" t="s">
        <v>3134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3131</v>
      </c>
      <c r="F360" s="9" t="s">
        <v>2683</v>
      </c>
      <c r="G360" s="53" t="s">
        <v>3135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3128</v>
      </c>
      <c r="F361" s="9" t="s">
        <v>2683</v>
      </c>
      <c r="G361" s="53" t="s">
        <v>3133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2755</v>
      </c>
      <c r="E362" s="53" t="s">
        <v>2666</v>
      </c>
      <c r="F362" s="53" t="s">
        <v>3210</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2755</v>
      </c>
      <c r="E363" s="53" t="s">
        <v>2667</v>
      </c>
      <c r="F363" s="53" t="s">
        <v>3210</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2755</v>
      </c>
      <c r="E364" s="53" t="s">
        <v>2668</v>
      </c>
      <c r="F364" s="53" t="s">
        <v>3210</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2755</v>
      </c>
      <c r="E365" s="53" t="s">
        <v>2669</v>
      </c>
      <c r="F365" s="53" t="s">
        <v>3210</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2755</v>
      </c>
      <c r="E366" s="53" t="s">
        <v>2670</v>
      </c>
      <c r="F366" s="53" t="s">
        <v>3210</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2755</v>
      </c>
      <c r="E367" s="53" t="s">
        <v>2671</v>
      </c>
      <c r="F367" s="53" t="s">
        <v>3210</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2755</v>
      </c>
      <c r="E368" s="53" t="s">
        <v>3129</v>
      </c>
      <c r="F368" s="53" t="s">
        <v>3210</v>
      </c>
      <c r="G368" s="53" t="s">
        <v>3132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2755</v>
      </c>
      <c r="E369" s="53" t="s">
        <v>3130</v>
      </c>
      <c r="F369" s="53" t="s">
        <v>3210</v>
      </c>
      <c r="G369" s="53" t="s">
        <v>3134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2755</v>
      </c>
      <c r="E370" s="53" t="s">
        <v>3131</v>
      </c>
      <c r="F370" s="53" t="s">
        <v>3210</v>
      </c>
      <c r="G370" s="53" t="s">
        <v>3135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2755</v>
      </c>
      <c r="E371" s="53" t="s">
        <v>3128</v>
      </c>
      <c r="F371" s="53" t="s">
        <v>3210</v>
      </c>
      <c r="G371" s="53" t="s">
        <v>3133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2754</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2754</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2754</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2754</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2754</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2754</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3129</v>
      </c>
      <c r="F378" s="9" t="s">
        <v>2754</v>
      </c>
      <c r="G378" s="53" t="s">
        <v>3132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3130</v>
      </c>
      <c r="F379" s="9" t="s">
        <v>2754</v>
      </c>
      <c r="G379" s="53" t="s">
        <v>3134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3131</v>
      </c>
      <c r="F380" s="9" t="s">
        <v>2754</v>
      </c>
      <c r="G380" s="53" t="s">
        <v>3135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3128</v>
      </c>
      <c r="F381" s="9" t="s">
        <v>2754</v>
      </c>
      <c r="G381" s="53" t="s">
        <v>3133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3129</v>
      </c>
      <c r="F388" s="9" t="s">
        <v>149</v>
      </c>
      <c r="G388" s="53" t="s">
        <v>3132</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3130</v>
      </c>
      <c r="F389" s="9" t="s">
        <v>149</v>
      </c>
      <c r="G389" s="53" t="s">
        <v>3134</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3131</v>
      </c>
      <c r="F390" s="9" t="s">
        <v>149</v>
      </c>
      <c r="G390" s="53" t="s">
        <v>3135</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3128</v>
      </c>
      <c r="F391" s="9" t="s">
        <v>149</v>
      </c>
      <c r="G391" s="53" t="s">
        <v>3133</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3129</v>
      </c>
      <c r="F398" s="9" t="s">
        <v>150</v>
      </c>
      <c r="G398" s="53" t="s">
        <v>3132</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3130</v>
      </c>
      <c r="F399" s="9" t="s">
        <v>150</v>
      </c>
      <c r="G399" s="53" t="s">
        <v>3134</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3131</v>
      </c>
      <c r="F400" s="9" t="s">
        <v>150</v>
      </c>
      <c r="G400" s="53" t="s">
        <v>3135</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3128</v>
      </c>
      <c r="F401" s="9" t="s">
        <v>150</v>
      </c>
      <c r="G401" s="53" t="s">
        <v>3133</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3" t="s">
        <v>173</v>
      </c>
      <c r="T402" s="55"/>
    </row>
    <row r="403" spans="1:20" ht="28.5">
      <c r="A403" s="343" t="s">
        <v>9</v>
      </c>
      <c r="B403" s="343" t="s">
        <v>3102</v>
      </c>
      <c r="C403" s="343" t="s">
        <v>2665</v>
      </c>
      <c r="D403" s="53" t="s">
        <v>142</v>
      </c>
      <c r="E403" s="53" t="s">
        <v>2666</v>
      </c>
      <c r="F403" s="9" t="s">
        <v>2680</v>
      </c>
      <c r="G403" s="53" t="s">
        <v>2672</v>
      </c>
      <c r="H403" s="54">
        <v>381</v>
      </c>
      <c r="I403" s="53" t="s">
        <v>47</v>
      </c>
      <c r="J403" s="343" t="s">
        <v>3102</v>
      </c>
      <c r="K403" s="76" t="s">
        <v>2679</v>
      </c>
      <c r="L403" s="59">
        <v>0</v>
      </c>
      <c r="M403" s="59">
        <v>1</v>
      </c>
      <c r="N403" s="60">
        <v>0.01</v>
      </c>
      <c r="O403" s="53" t="s">
        <v>2678</v>
      </c>
      <c r="Q403" s="53" t="s">
        <v>253</v>
      </c>
      <c r="R403" s="9" t="s">
        <v>3125</v>
      </c>
      <c r="S403" s="433"/>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3474</v>
      </c>
      <c r="Q404" s="74" t="str">
        <f t="shared" ref="Q404:R478" si="97">Q$403</f>
        <v>industry-ag-main.html#fuel-switching</v>
      </c>
      <c r="R404" s="74" t="str">
        <f t="shared" si="97"/>
        <v>industry-elec-and-hydrogen.html</v>
      </c>
      <c r="S404" s="433"/>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3475</v>
      </c>
      <c r="Q405" s="74" t="str">
        <f t="shared" si="97"/>
        <v>industry-ag-main.html#fuel-switching</v>
      </c>
      <c r="R405" s="74" t="str">
        <f t="shared" si="97"/>
        <v>industry-elec-and-hydrogen.html</v>
      </c>
      <c r="S405" s="433"/>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3476</v>
      </c>
      <c r="Q406" s="74" t="str">
        <f t="shared" si="97"/>
        <v>industry-ag-main.html#fuel-switching</v>
      </c>
      <c r="R406" s="74" t="str">
        <f t="shared" si="97"/>
        <v>industry-elec-and-hydrogen.html</v>
      </c>
      <c r="S406" s="433"/>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3477</v>
      </c>
      <c r="Q407" s="74" t="str">
        <f t="shared" si="97"/>
        <v>industry-ag-main.html#fuel-switching</v>
      </c>
      <c r="R407" s="74" t="str">
        <f t="shared" si="97"/>
        <v>industry-elec-and-hydrogen.html</v>
      </c>
      <c r="S407" s="433"/>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3"/>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3129</v>
      </c>
      <c r="F409" s="9" t="s">
        <v>2680</v>
      </c>
      <c r="G409" s="53" t="s">
        <v>3132</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3"/>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3130</v>
      </c>
      <c r="F410" s="9" t="s">
        <v>2680</v>
      </c>
      <c r="G410" s="53" t="s">
        <v>3134</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3478</v>
      </c>
      <c r="Q410" s="74" t="str">
        <f t="shared" si="97"/>
        <v>industry-ag-main.html#fuel-switching</v>
      </c>
      <c r="R410" s="74" t="str">
        <f t="shared" si="97"/>
        <v>industry-elec-and-hydrogen.html</v>
      </c>
      <c r="S410" s="433"/>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3131</v>
      </c>
      <c r="F411" s="9" t="s">
        <v>2680</v>
      </c>
      <c r="G411" s="53" t="s">
        <v>3135</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3479</v>
      </c>
      <c r="Q411" s="74" t="str">
        <f t="shared" si="97"/>
        <v>industry-ag-main.html#fuel-switching</v>
      </c>
      <c r="R411" s="74" t="str">
        <f t="shared" si="97"/>
        <v>industry-elec-and-hydrogen.html</v>
      </c>
      <c r="S411" s="433"/>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3128</v>
      </c>
      <c r="F412" s="9" t="s">
        <v>2680</v>
      </c>
      <c r="G412" s="53" t="s">
        <v>3133</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3"/>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3"/>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3480</v>
      </c>
      <c r="Q414" s="74" t="str">
        <f t="shared" si="97"/>
        <v>industry-ag-main.html#fuel-switching</v>
      </c>
      <c r="R414" s="74" t="str">
        <f t="shared" si="97"/>
        <v>industry-elec-and-hydrogen.html</v>
      </c>
      <c r="S414" s="433"/>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3481</v>
      </c>
      <c r="Q415" s="74" t="str">
        <f t="shared" si="97"/>
        <v>industry-ag-main.html#fuel-switching</v>
      </c>
      <c r="R415" s="74" t="str">
        <f t="shared" si="97"/>
        <v>industry-elec-and-hydrogen.html</v>
      </c>
      <c r="S415" s="433"/>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3482</v>
      </c>
      <c r="Q416" s="74" t="str">
        <f t="shared" si="97"/>
        <v>industry-ag-main.html#fuel-switching</v>
      </c>
      <c r="R416" s="74" t="str">
        <f t="shared" si="97"/>
        <v>industry-elec-and-hydrogen.html</v>
      </c>
      <c r="S416" s="433"/>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3"/>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3"/>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3129</v>
      </c>
      <c r="F419" s="9" t="s">
        <v>2681</v>
      </c>
      <c r="G419" s="53" t="s">
        <v>3132</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3483</v>
      </c>
      <c r="Q419" s="74" t="str">
        <f t="shared" si="97"/>
        <v>industry-ag-main.html#fuel-switching</v>
      </c>
      <c r="R419" s="74" t="str">
        <f t="shared" si="97"/>
        <v>industry-elec-and-hydrogen.html</v>
      </c>
      <c r="S419" s="433"/>
      <c r="T419" s="53"/>
    </row>
    <row r="420" spans="1:20" ht="28.5">
      <c r="A420" s="74" t="str">
        <f t="shared" si="98"/>
        <v>Industry</v>
      </c>
      <c r="B420" s="74" t="str">
        <f t="shared" si="95"/>
        <v>Electrification + Hydrogen</v>
      </c>
      <c r="C420" s="74" t="str">
        <f t="shared" si="95"/>
        <v>Fraction of Industrial Fuel Use Shifted to Other Fuels</v>
      </c>
      <c r="D420" s="9" t="s">
        <v>143</v>
      </c>
      <c r="E420" s="53" t="s">
        <v>3130</v>
      </c>
      <c r="F420" s="9" t="s">
        <v>2681</v>
      </c>
      <c r="G420" s="53" t="s">
        <v>3134</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3"/>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3131</v>
      </c>
      <c r="F421" s="9" t="s">
        <v>2681</v>
      </c>
      <c r="G421" s="53" t="s">
        <v>3135</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3"/>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3128</v>
      </c>
      <c r="F422" s="9" t="s">
        <v>2681</v>
      </c>
      <c r="G422" s="53" t="s">
        <v>3133</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3"/>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3"/>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3484</v>
      </c>
      <c r="Q424" s="74" t="str">
        <f t="shared" si="97"/>
        <v>industry-ag-main.html#fuel-switching</v>
      </c>
      <c r="R424" s="74" t="str">
        <f t="shared" si="97"/>
        <v>industry-elec-and-hydrogen.html</v>
      </c>
      <c r="S424" s="433"/>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3485</v>
      </c>
      <c r="Q425" s="74" t="str">
        <f t="shared" si="97"/>
        <v>industry-ag-main.html#fuel-switching</v>
      </c>
      <c r="R425" s="74" t="str">
        <f t="shared" si="97"/>
        <v>industry-elec-and-hydrogen.html</v>
      </c>
      <c r="S425" s="433"/>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3"/>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3486</v>
      </c>
      <c r="Q427" s="74" t="str">
        <f t="shared" si="97"/>
        <v>industry-ag-main.html#fuel-switching</v>
      </c>
      <c r="R427" s="74" t="str">
        <f t="shared" si="97"/>
        <v>industry-elec-and-hydrogen.html</v>
      </c>
      <c r="S427" s="433"/>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3"/>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3129</v>
      </c>
      <c r="F429" s="9" t="s">
        <v>2682</v>
      </c>
      <c r="G429" s="53" t="s">
        <v>3132</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3"/>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3130</v>
      </c>
      <c r="F430" s="9" t="s">
        <v>2682</v>
      </c>
      <c r="G430" s="53" t="s">
        <v>3134</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3487</v>
      </c>
      <c r="Q430" s="74" t="str">
        <f t="shared" si="97"/>
        <v>industry-ag-main.html#fuel-switching</v>
      </c>
      <c r="R430" s="74" t="str">
        <f t="shared" si="97"/>
        <v>industry-elec-and-hydrogen.html</v>
      </c>
      <c r="S430" s="433"/>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3131</v>
      </c>
      <c r="F431" s="9" t="s">
        <v>2682</v>
      </c>
      <c r="G431" s="53" t="s">
        <v>3135</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3488</v>
      </c>
      <c r="Q431" s="74" t="str">
        <f t="shared" si="97"/>
        <v>industry-ag-main.html#fuel-switching</v>
      </c>
      <c r="R431" s="74" t="str">
        <f t="shared" si="97"/>
        <v>industry-elec-and-hydrogen.html</v>
      </c>
      <c r="S431" s="433"/>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3128</v>
      </c>
      <c r="F432" s="9" t="s">
        <v>2682</v>
      </c>
      <c r="G432" s="53" t="s">
        <v>3133</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3"/>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3"/>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3489</v>
      </c>
      <c r="Q434" s="74" t="str">
        <f t="shared" si="97"/>
        <v>industry-ag-main.html#fuel-switching</v>
      </c>
      <c r="R434" s="74" t="str">
        <f t="shared" si="97"/>
        <v>industry-elec-and-hydrogen.html</v>
      </c>
      <c r="S434" s="433"/>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3490</v>
      </c>
      <c r="Q435" s="74" t="str">
        <f t="shared" si="97"/>
        <v>industry-ag-main.html#fuel-switching</v>
      </c>
      <c r="R435" s="74" t="str">
        <f t="shared" si="97"/>
        <v>industry-elec-and-hydrogen.html</v>
      </c>
      <c r="S435" s="433"/>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3"/>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3491</v>
      </c>
      <c r="Q437" s="74" t="str">
        <f t="shared" si="97"/>
        <v>industry-ag-main.html#fuel-switching</v>
      </c>
      <c r="R437" s="74" t="str">
        <f t="shared" si="97"/>
        <v>industry-elec-and-hydrogen.html</v>
      </c>
      <c r="S437" s="433"/>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3"/>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3129</v>
      </c>
      <c r="F439" s="9" t="s">
        <v>2683</v>
      </c>
      <c r="G439" s="53" t="s">
        <v>3132</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3"/>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3130</v>
      </c>
      <c r="F440" s="9" t="s">
        <v>2683</v>
      </c>
      <c r="G440" s="53" t="s">
        <v>3134</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3492</v>
      </c>
      <c r="Q440" s="74" t="str">
        <f t="shared" si="97"/>
        <v>industry-ag-main.html#fuel-switching</v>
      </c>
      <c r="R440" s="74" t="str">
        <f t="shared" si="97"/>
        <v>industry-elec-and-hydrogen.html</v>
      </c>
      <c r="S440" s="433"/>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3131</v>
      </c>
      <c r="F441" s="9" t="s">
        <v>2683</v>
      </c>
      <c r="G441" s="53" t="s">
        <v>3135</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3493</v>
      </c>
      <c r="Q441" s="74" t="str">
        <f t="shared" si="97"/>
        <v>industry-ag-main.html#fuel-switching</v>
      </c>
      <c r="R441" s="74" t="str">
        <f t="shared" si="97"/>
        <v>industry-elec-and-hydrogen.html</v>
      </c>
      <c r="S441" s="433"/>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3128</v>
      </c>
      <c r="F442" s="9" t="s">
        <v>2683</v>
      </c>
      <c r="G442" s="53" t="s">
        <v>3133</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3"/>
      <c r="T442" s="53"/>
    </row>
    <row r="443" spans="1:20" ht="28.5">
      <c r="A443" s="74" t="str">
        <f t="shared" si="100"/>
        <v>Industry</v>
      </c>
      <c r="B443" s="74" t="str">
        <f t="shared" si="100"/>
        <v>Electrification + Hydrogen</v>
      </c>
      <c r="C443" s="74" t="str">
        <f t="shared" si="100"/>
        <v>Fraction of Industrial Fuel Use Shifted to Other Fuels</v>
      </c>
      <c r="D443" s="9" t="s">
        <v>2755</v>
      </c>
      <c r="E443" s="53" t="s">
        <v>2666</v>
      </c>
      <c r="F443" s="53" t="s">
        <v>3210</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3"/>
      <c r="T443" s="53"/>
    </row>
    <row r="444" spans="1:20" ht="114">
      <c r="A444" s="74" t="str">
        <f t="shared" si="100"/>
        <v>Industry</v>
      </c>
      <c r="B444" s="74" t="str">
        <f t="shared" si="100"/>
        <v>Electrification + Hydrogen</v>
      </c>
      <c r="C444" s="74" t="str">
        <f t="shared" si="100"/>
        <v>Fraction of Industrial Fuel Use Shifted to Other Fuels</v>
      </c>
      <c r="D444" s="9" t="s">
        <v>2755</v>
      </c>
      <c r="E444" s="53" t="s">
        <v>2667</v>
      </c>
      <c r="F444" s="53" t="s">
        <v>3210</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3494</v>
      </c>
      <c r="Q444" s="74" t="str">
        <f t="shared" si="97"/>
        <v>industry-ag-main.html#fuel-switching</v>
      </c>
      <c r="R444" s="74" t="str">
        <f t="shared" si="97"/>
        <v>industry-elec-and-hydrogen.html</v>
      </c>
      <c r="S444" s="433"/>
      <c r="T444" s="53"/>
    </row>
    <row r="445" spans="1:20" ht="114">
      <c r="A445" s="74" t="str">
        <f t="shared" si="100"/>
        <v>Industry</v>
      </c>
      <c r="B445" s="74" t="str">
        <f t="shared" si="100"/>
        <v>Electrification + Hydrogen</v>
      </c>
      <c r="C445" s="74" t="str">
        <f t="shared" si="100"/>
        <v>Fraction of Industrial Fuel Use Shifted to Other Fuels</v>
      </c>
      <c r="D445" s="9" t="s">
        <v>2755</v>
      </c>
      <c r="E445" s="53" t="s">
        <v>2668</v>
      </c>
      <c r="F445" s="53" t="s">
        <v>3210</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3495</v>
      </c>
      <c r="Q445" s="74" t="str">
        <f t="shared" si="97"/>
        <v>industry-ag-main.html#fuel-switching</v>
      </c>
      <c r="R445" s="74" t="str">
        <f t="shared" si="97"/>
        <v>industry-elec-and-hydrogen.html</v>
      </c>
      <c r="S445" s="433"/>
      <c r="T445" s="53"/>
    </row>
    <row r="446" spans="1:20" ht="28.5">
      <c r="A446" s="74" t="str">
        <f t="shared" si="100"/>
        <v>Industry</v>
      </c>
      <c r="B446" s="74" t="str">
        <f t="shared" si="100"/>
        <v>Electrification + Hydrogen</v>
      </c>
      <c r="C446" s="74" t="str">
        <f t="shared" si="100"/>
        <v>Fraction of Industrial Fuel Use Shifted to Other Fuels</v>
      </c>
      <c r="D446" s="9" t="s">
        <v>2755</v>
      </c>
      <c r="E446" s="53" t="s">
        <v>2669</v>
      </c>
      <c r="F446" s="53" t="s">
        <v>3210</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3"/>
      <c r="T446" s="53"/>
    </row>
    <row r="447" spans="1:20" ht="114">
      <c r="A447" s="74" t="str">
        <f t="shared" si="100"/>
        <v>Industry</v>
      </c>
      <c r="B447" s="74" t="str">
        <f t="shared" si="100"/>
        <v>Electrification + Hydrogen</v>
      </c>
      <c r="C447" s="74" t="str">
        <f t="shared" si="100"/>
        <v>Fraction of Industrial Fuel Use Shifted to Other Fuels</v>
      </c>
      <c r="D447" s="9" t="s">
        <v>2755</v>
      </c>
      <c r="E447" s="53" t="s">
        <v>2670</v>
      </c>
      <c r="F447" s="53" t="s">
        <v>3210</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3496</v>
      </c>
      <c r="Q447" s="74" t="str">
        <f t="shared" si="97"/>
        <v>industry-ag-main.html#fuel-switching</v>
      </c>
      <c r="R447" s="74" t="str">
        <f t="shared" si="97"/>
        <v>industry-elec-and-hydrogen.html</v>
      </c>
      <c r="S447" s="433"/>
      <c r="T447" s="53"/>
    </row>
    <row r="448" spans="1:20" ht="28.5">
      <c r="A448" s="74" t="str">
        <f t="shared" si="100"/>
        <v>Industry</v>
      </c>
      <c r="B448" s="74" t="str">
        <f t="shared" si="100"/>
        <v>Electrification + Hydrogen</v>
      </c>
      <c r="C448" s="74" t="str">
        <f t="shared" si="100"/>
        <v>Fraction of Industrial Fuel Use Shifted to Other Fuels</v>
      </c>
      <c r="D448" s="9" t="s">
        <v>2755</v>
      </c>
      <c r="E448" s="53" t="s">
        <v>2671</v>
      </c>
      <c r="F448" s="53" t="s">
        <v>3210</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3"/>
      <c r="T448" s="53"/>
    </row>
    <row r="449" spans="1:20" ht="28.5">
      <c r="A449" s="74" t="str">
        <f t="shared" si="100"/>
        <v>Industry</v>
      </c>
      <c r="B449" s="74" t="str">
        <f t="shared" si="100"/>
        <v>Electrification + Hydrogen</v>
      </c>
      <c r="C449" s="74" t="str">
        <f t="shared" si="100"/>
        <v>Fraction of Industrial Fuel Use Shifted to Other Fuels</v>
      </c>
      <c r="D449" s="9" t="s">
        <v>2755</v>
      </c>
      <c r="E449" s="53" t="s">
        <v>3129</v>
      </c>
      <c r="F449" s="53" t="s">
        <v>3210</v>
      </c>
      <c r="G449" s="53" t="s">
        <v>3132</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3"/>
      <c r="T449" s="53"/>
    </row>
    <row r="450" spans="1:20" ht="114">
      <c r="A450" s="74" t="str">
        <f t="shared" si="100"/>
        <v>Industry</v>
      </c>
      <c r="B450" s="74" t="str">
        <f t="shared" si="100"/>
        <v>Electrification + Hydrogen</v>
      </c>
      <c r="C450" s="74" t="str">
        <f t="shared" si="100"/>
        <v>Fraction of Industrial Fuel Use Shifted to Other Fuels</v>
      </c>
      <c r="D450" s="9" t="s">
        <v>2755</v>
      </c>
      <c r="E450" s="53" t="s">
        <v>3130</v>
      </c>
      <c r="F450" s="53" t="s">
        <v>3210</v>
      </c>
      <c r="G450" s="53" t="s">
        <v>3134</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3497</v>
      </c>
      <c r="Q450" s="74" t="str">
        <f t="shared" si="97"/>
        <v>industry-ag-main.html#fuel-switching</v>
      </c>
      <c r="R450" s="74" t="str">
        <f t="shared" si="97"/>
        <v>industry-elec-and-hydrogen.html</v>
      </c>
      <c r="S450" s="433"/>
      <c r="T450" s="53"/>
    </row>
    <row r="451" spans="1:20" ht="28.5">
      <c r="A451" s="74" t="str">
        <f t="shared" si="100"/>
        <v>Industry</v>
      </c>
      <c r="B451" s="74" t="str">
        <f t="shared" si="100"/>
        <v>Electrification + Hydrogen</v>
      </c>
      <c r="C451" s="74" t="str">
        <f t="shared" si="100"/>
        <v>Fraction of Industrial Fuel Use Shifted to Other Fuels</v>
      </c>
      <c r="D451" s="9" t="s">
        <v>2755</v>
      </c>
      <c r="E451" s="53" t="s">
        <v>3131</v>
      </c>
      <c r="F451" s="53" t="s">
        <v>3210</v>
      </c>
      <c r="G451" s="53" t="s">
        <v>3135</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3"/>
      <c r="T451" s="53"/>
    </row>
    <row r="452" spans="1:20" ht="28.5">
      <c r="A452" s="74" t="str">
        <f t="shared" si="100"/>
        <v>Industry</v>
      </c>
      <c r="B452" s="74" t="str">
        <f t="shared" si="100"/>
        <v>Electrification + Hydrogen</v>
      </c>
      <c r="C452" s="74" t="str">
        <f t="shared" si="100"/>
        <v>Fraction of Industrial Fuel Use Shifted to Other Fuels</v>
      </c>
      <c r="D452" s="9" t="s">
        <v>2755</v>
      </c>
      <c r="E452" s="53" t="s">
        <v>3128</v>
      </c>
      <c r="F452" s="53" t="s">
        <v>3210</v>
      </c>
      <c r="G452" s="53" t="s">
        <v>3133</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3"/>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2754</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3"/>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2754</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3"/>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2754</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3"/>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2754</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3"/>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2754</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3"/>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2754</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3"/>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3129</v>
      </c>
      <c r="F459" s="9" t="s">
        <v>2754</v>
      </c>
      <c r="G459" s="53" t="s">
        <v>3132</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3"/>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3130</v>
      </c>
      <c r="F460" s="9" t="s">
        <v>2754</v>
      </c>
      <c r="G460" s="53" t="s">
        <v>3134</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3"/>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3131</v>
      </c>
      <c r="F461" s="9" t="s">
        <v>2754</v>
      </c>
      <c r="G461" s="53" t="s">
        <v>3135</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3"/>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3128</v>
      </c>
      <c r="F462" s="9" t="s">
        <v>2754</v>
      </c>
      <c r="G462" s="53" t="s">
        <v>3133</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3"/>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3"/>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3"/>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3498</v>
      </c>
      <c r="Q465" s="74" t="str">
        <f t="shared" si="97"/>
        <v>industry-ag-main.html#fuel-switching</v>
      </c>
      <c r="R465" s="74" t="str">
        <f t="shared" si="97"/>
        <v>industry-elec-and-hydrogen.html</v>
      </c>
      <c r="S465" s="433"/>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3"/>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3499</v>
      </c>
      <c r="Q467" s="74" t="str">
        <f t="shared" si="97"/>
        <v>industry-ag-main.html#fuel-switching</v>
      </c>
      <c r="R467" s="74" t="str">
        <f t="shared" si="97"/>
        <v>industry-elec-and-hydrogen.html</v>
      </c>
      <c r="S467" s="433"/>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3"/>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3129</v>
      </c>
      <c r="F469" s="9" t="s">
        <v>149</v>
      </c>
      <c r="G469" s="53" t="s">
        <v>3132</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3"/>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3130</v>
      </c>
      <c r="F470" s="9" t="s">
        <v>149</v>
      </c>
      <c r="G470" s="53" t="s">
        <v>3134</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3500</v>
      </c>
      <c r="Q470" s="74" t="str">
        <f t="shared" si="97"/>
        <v>industry-ag-main.html#fuel-switching</v>
      </c>
      <c r="R470" s="74" t="str">
        <f t="shared" si="97"/>
        <v>industry-elec-and-hydrogen.html</v>
      </c>
      <c r="S470" s="433"/>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3131</v>
      </c>
      <c r="F471" s="9" t="s">
        <v>149</v>
      </c>
      <c r="G471" s="53" t="s">
        <v>3135</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3501</v>
      </c>
      <c r="Q471" s="74" t="str">
        <f t="shared" si="97"/>
        <v>industry-ag-main.html#fuel-switching</v>
      </c>
      <c r="R471" s="74" t="str">
        <f t="shared" si="97"/>
        <v>industry-elec-and-hydrogen.html</v>
      </c>
      <c r="S471" s="433"/>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3128</v>
      </c>
      <c r="F472" s="9" t="s">
        <v>149</v>
      </c>
      <c r="G472" s="53" t="s">
        <v>3133</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3"/>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3"/>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3502</v>
      </c>
      <c r="Q474" s="74" t="str">
        <f t="shared" si="97"/>
        <v>industry-ag-main.html#fuel-switching</v>
      </c>
      <c r="R474" s="74" t="str">
        <f t="shared" si="97"/>
        <v>industry-elec-and-hydrogen.html</v>
      </c>
      <c r="S474" s="433"/>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3503</v>
      </c>
      <c r="Q475" s="74" t="str">
        <f t="shared" si="97"/>
        <v>industry-ag-main.html#fuel-switching</v>
      </c>
      <c r="R475" s="74" t="str">
        <f t="shared" si="97"/>
        <v>industry-elec-and-hydrogen.html</v>
      </c>
      <c r="S475" s="433"/>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3"/>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3504</v>
      </c>
      <c r="Q477" s="74" t="str">
        <f t="shared" si="97"/>
        <v>industry-ag-main.html#fuel-switching</v>
      </c>
      <c r="R477" s="74" t="str">
        <f t="shared" si="97"/>
        <v>industry-elec-and-hydrogen.html</v>
      </c>
      <c r="S477" s="433"/>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3"/>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3129</v>
      </c>
      <c r="F479" s="9" t="s">
        <v>150</v>
      </c>
      <c r="G479" s="53" t="s">
        <v>3132</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3"/>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3130</v>
      </c>
      <c r="F480" s="9" t="s">
        <v>150</v>
      </c>
      <c r="G480" s="53" t="s">
        <v>3134</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3505</v>
      </c>
      <c r="Q480" s="74" t="str">
        <f t="shared" si="102"/>
        <v>industry-ag-main.html#fuel-switching</v>
      </c>
      <c r="R480" s="74" t="str">
        <f t="shared" si="102"/>
        <v>industry-elec-and-hydrogen.html</v>
      </c>
      <c r="S480" s="433"/>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3131</v>
      </c>
      <c r="F481" s="9" t="s">
        <v>150</v>
      </c>
      <c r="G481" s="53" t="s">
        <v>3135</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3506</v>
      </c>
      <c r="Q481" s="74" t="str">
        <f t="shared" si="102"/>
        <v>industry-ag-main.html#fuel-switching</v>
      </c>
      <c r="R481" s="74" t="str">
        <f t="shared" si="102"/>
        <v>industry-elec-and-hydrogen.html</v>
      </c>
      <c r="S481" s="433"/>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3128</v>
      </c>
      <c r="F482" s="9" t="s">
        <v>150</v>
      </c>
      <c r="G482" s="53" t="s">
        <v>3133</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3"/>
      <c r="T482" s="53"/>
    </row>
    <row r="483" spans="1:20" s="2" customFormat="1" ht="28.5">
      <c r="A483" s="344" t="s">
        <v>9</v>
      </c>
      <c r="B483" s="344" t="s">
        <v>3222</v>
      </c>
      <c r="C483" s="344" t="s">
        <v>3225</v>
      </c>
      <c r="D483" s="9"/>
      <c r="E483" s="9"/>
      <c r="F483" s="9"/>
      <c r="G483" s="9"/>
      <c r="H483" s="56">
        <v>58</v>
      </c>
      <c r="I483" s="9" t="s">
        <v>46</v>
      </c>
      <c r="J483" s="344" t="s">
        <v>3229</v>
      </c>
      <c r="K483" s="344" t="s">
        <v>3230</v>
      </c>
      <c r="L483" s="62">
        <v>0</v>
      </c>
      <c r="M483" s="63">
        <v>1</v>
      </c>
      <c r="N483" s="63">
        <v>0.01</v>
      </c>
      <c r="O483" s="9" t="s">
        <v>36</v>
      </c>
      <c r="P483" s="9" t="s">
        <v>3507</v>
      </c>
      <c r="Q483" s="9" t="s">
        <v>2381</v>
      </c>
      <c r="R483" s="9" t="s">
        <v>2382</v>
      </c>
      <c r="S483" s="438" t="s">
        <v>173</v>
      </c>
      <c r="T483" s="9"/>
    </row>
    <row r="484" spans="1:20" s="2" customFormat="1" ht="42.75">
      <c r="A484" s="344" t="s">
        <v>9</v>
      </c>
      <c r="B484" s="344" t="s">
        <v>3223</v>
      </c>
      <c r="C484" s="344" t="s">
        <v>3226</v>
      </c>
      <c r="D484" s="9"/>
      <c r="E484" s="9"/>
      <c r="F484" s="9"/>
      <c r="G484" s="9"/>
      <c r="H484" s="56">
        <v>510</v>
      </c>
      <c r="I484" s="9" t="s">
        <v>46</v>
      </c>
      <c r="J484" s="344" t="s">
        <v>3229</v>
      </c>
      <c r="K484" s="344" t="s">
        <v>3231</v>
      </c>
      <c r="L484" s="62">
        <v>0</v>
      </c>
      <c r="M484" s="63">
        <v>1</v>
      </c>
      <c r="N484" s="63">
        <v>0.01</v>
      </c>
      <c r="O484" s="9" t="s">
        <v>36</v>
      </c>
      <c r="P484" s="9" t="s">
        <v>3269</v>
      </c>
      <c r="Q484" s="9" t="s">
        <v>2381</v>
      </c>
      <c r="R484" s="9" t="s">
        <v>2382</v>
      </c>
      <c r="S484" s="438"/>
      <c r="T484" s="9"/>
    </row>
    <row r="485" spans="1:20" s="2" customFormat="1" ht="42.75">
      <c r="A485" s="344" t="s">
        <v>9</v>
      </c>
      <c r="B485" s="344" t="s">
        <v>3224</v>
      </c>
      <c r="C485" s="344" t="s">
        <v>3227</v>
      </c>
      <c r="D485" s="9"/>
      <c r="E485" s="9"/>
      <c r="F485" s="9"/>
      <c r="G485" s="9"/>
      <c r="H485" s="56">
        <v>511</v>
      </c>
      <c r="I485" s="9" t="s">
        <v>46</v>
      </c>
      <c r="J485" s="344" t="s">
        <v>3229</v>
      </c>
      <c r="K485" s="344" t="s">
        <v>3232</v>
      </c>
      <c r="L485" s="62">
        <v>0</v>
      </c>
      <c r="M485" s="63">
        <v>1</v>
      </c>
      <c r="N485" s="63">
        <v>0.01</v>
      </c>
      <c r="O485" s="9" t="s">
        <v>36</v>
      </c>
      <c r="P485" s="9" t="s">
        <v>3270</v>
      </c>
      <c r="Q485" s="9" t="s">
        <v>2381</v>
      </c>
      <c r="R485" s="9" t="s">
        <v>2382</v>
      </c>
      <c r="S485" s="438"/>
      <c r="T485" s="9"/>
    </row>
    <row r="486" spans="1:20" s="2" customFormat="1" ht="42.75">
      <c r="A486" s="344" t="s">
        <v>9</v>
      </c>
      <c r="B486" s="344" t="s">
        <v>3234</v>
      </c>
      <c r="C486" s="344" t="s">
        <v>3228</v>
      </c>
      <c r="D486" s="9"/>
      <c r="E486" s="9"/>
      <c r="F486" s="9"/>
      <c r="G486" s="9"/>
      <c r="H486" s="56">
        <v>512</v>
      </c>
      <c r="I486" s="9" t="s">
        <v>46</v>
      </c>
      <c r="J486" s="344" t="s">
        <v>3229</v>
      </c>
      <c r="K486" s="344" t="s">
        <v>3233</v>
      </c>
      <c r="L486" s="62">
        <v>0</v>
      </c>
      <c r="M486" s="63">
        <v>1</v>
      </c>
      <c r="N486" s="63">
        <v>0.01</v>
      </c>
      <c r="O486" s="9" t="s">
        <v>36</v>
      </c>
      <c r="P486" s="9" t="s">
        <v>3271</v>
      </c>
      <c r="Q486" s="9" t="s">
        <v>2381</v>
      </c>
      <c r="R486" s="9" t="s">
        <v>2382</v>
      </c>
      <c r="S486" s="438"/>
      <c r="T486" s="9"/>
    </row>
    <row r="487" spans="1:20" s="5" customFormat="1" ht="85.5">
      <c r="A487" s="343" t="s">
        <v>9</v>
      </c>
      <c r="B487" s="343" t="s">
        <v>2753</v>
      </c>
      <c r="C487" s="343" t="s">
        <v>2752</v>
      </c>
      <c r="D487" s="53" t="s">
        <v>142</v>
      </c>
      <c r="E487" s="53"/>
      <c r="F487" s="9" t="s">
        <v>2680</v>
      </c>
      <c r="G487" s="53"/>
      <c r="H487" s="54">
        <v>429</v>
      </c>
      <c r="I487" s="53" t="s">
        <v>46</v>
      </c>
      <c r="J487" s="343" t="s">
        <v>2753</v>
      </c>
      <c r="K487" s="343" t="s">
        <v>2756</v>
      </c>
      <c r="L487" s="59">
        <v>0</v>
      </c>
      <c r="M487" s="60">
        <v>1</v>
      </c>
      <c r="N487" s="60">
        <v>0.01</v>
      </c>
      <c r="O487" s="53" t="s">
        <v>2757</v>
      </c>
      <c r="P487" s="53" t="s">
        <v>2761</v>
      </c>
      <c r="Q487" s="53"/>
      <c r="R487" s="9" t="s">
        <v>3112</v>
      </c>
      <c r="S487" s="433" t="s">
        <v>2758</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2760</v>
      </c>
      <c r="Q488" s="53"/>
      <c r="R488" s="74" t="str">
        <f t="shared" ref="R488" si="105">R$487</f>
        <v>material-efficiency-longevity-reuse.html</v>
      </c>
      <c r="S488" s="433" t="s">
        <v>2759</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2754</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2763</v>
      </c>
      <c r="Q489" s="53"/>
      <c r="R489" s="9" t="s">
        <v>3113</v>
      </c>
      <c r="S489" s="433" t="s">
        <v>2764</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3557</v>
      </c>
      <c r="Q490" s="53" t="s">
        <v>254</v>
      </c>
      <c r="R490" s="9" t="s">
        <v>255</v>
      </c>
      <c r="S490" s="433" t="s">
        <v>173</v>
      </c>
      <c r="T490" s="53"/>
    </row>
    <row r="491" spans="1:20" ht="42.75">
      <c r="A491" s="74" t="str">
        <f>A$490</f>
        <v>Industry</v>
      </c>
      <c r="B491" s="74" t="str">
        <f t="shared" ref="B491:C492" si="107">B$490</f>
        <v>Methane Capture</v>
      </c>
      <c r="C491" s="74" t="str">
        <f t="shared" si="107"/>
        <v>Fraction of Methane Capture Opportunities Achieved</v>
      </c>
      <c r="D491" s="53" t="s">
        <v>2755</v>
      </c>
      <c r="E491" s="53"/>
      <c r="F491" s="53" t="s">
        <v>3210</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3247</v>
      </c>
      <c r="Q491" s="74" t="str">
        <f t="shared" si="108"/>
        <v>industry-ag-main.html#methane-capture</v>
      </c>
      <c r="R491" s="74" t="str">
        <f t="shared" si="108"/>
        <v>methane-capture.html</v>
      </c>
      <c r="S491" s="442"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2754</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3248</v>
      </c>
      <c r="Q492" s="74" t="str">
        <f t="shared" si="108"/>
        <v>industry-ag-main.html#methane-capture</v>
      </c>
      <c r="R492" s="74" t="str">
        <f t="shared" si="108"/>
        <v>methane-capture.html</v>
      </c>
      <c r="S492" s="442"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3558</v>
      </c>
      <c r="Q493" s="53" t="s">
        <v>256</v>
      </c>
      <c r="R493" s="9" t="s">
        <v>257</v>
      </c>
      <c r="S493" s="433" t="s">
        <v>173</v>
      </c>
      <c r="T493" s="53"/>
    </row>
    <row r="494" spans="1:20" ht="42.75">
      <c r="A494" s="74" t="str">
        <f>A$493</f>
        <v>Industry</v>
      </c>
      <c r="B494" s="74" t="str">
        <f t="shared" ref="B494:C495" si="109">B$493</f>
        <v>Methane Destruction</v>
      </c>
      <c r="C494" s="74" t="str">
        <f t="shared" si="109"/>
        <v>Fraction of Methane Destruction Opportunities Achieved</v>
      </c>
      <c r="D494" s="53" t="s">
        <v>2755</v>
      </c>
      <c r="E494" s="53"/>
      <c r="F494" s="53" t="s">
        <v>3210</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3249</v>
      </c>
      <c r="Q494" s="74" t="str">
        <f t="shared" si="110"/>
        <v>industry-ag-main.html#methane-destr</v>
      </c>
      <c r="R494" s="74" t="str">
        <f t="shared" si="110"/>
        <v>methane-destruction.html</v>
      </c>
      <c r="S494" s="442"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2754</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3250</v>
      </c>
      <c r="Q495" s="74" t="str">
        <f t="shared" si="110"/>
        <v>industry-ag-main.html#methane-destr</v>
      </c>
      <c r="R495" s="74" t="str">
        <f t="shared" si="110"/>
        <v>methane-destruction.html</v>
      </c>
      <c r="S495" s="442" t="str">
        <f t="shared" si="110"/>
        <v>Calculated from model data; see the relevant variable(s) in the InputData folder for source information.</v>
      </c>
      <c r="T495" s="53"/>
    </row>
    <row r="496" spans="1:20" ht="42.75">
      <c r="A496" s="343" t="s">
        <v>9</v>
      </c>
      <c r="B496" s="343" t="s">
        <v>2854</v>
      </c>
      <c r="C496" s="343" t="s">
        <v>2855</v>
      </c>
      <c r="D496" s="9" t="s">
        <v>504</v>
      </c>
      <c r="E496" s="53"/>
      <c r="F496" s="9" t="s">
        <v>501</v>
      </c>
      <c r="G496" s="53"/>
      <c r="H496" s="54">
        <v>451</v>
      </c>
      <c r="I496" s="53" t="s">
        <v>46</v>
      </c>
      <c r="J496" s="343" t="s">
        <v>2855</v>
      </c>
      <c r="K496" s="343" t="s">
        <v>2856</v>
      </c>
      <c r="L496" s="59">
        <v>0</v>
      </c>
      <c r="M496" s="60">
        <v>1</v>
      </c>
      <c r="N496" s="60">
        <v>0.01</v>
      </c>
      <c r="O496" s="53" t="s">
        <v>2857</v>
      </c>
      <c r="P496" s="53" t="s">
        <v>3115</v>
      </c>
      <c r="Q496" s="53"/>
      <c r="R496" s="9" t="s">
        <v>3114</v>
      </c>
      <c r="S496" s="433"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3116</v>
      </c>
      <c r="Q497" s="53"/>
      <c r="R497" s="74" t="str">
        <f t="shared" ref="R497:R500" si="115">R$496</f>
        <v>reduce-fuel-exports.html</v>
      </c>
      <c r="S497" s="442"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3508</v>
      </c>
      <c r="Q498" s="53"/>
      <c r="R498" s="74" t="str">
        <f t="shared" si="115"/>
        <v>reduce-fuel-exports.html</v>
      </c>
      <c r="S498" s="442"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3509</v>
      </c>
      <c r="Q499" s="53"/>
      <c r="R499" s="74" t="str">
        <f t="shared" si="115"/>
        <v>reduce-fuel-exports.html</v>
      </c>
      <c r="S499" s="442"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2836</v>
      </c>
      <c r="E500" s="53"/>
      <c r="F500" s="9" t="s">
        <v>2837</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3117</v>
      </c>
      <c r="Q500" s="53"/>
      <c r="R500" s="74" t="str">
        <f t="shared" si="115"/>
        <v>reduce-fuel-exports.html</v>
      </c>
      <c r="S500" s="442"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2"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2828</v>
      </c>
      <c r="E502" s="53"/>
      <c r="F502" s="9" t="s">
        <v>2832</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3118</v>
      </c>
      <c r="Q502" s="53"/>
      <c r="R502" s="74" t="str">
        <f t="shared" ref="R502:R504" si="119">R$496</f>
        <v>reduce-fuel-exports.html</v>
      </c>
      <c r="S502" s="442"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2838</v>
      </c>
      <c r="E503" s="53"/>
      <c r="F503" s="9" t="s">
        <v>2839</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3119</v>
      </c>
      <c r="Q503" s="53"/>
      <c r="R503" s="74" t="str">
        <f t="shared" si="119"/>
        <v>reduce-fuel-exports.html</v>
      </c>
      <c r="S503" s="442"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2829</v>
      </c>
      <c r="E504" s="53"/>
      <c r="F504" s="9" t="s">
        <v>2833</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3120</v>
      </c>
      <c r="Q504" s="53"/>
      <c r="R504" s="74" t="str">
        <f t="shared" si="119"/>
        <v>reduce-fuel-exports.html</v>
      </c>
      <c r="S504" s="442"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3"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3"/>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3126</v>
      </c>
      <c r="S507" s="433"/>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3" t="s">
        <v>173</v>
      </c>
      <c r="T508" s="53"/>
    </row>
    <row r="509" spans="1:20" ht="57">
      <c r="A509" s="343" t="s">
        <v>151</v>
      </c>
      <c r="B509" s="343" t="s">
        <v>3219</v>
      </c>
      <c r="C509" s="343" t="s">
        <v>3220</v>
      </c>
      <c r="D509" s="53"/>
      <c r="E509" s="53"/>
      <c r="F509" s="53"/>
      <c r="G509" s="53"/>
      <c r="H509" s="54">
        <v>62</v>
      </c>
      <c r="I509" s="53" t="s">
        <v>46</v>
      </c>
      <c r="J509" s="343" t="s">
        <v>3219</v>
      </c>
      <c r="K509" s="76" t="s">
        <v>3221</v>
      </c>
      <c r="L509" s="59">
        <v>0</v>
      </c>
      <c r="M509" s="60">
        <v>1</v>
      </c>
      <c r="N509" s="60">
        <v>0.01</v>
      </c>
      <c r="O509" s="53" t="s">
        <v>36</v>
      </c>
      <c r="P509" s="53" t="s">
        <v>3251</v>
      </c>
      <c r="Q509" s="53" t="s">
        <v>262</v>
      </c>
      <c r="R509" s="9" t="s">
        <v>263</v>
      </c>
      <c r="S509" s="433"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3" t="s">
        <v>173</v>
      </c>
      <c r="T510" s="53"/>
    </row>
    <row r="511" spans="1:20" ht="42.75">
      <c r="A511" s="343" t="s">
        <v>151</v>
      </c>
      <c r="B511" s="343" t="s">
        <v>152</v>
      </c>
      <c r="C511" s="343" t="s">
        <v>3272</v>
      </c>
      <c r="D511" s="53"/>
      <c r="E511" s="53"/>
      <c r="F511" s="53"/>
      <c r="G511" s="53"/>
      <c r="H511" s="54">
        <v>64</v>
      </c>
      <c r="I511" s="53" t="s">
        <v>46</v>
      </c>
      <c r="J511" s="76" t="s">
        <v>152</v>
      </c>
      <c r="K511" s="76" t="s">
        <v>2404</v>
      </c>
      <c r="L511" s="59">
        <v>0</v>
      </c>
      <c r="M511" s="60">
        <v>1</v>
      </c>
      <c r="N511" s="60">
        <v>0.01</v>
      </c>
      <c r="O511" s="53" t="s">
        <v>36</v>
      </c>
      <c r="P511" s="53" t="s">
        <v>3252</v>
      </c>
      <c r="Q511" s="53" t="s">
        <v>266</v>
      </c>
      <c r="R511" s="9" t="s">
        <v>267</v>
      </c>
      <c r="S511" s="433"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3127</v>
      </c>
      <c r="S512" s="433"/>
      <c r="T512" s="53"/>
    </row>
    <row r="513" spans="1:20" ht="99.75">
      <c r="A513" s="343" t="s">
        <v>151</v>
      </c>
      <c r="B513" s="343" t="s">
        <v>2765</v>
      </c>
      <c r="C513" s="343" t="s">
        <v>2766</v>
      </c>
      <c r="D513" s="53"/>
      <c r="E513" s="53"/>
      <c r="F513" s="53"/>
      <c r="G513" s="53"/>
      <c r="H513" s="54">
        <v>434</v>
      </c>
      <c r="I513" s="53" t="s">
        <v>46</v>
      </c>
      <c r="J513" s="343" t="s">
        <v>2765</v>
      </c>
      <c r="K513" s="343" t="s">
        <v>2767</v>
      </c>
      <c r="L513" s="59">
        <v>0</v>
      </c>
      <c r="M513" s="60">
        <v>1</v>
      </c>
      <c r="N513" s="60">
        <v>0.01</v>
      </c>
      <c r="O513" s="53" t="s">
        <v>2768</v>
      </c>
      <c r="P513" s="53" t="s">
        <v>3122</v>
      </c>
      <c r="Q513" s="53"/>
      <c r="R513" s="9" t="s">
        <v>3121</v>
      </c>
      <c r="S513" s="431" t="s">
        <v>2769</v>
      </c>
      <c r="T513" s="53"/>
    </row>
    <row r="514" spans="1:20" s="2" customFormat="1" ht="57">
      <c r="A514" s="344" t="s">
        <v>2840</v>
      </c>
      <c r="B514" s="344" t="s">
        <v>2844</v>
      </c>
      <c r="C514" s="344" t="s">
        <v>321</v>
      </c>
      <c r="D514" s="9"/>
      <c r="E514" s="9"/>
      <c r="F514" s="9"/>
      <c r="G514" s="9"/>
      <c r="H514" s="54">
        <v>68</v>
      </c>
      <c r="I514" s="9" t="s">
        <v>46</v>
      </c>
      <c r="J514" s="75" t="s">
        <v>2843</v>
      </c>
      <c r="K514" s="76" t="s">
        <v>2402</v>
      </c>
      <c r="L514" s="63">
        <v>0</v>
      </c>
      <c r="M514" s="63">
        <v>1</v>
      </c>
      <c r="N514" s="63">
        <v>0.01</v>
      </c>
      <c r="O514" s="9" t="s">
        <v>61</v>
      </c>
      <c r="P514" s="9" t="s">
        <v>2474</v>
      </c>
      <c r="Q514" s="9" t="s">
        <v>272</v>
      </c>
      <c r="R514" s="9" t="s">
        <v>273</v>
      </c>
      <c r="S514" s="433" t="s">
        <v>173</v>
      </c>
      <c r="T514" s="9"/>
    </row>
    <row r="515" spans="1:20" s="2" customFormat="1" ht="57">
      <c r="A515" s="344" t="s">
        <v>2840</v>
      </c>
      <c r="B515" s="344" t="s">
        <v>3171</v>
      </c>
      <c r="C515" s="344" t="s">
        <v>3170</v>
      </c>
      <c r="D515" s="9"/>
      <c r="E515" s="9"/>
      <c r="F515" s="9"/>
      <c r="G515" s="9"/>
      <c r="H515" s="54">
        <v>176</v>
      </c>
      <c r="I515" s="9" t="s">
        <v>46</v>
      </c>
      <c r="J515" s="75" t="s">
        <v>397</v>
      </c>
      <c r="K515" s="76" t="s">
        <v>3168</v>
      </c>
      <c r="L515" s="63">
        <v>0</v>
      </c>
      <c r="M515" s="63">
        <v>1</v>
      </c>
      <c r="N515" s="63">
        <v>0.01</v>
      </c>
      <c r="O515" s="53" t="s">
        <v>3169</v>
      </c>
      <c r="P515" s="9" t="s">
        <v>3510</v>
      </c>
      <c r="Q515" s="9" t="s">
        <v>390</v>
      </c>
      <c r="R515" s="9" t="s">
        <v>3123</v>
      </c>
      <c r="S515" s="433" t="s">
        <v>173</v>
      </c>
      <c r="T515" s="9"/>
    </row>
    <row r="516" spans="1:20" s="2" customFormat="1" ht="57">
      <c r="A516" s="344" t="s">
        <v>2840</v>
      </c>
      <c r="B516" s="344" t="s">
        <v>2841</v>
      </c>
      <c r="C516" s="344" t="s">
        <v>2842</v>
      </c>
      <c r="D516" s="9"/>
      <c r="E516" s="9"/>
      <c r="F516" s="9"/>
      <c r="G516" s="9"/>
      <c r="H516" s="54">
        <v>450</v>
      </c>
      <c r="I516" s="9" t="s">
        <v>46</v>
      </c>
      <c r="J516" s="344" t="s">
        <v>2845</v>
      </c>
      <c r="K516" s="343" t="s">
        <v>2846</v>
      </c>
      <c r="L516" s="63">
        <v>0</v>
      </c>
      <c r="M516" s="63">
        <v>1</v>
      </c>
      <c r="N516" s="63">
        <v>0.01</v>
      </c>
      <c r="O516" s="53" t="s">
        <v>2847</v>
      </c>
      <c r="P516" s="9" t="s">
        <v>2848</v>
      </c>
      <c r="Q516" s="9"/>
      <c r="R516" s="9" t="s">
        <v>3124</v>
      </c>
      <c r="S516" s="433"/>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3285</v>
      </c>
      <c r="P517" s="53" t="s">
        <v>3286</v>
      </c>
      <c r="Q517" s="53" t="s">
        <v>268</v>
      </c>
      <c r="R517" s="9" t="s">
        <v>269</v>
      </c>
      <c r="S517" s="433"/>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0">
        <f t="shared" si="120"/>
        <v>1</v>
      </c>
      <c r="N518" s="353">
        <f t="shared" si="120"/>
        <v>0.01</v>
      </c>
      <c r="O518" s="55" t="str">
        <f>O$517</f>
        <v>% of CO2 captured</v>
      </c>
      <c r="P518" s="53" t="s">
        <v>3287</v>
      </c>
      <c r="Q518" s="55" t="str">
        <f>Q$517</f>
        <v>ccs.html#ccs</v>
      </c>
      <c r="R518" s="55" t="str">
        <f>R$517</f>
        <v>carbon-capture-and-sequestration.html</v>
      </c>
      <c r="S518" s="433"/>
      <c r="T518" s="53"/>
    </row>
    <row r="519" spans="1:20" s="5" customFormat="1" ht="57">
      <c r="A519" s="343" t="s">
        <v>10</v>
      </c>
      <c r="B519" s="343" t="s">
        <v>27</v>
      </c>
      <c r="C519" s="343" t="s">
        <v>2687</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8"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8"/>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8"/>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8"/>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3202</v>
      </c>
      <c r="Q523" s="55" t="str">
        <f t="shared" si="124"/>
        <v>fuels.html#carbon-tax</v>
      </c>
      <c r="R523" s="55" t="str">
        <f t="shared" si="124"/>
        <v>carbon-tax.html</v>
      </c>
      <c r="S523" s="438"/>
      <c r="T523" s="55"/>
    </row>
    <row r="524" spans="1:20" s="5" customFormat="1" ht="42.75">
      <c r="A524" s="74" t="str">
        <f t="shared" si="125"/>
        <v>Cross-Sector</v>
      </c>
      <c r="B524" s="74" t="str">
        <f t="shared" si="125"/>
        <v>Carbon Tax</v>
      </c>
      <c r="C524" s="74" t="str">
        <f t="shared" si="125"/>
        <v>Additional Carbon Tax Rate</v>
      </c>
      <c r="D524" s="53" t="s">
        <v>2863</v>
      </c>
      <c r="E524" s="53"/>
      <c r="F524" s="53" t="s">
        <v>3363</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3362</v>
      </c>
      <c r="Q524" s="55" t="str">
        <f t="shared" si="124"/>
        <v>fuels.html#carbon-tax</v>
      </c>
      <c r="R524" s="55" t="str">
        <f t="shared" si="124"/>
        <v>carbon-tax.html</v>
      </c>
      <c r="S524" s="438"/>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1"/>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2791</v>
      </c>
      <c r="Q526" s="9" t="s">
        <v>274</v>
      </c>
      <c r="R526" s="9" t="s">
        <v>275</v>
      </c>
      <c r="S526" s="433"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2792</v>
      </c>
      <c r="Q527" s="9" t="s">
        <v>274</v>
      </c>
      <c r="R527" s="9" t="s">
        <v>275</v>
      </c>
      <c r="S527" s="433"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2793</v>
      </c>
      <c r="Q528" s="9" t="s">
        <v>274</v>
      </c>
      <c r="R528" s="9" t="s">
        <v>275</v>
      </c>
      <c r="S528" s="433"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3"/>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3"/>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3"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1"/>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3"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2794</v>
      </c>
      <c r="Q534" s="9" t="s">
        <v>274</v>
      </c>
      <c r="R534" s="9" t="s">
        <v>275</v>
      </c>
      <c r="S534" s="433"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1"/>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1"/>
      <c r="T536" s="55"/>
    </row>
    <row r="537" spans="1:20" s="5" customFormat="1" ht="28.5">
      <c r="A537" s="74" t="str">
        <f t="shared" si="128"/>
        <v>Cross-Sector</v>
      </c>
      <c r="B537" s="74" t="str">
        <f t="shared" si="126"/>
        <v>End Existing Subsidies</v>
      </c>
      <c r="C537" s="74" t="str">
        <f t="shared" si="126"/>
        <v>Percent Reduction in BAU Subsidies</v>
      </c>
      <c r="D537" s="9" t="s">
        <v>2836</v>
      </c>
      <c r="E537" s="53"/>
      <c r="F537" s="9" t="s">
        <v>2837</v>
      </c>
      <c r="G537" s="53"/>
      <c r="H537" s="54">
        <v>710</v>
      </c>
      <c r="I537" s="9" t="s">
        <v>47</v>
      </c>
      <c r="J537" s="74" t="str">
        <f t="shared" si="127"/>
        <v>End Existing Subsidies</v>
      </c>
      <c r="K537" s="74" t="str">
        <f t="shared" si="127"/>
        <v>cross reduce BAU subsidies</v>
      </c>
      <c r="L537" s="61"/>
      <c r="M537" s="61"/>
      <c r="N537" s="61"/>
      <c r="O537" s="55"/>
      <c r="P537" s="9"/>
      <c r="Q537" s="9"/>
      <c r="R537" s="9"/>
      <c r="S537" s="433"/>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1"/>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1"/>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1"/>
      <c r="T540" s="55"/>
    </row>
    <row r="541" spans="1:20" s="5" customFormat="1" ht="28.5">
      <c r="A541" s="74" t="str">
        <f t="shared" si="128"/>
        <v>Cross-Sector</v>
      </c>
      <c r="B541" s="74" t="str">
        <f t="shared" si="126"/>
        <v>End Existing Subsidies</v>
      </c>
      <c r="C541" s="74" t="str">
        <f t="shared" si="126"/>
        <v>Percent Reduction in BAU Subsidies</v>
      </c>
      <c r="D541" s="9" t="s">
        <v>2828</v>
      </c>
      <c r="E541" s="53"/>
      <c r="F541" s="9" t="s">
        <v>2832</v>
      </c>
      <c r="G541" s="53"/>
      <c r="H541" s="54">
        <v>714</v>
      </c>
      <c r="I541" s="9" t="s">
        <v>47</v>
      </c>
      <c r="J541" s="74" t="str">
        <f t="shared" si="127"/>
        <v>End Existing Subsidies</v>
      </c>
      <c r="K541" s="74" t="str">
        <f t="shared" si="127"/>
        <v>cross reduce BAU subsidies</v>
      </c>
      <c r="L541" s="64"/>
      <c r="M541" s="64"/>
      <c r="N541" s="64"/>
      <c r="O541" s="55"/>
      <c r="P541" s="53"/>
      <c r="Q541" s="55"/>
      <c r="R541" s="9"/>
      <c r="S541" s="441"/>
      <c r="T541" s="55"/>
    </row>
    <row r="542" spans="1:20" s="5" customFormat="1" ht="28.5">
      <c r="A542" s="74" t="str">
        <f t="shared" si="128"/>
        <v>Cross-Sector</v>
      </c>
      <c r="B542" s="74" t="str">
        <f t="shared" si="128"/>
        <v>End Existing Subsidies</v>
      </c>
      <c r="C542" s="74" t="str">
        <f t="shared" si="128"/>
        <v>Percent Reduction in BAU Subsidies</v>
      </c>
      <c r="D542" s="9" t="s">
        <v>2838</v>
      </c>
      <c r="E542" s="53"/>
      <c r="F542" s="9" t="s">
        <v>2839</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1"/>
      <c r="T542" s="55"/>
    </row>
    <row r="543" spans="1:20" s="5" customFormat="1" ht="28.5">
      <c r="A543" s="74" t="str">
        <f t="shared" ref="A543:C545" si="132">A$525</f>
        <v>Cross-Sector</v>
      </c>
      <c r="B543" s="74" t="str">
        <f t="shared" si="132"/>
        <v>End Existing Subsidies</v>
      </c>
      <c r="C543" s="74" t="str">
        <f t="shared" si="132"/>
        <v>Percent Reduction in BAU Subsidies</v>
      </c>
      <c r="D543" s="9" t="s">
        <v>2829</v>
      </c>
      <c r="E543" s="53"/>
      <c r="F543" s="9" t="s">
        <v>2833</v>
      </c>
      <c r="G543" s="53"/>
      <c r="H543" s="54">
        <v>716</v>
      </c>
      <c r="I543" s="9" t="s">
        <v>47</v>
      </c>
      <c r="J543" s="74" t="str">
        <f t="shared" si="131"/>
        <v>End Existing Subsidies</v>
      </c>
      <c r="K543" s="74" t="str">
        <f t="shared" si="131"/>
        <v>cross reduce BAU subsidies</v>
      </c>
      <c r="L543" s="64"/>
      <c r="M543" s="64"/>
      <c r="N543" s="64"/>
      <c r="O543" s="55"/>
      <c r="P543" s="53"/>
      <c r="Q543" s="55"/>
      <c r="R543" s="9"/>
      <c r="S543" s="441"/>
      <c r="T543" s="55"/>
    </row>
    <row r="544" spans="1:20" s="5" customFormat="1" ht="28.5">
      <c r="A544" s="74" t="str">
        <f t="shared" si="132"/>
        <v>Cross-Sector</v>
      </c>
      <c r="B544" s="74" t="str">
        <f t="shared" si="132"/>
        <v>End Existing Subsidies</v>
      </c>
      <c r="C544" s="74" t="str">
        <f t="shared" si="132"/>
        <v>Percent Reduction in BAU Subsidies</v>
      </c>
      <c r="D544" s="9" t="s">
        <v>2830</v>
      </c>
      <c r="E544" s="53"/>
      <c r="F544" s="9" t="s">
        <v>2834</v>
      </c>
      <c r="G544" s="53"/>
      <c r="H544" s="54">
        <v>717</v>
      </c>
      <c r="I544" s="9" t="s">
        <v>47</v>
      </c>
      <c r="J544" s="74" t="str">
        <f t="shared" si="131"/>
        <v>End Existing Subsidies</v>
      </c>
      <c r="K544" s="74" t="str">
        <f t="shared" si="131"/>
        <v>cross reduce BAU subsidies</v>
      </c>
      <c r="L544" s="64"/>
      <c r="M544" s="64"/>
      <c r="N544" s="64"/>
      <c r="O544" s="55"/>
      <c r="P544" s="53"/>
      <c r="Q544" s="55"/>
      <c r="R544" s="9"/>
      <c r="S544" s="441"/>
      <c r="T544" s="55"/>
    </row>
    <row r="545" spans="1:20" s="5" customFormat="1" ht="28.5">
      <c r="A545" s="74" t="str">
        <f t="shared" si="132"/>
        <v>Cross-Sector</v>
      </c>
      <c r="B545" s="74" t="str">
        <f t="shared" si="132"/>
        <v>End Existing Subsidies</v>
      </c>
      <c r="C545" s="74" t="str">
        <f t="shared" si="132"/>
        <v>Percent Reduction in BAU Subsidies</v>
      </c>
      <c r="D545" s="9" t="s">
        <v>2831</v>
      </c>
      <c r="E545" s="53"/>
      <c r="F545" s="9" t="s">
        <v>2835</v>
      </c>
      <c r="G545" s="53"/>
      <c r="H545" s="54">
        <v>718</v>
      </c>
      <c r="I545" s="9" t="s">
        <v>47</v>
      </c>
      <c r="J545" s="74" t="str">
        <f t="shared" si="131"/>
        <v>End Existing Subsidies</v>
      </c>
      <c r="K545" s="74" t="str">
        <f t="shared" si="131"/>
        <v>cross reduce BAU subsidies</v>
      </c>
      <c r="L545" s="64"/>
      <c r="M545" s="64"/>
      <c r="N545" s="64"/>
      <c r="O545" s="55"/>
      <c r="P545" s="53"/>
      <c r="Q545" s="55"/>
      <c r="R545" s="9"/>
      <c r="S545" s="441"/>
      <c r="T545" s="55"/>
    </row>
    <row r="546" spans="1:20" s="2" customFormat="1" ht="57">
      <c r="A546" s="344" t="s">
        <v>10</v>
      </c>
      <c r="B546" s="344" t="s">
        <v>2770</v>
      </c>
      <c r="C546" s="344" t="s">
        <v>2772</v>
      </c>
      <c r="D546" s="9"/>
      <c r="E546" s="9"/>
      <c r="F546" s="9"/>
      <c r="G546" s="9"/>
      <c r="H546" s="54">
        <v>719</v>
      </c>
      <c r="I546" s="9" t="s">
        <v>47</v>
      </c>
      <c r="J546" s="344" t="s">
        <v>2773</v>
      </c>
      <c r="K546" s="344" t="s">
        <v>2775</v>
      </c>
      <c r="L546" s="62"/>
      <c r="M546" s="62"/>
      <c r="N546" s="62"/>
      <c r="O546" s="9"/>
      <c r="P546" s="9"/>
      <c r="Q546" s="9"/>
      <c r="R546" s="9"/>
      <c r="S546" s="438"/>
      <c r="T546" s="9"/>
    </row>
    <row r="547" spans="1:20" s="2" customFormat="1" ht="57">
      <c r="A547" s="344" t="s">
        <v>10</v>
      </c>
      <c r="B547" s="344" t="s">
        <v>3560</v>
      </c>
      <c r="C547" s="344" t="s">
        <v>2771</v>
      </c>
      <c r="D547" s="9"/>
      <c r="E547" s="9"/>
      <c r="F547" s="9"/>
      <c r="G547" s="9"/>
      <c r="H547" s="56">
        <v>509</v>
      </c>
      <c r="I547" s="9" t="s">
        <v>46</v>
      </c>
      <c r="J547" s="344" t="s">
        <v>2956</v>
      </c>
      <c r="K547" s="344" t="s">
        <v>2774</v>
      </c>
      <c r="L547" s="65">
        <v>0</v>
      </c>
      <c r="M547" s="65">
        <v>1</v>
      </c>
      <c r="N547" s="65">
        <v>1</v>
      </c>
      <c r="O547" s="53" t="s">
        <v>32</v>
      </c>
      <c r="P547" s="53" t="s">
        <v>3561</v>
      </c>
      <c r="Q547" s="53" t="s">
        <v>270</v>
      </c>
      <c r="R547" s="9" t="s">
        <v>271</v>
      </c>
      <c r="S547" s="438"/>
      <c r="T547" s="9"/>
    </row>
    <row r="548" spans="1:20" s="2" customFormat="1" ht="42.75">
      <c r="A548" s="344" t="s">
        <v>10</v>
      </c>
      <c r="B548" s="344" t="s">
        <v>3144</v>
      </c>
      <c r="C548" s="344" t="s">
        <v>3143</v>
      </c>
      <c r="D548" s="9" t="s">
        <v>55</v>
      </c>
      <c r="E548" s="9"/>
      <c r="F548" s="9" t="s">
        <v>100</v>
      </c>
      <c r="G548" s="9"/>
      <c r="H548" s="54">
        <v>720</v>
      </c>
      <c r="I548" s="9" t="s">
        <v>47</v>
      </c>
      <c r="J548" s="75" t="s">
        <v>3144</v>
      </c>
      <c r="K548" s="343" t="s">
        <v>3145</v>
      </c>
      <c r="L548" s="65"/>
      <c r="M548" s="65"/>
      <c r="N548" s="65"/>
      <c r="O548" s="9"/>
      <c r="P548" s="9"/>
      <c r="Q548" s="9"/>
      <c r="R548" s="9"/>
      <c r="S548" s="433"/>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3"/>
      <c r="T549" s="9"/>
    </row>
    <row r="550" spans="1:20" s="2" customFormat="1" ht="42.75">
      <c r="A550" s="74" t="str">
        <f>A$548</f>
        <v>Cross-Sector</v>
      </c>
      <c r="B550" s="74" t="str">
        <f t="shared" si="133"/>
        <v>Fixed Energy Prices</v>
      </c>
      <c r="C550" s="74" t="str">
        <f t="shared" si="133"/>
        <v>Toggle Whether Policies Affect Energy Prices</v>
      </c>
      <c r="D550" s="9" t="s">
        <v>2831</v>
      </c>
      <c r="E550" s="9"/>
      <c r="F550" s="9" t="s">
        <v>2835</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3"/>
      <c r="T550" s="9"/>
    </row>
    <row r="551" spans="1:20" s="2" customFormat="1" ht="42.75">
      <c r="A551" s="344" t="s">
        <v>10</v>
      </c>
      <c r="B551" s="344" t="s">
        <v>3579</v>
      </c>
      <c r="C551" s="344" t="s">
        <v>3143</v>
      </c>
      <c r="D551" s="9" t="s">
        <v>504</v>
      </c>
      <c r="E551" s="53"/>
      <c r="F551" s="9" t="s">
        <v>501</v>
      </c>
      <c r="G551" s="9"/>
      <c r="H551" s="56">
        <v>836</v>
      </c>
      <c r="I551" s="9" t="s">
        <v>47</v>
      </c>
      <c r="J551" s="344" t="s">
        <v>3579</v>
      </c>
      <c r="K551" s="74" t="str">
        <f t="shared" si="134"/>
        <v>cross toggle whether policies affect energy prices</v>
      </c>
      <c r="L551" s="65"/>
      <c r="M551" s="65"/>
      <c r="N551" s="65"/>
      <c r="O551" s="9"/>
      <c r="P551" s="9"/>
      <c r="Q551" s="9"/>
      <c r="R551" s="9"/>
      <c r="S551" s="433"/>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3"/>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3"/>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3"/>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3"/>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3"/>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3"/>
      <c r="T557" s="9"/>
    </row>
    <row r="558" spans="1:20" s="2" customFormat="1" ht="42.75">
      <c r="A558" s="74" t="str">
        <f t="shared" si="137"/>
        <v>Cross-Sector</v>
      </c>
      <c r="B558" s="74" t="str">
        <f t="shared" si="135"/>
        <v>Variable Energy Prices</v>
      </c>
      <c r="C558" s="74" t="str">
        <f t="shared" si="135"/>
        <v>Toggle Whether Policies Affect Energy Prices</v>
      </c>
      <c r="D558" s="9" t="s">
        <v>2836</v>
      </c>
      <c r="E558" s="53"/>
      <c r="F558" s="9" t="s">
        <v>2837</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3"/>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3"/>
      <c r="T559" s="9"/>
    </row>
    <row r="560" spans="1:20" s="2" customFormat="1" ht="42.75">
      <c r="A560" s="74" t="str">
        <f t="shared" si="137"/>
        <v>Cross-Sector</v>
      </c>
      <c r="B560" s="74" t="str">
        <f t="shared" si="135"/>
        <v>Variable Energy Prices</v>
      </c>
      <c r="C560" s="74" t="str">
        <f t="shared" si="135"/>
        <v>Toggle Whether Policies Affect Energy Prices</v>
      </c>
      <c r="D560" s="9" t="s">
        <v>2828</v>
      </c>
      <c r="E560" s="53"/>
      <c r="F560" s="9" t="s">
        <v>2832</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3"/>
      <c r="T560" s="9"/>
    </row>
    <row r="561" spans="1:20" s="2" customFormat="1" ht="42.75">
      <c r="A561" s="74" t="str">
        <f t="shared" si="137"/>
        <v>Cross-Sector</v>
      </c>
      <c r="B561" s="74" t="str">
        <f t="shared" si="135"/>
        <v>Variable Energy Prices</v>
      </c>
      <c r="C561" s="74" t="str">
        <f t="shared" si="135"/>
        <v>Toggle Whether Policies Affect Energy Prices</v>
      </c>
      <c r="D561" s="9" t="s">
        <v>2838</v>
      </c>
      <c r="E561" s="53"/>
      <c r="F561" s="9" t="s">
        <v>2839</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3"/>
      <c r="T561" s="9"/>
    </row>
    <row r="562" spans="1:20" s="2" customFormat="1" ht="42.75">
      <c r="A562" s="74" t="str">
        <f t="shared" si="137"/>
        <v>Cross-Sector</v>
      </c>
      <c r="B562" s="74" t="str">
        <f t="shared" si="135"/>
        <v>Variable Energy Prices</v>
      </c>
      <c r="C562" s="74" t="str">
        <f t="shared" si="135"/>
        <v>Toggle Whether Policies Affect Energy Prices</v>
      </c>
      <c r="D562" s="9" t="s">
        <v>2829</v>
      </c>
      <c r="E562" s="53"/>
      <c r="F562" s="9" t="s">
        <v>2833</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3"/>
      <c r="T562" s="9"/>
    </row>
    <row r="563" spans="1:20" s="2" customFormat="1" ht="42.75">
      <c r="A563" s="344" t="s">
        <v>10</v>
      </c>
      <c r="B563" s="344" t="s">
        <v>3198</v>
      </c>
      <c r="C563" s="344" t="s">
        <v>3198</v>
      </c>
      <c r="D563" s="9" t="s">
        <v>504</v>
      </c>
      <c r="E563" s="53"/>
      <c r="F563" s="9" t="s">
        <v>501</v>
      </c>
      <c r="G563" s="9"/>
      <c r="H563" s="54">
        <v>723</v>
      </c>
      <c r="I563" s="9" t="s">
        <v>47</v>
      </c>
      <c r="J563" s="344" t="s">
        <v>3198</v>
      </c>
      <c r="K563" s="344" t="s">
        <v>3199</v>
      </c>
      <c r="L563" s="63">
        <v>0</v>
      </c>
      <c r="M563" s="63">
        <v>1</v>
      </c>
      <c r="N563" s="63">
        <v>0.01</v>
      </c>
      <c r="O563" s="53" t="s">
        <v>3200</v>
      </c>
      <c r="P563" s="9" t="s">
        <v>3201</v>
      </c>
      <c r="Q563" s="9" t="s">
        <v>3411</v>
      </c>
      <c r="R563" s="9"/>
      <c r="S563" s="433"/>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3"/>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3"/>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3"/>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3"/>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3"/>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3"/>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3"/>
      <c r="T570" s="9"/>
    </row>
    <row r="571" spans="1:20" s="2" customFormat="1" ht="28.5">
      <c r="A571" s="74" t="str">
        <f t="shared" si="140"/>
        <v>Cross-Sector</v>
      </c>
      <c r="B571" s="74" t="str">
        <f t="shared" si="138"/>
        <v>Fuel Price Deregulation</v>
      </c>
      <c r="C571" s="74" t="str">
        <f t="shared" si="138"/>
        <v>Fuel Price Deregulation</v>
      </c>
      <c r="D571" s="9" t="s">
        <v>2836</v>
      </c>
      <c r="E571" s="53"/>
      <c r="F571" s="9" t="s">
        <v>2837</v>
      </c>
      <c r="G571" s="9"/>
      <c r="H571" s="54">
        <v>731</v>
      </c>
      <c r="I571" s="9" t="s">
        <v>47</v>
      </c>
      <c r="J571" s="74" t="str">
        <f t="shared" si="139"/>
        <v>Fuel Price Deregulation</v>
      </c>
      <c r="K571" s="74" t="str">
        <f t="shared" si="139"/>
        <v>cross fuel price deregulation</v>
      </c>
      <c r="L571" s="65"/>
      <c r="M571" s="65"/>
      <c r="N571" s="65"/>
      <c r="O571" s="9"/>
      <c r="P571" s="9"/>
      <c r="Q571" s="9"/>
      <c r="R571" s="9"/>
      <c r="S571" s="433"/>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3"/>
      <c r="T572" s="9"/>
    </row>
    <row r="573" spans="1:20" s="2" customFormat="1" ht="28.5">
      <c r="A573" s="74" t="str">
        <f t="shared" si="140"/>
        <v>Cross-Sector</v>
      </c>
      <c r="B573" s="74" t="str">
        <f t="shared" si="138"/>
        <v>Fuel Price Deregulation</v>
      </c>
      <c r="C573" s="74" t="str">
        <f t="shared" si="138"/>
        <v>Fuel Price Deregulation</v>
      </c>
      <c r="D573" s="9" t="s">
        <v>2828</v>
      </c>
      <c r="E573" s="53"/>
      <c r="F573" s="9" t="s">
        <v>2832</v>
      </c>
      <c r="G573" s="9"/>
      <c r="H573" s="54">
        <v>733</v>
      </c>
      <c r="I573" s="9" t="s">
        <v>47</v>
      </c>
      <c r="J573" s="74" t="str">
        <f t="shared" si="139"/>
        <v>Fuel Price Deregulation</v>
      </c>
      <c r="K573" s="74" t="str">
        <f t="shared" si="139"/>
        <v>cross fuel price deregulation</v>
      </c>
      <c r="L573" s="65"/>
      <c r="M573" s="65"/>
      <c r="N573" s="65"/>
      <c r="O573" s="9"/>
      <c r="P573" s="9"/>
      <c r="Q573" s="9"/>
      <c r="R573" s="9"/>
      <c r="S573" s="433"/>
      <c r="T573" s="9"/>
    </row>
    <row r="574" spans="1:20" s="2" customFormat="1" ht="28.5">
      <c r="A574" s="74" t="str">
        <f t="shared" si="140"/>
        <v>Cross-Sector</v>
      </c>
      <c r="B574" s="74" t="str">
        <f t="shared" si="138"/>
        <v>Fuel Price Deregulation</v>
      </c>
      <c r="C574" s="74" t="str">
        <f t="shared" si="138"/>
        <v>Fuel Price Deregulation</v>
      </c>
      <c r="D574" s="9" t="s">
        <v>2838</v>
      </c>
      <c r="E574" s="53"/>
      <c r="F574" s="9" t="s">
        <v>2839</v>
      </c>
      <c r="G574" s="9"/>
      <c r="H574" s="54">
        <v>734</v>
      </c>
      <c r="I574" s="9" t="s">
        <v>47</v>
      </c>
      <c r="J574" s="74" t="str">
        <f t="shared" si="139"/>
        <v>Fuel Price Deregulation</v>
      </c>
      <c r="K574" s="74" t="str">
        <f t="shared" si="139"/>
        <v>cross fuel price deregulation</v>
      </c>
      <c r="L574" s="65"/>
      <c r="M574" s="65"/>
      <c r="N574" s="65"/>
      <c r="O574" s="9"/>
      <c r="P574" s="9"/>
      <c r="Q574" s="9"/>
      <c r="R574" s="9"/>
      <c r="S574" s="433"/>
      <c r="T574" s="9"/>
    </row>
    <row r="575" spans="1:20" s="2" customFormat="1" ht="28.5">
      <c r="A575" s="74" t="str">
        <f t="shared" si="140"/>
        <v>Cross-Sector</v>
      </c>
      <c r="B575" s="74" t="str">
        <f t="shared" si="138"/>
        <v>Fuel Price Deregulation</v>
      </c>
      <c r="C575" s="74" t="str">
        <f t="shared" si="138"/>
        <v>Fuel Price Deregulation</v>
      </c>
      <c r="D575" s="9" t="s">
        <v>2829</v>
      </c>
      <c r="E575" s="53"/>
      <c r="F575" s="9" t="s">
        <v>2833</v>
      </c>
      <c r="G575" s="9"/>
      <c r="H575" s="54">
        <v>735</v>
      </c>
      <c r="I575" s="9" t="s">
        <v>47</v>
      </c>
      <c r="J575" s="74" t="str">
        <f t="shared" si="139"/>
        <v>Fuel Price Deregulation</v>
      </c>
      <c r="K575" s="74" t="str">
        <f t="shared" si="139"/>
        <v>cross fuel price deregulation</v>
      </c>
      <c r="L575" s="65"/>
      <c r="M575" s="65"/>
      <c r="N575" s="65"/>
      <c r="O575" s="9"/>
      <c r="P575" s="9"/>
      <c r="Q575" s="9"/>
      <c r="R575" s="9"/>
      <c r="S575" s="433"/>
      <c r="T575" s="9"/>
    </row>
    <row r="576" spans="1:20" s="2" customFormat="1" ht="28.5">
      <c r="A576" s="74" t="str">
        <f t="shared" si="140"/>
        <v>Cross-Sector</v>
      </c>
      <c r="B576" s="74" t="str">
        <f t="shared" si="138"/>
        <v>Fuel Price Deregulation</v>
      </c>
      <c r="C576" s="74" t="str">
        <f t="shared" si="138"/>
        <v>Fuel Price Deregulation</v>
      </c>
      <c r="D576" s="9" t="s">
        <v>2830</v>
      </c>
      <c r="E576" s="53"/>
      <c r="F576" s="9" t="s">
        <v>2834</v>
      </c>
      <c r="G576" s="9"/>
      <c r="H576" s="54">
        <v>736</v>
      </c>
      <c r="I576" s="9" t="s">
        <v>47</v>
      </c>
      <c r="J576" s="74" t="str">
        <f t="shared" si="139"/>
        <v>Fuel Price Deregulation</v>
      </c>
      <c r="K576" s="74" t="str">
        <f t="shared" si="139"/>
        <v>cross fuel price deregulation</v>
      </c>
      <c r="L576" s="65"/>
      <c r="M576" s="65"/>
      <c r="N576" s="65"/>
      <c r="O576" s="9"/>
      <c r="P576" s="9"/>
      <c r="Q576" s="9"/>
      <c r="R576" s="9"/>
      <c r="S576" s="433"/>
      <c r="T576" s="9"/>
    </row>
    <row r="577" spans="1:20" s="2" customFormat="1" ht="28.5">
      <c r="A577" s="74" t="str">
        <f t="shared" si="140"/>
        <v>Cross-Sector</v>
      </c>
      <c r="B577" s="74" t="str">
        <f t="shared" si="138"/>
        <v>Fuel Price Deregulation</v>
      </c>
      <c r="C577" s="74" t="str">
        <f t="shared" si="138"/>
        <v>Fuel Price Deregulation</v>
      </c>
      <c r="D577" s="9" t="s">
        <v>2831</v>
      </c>
      <c r="E577" s="53"/>
      <c r="F577" s="9" t="s">
        <v>2835</v>
      </c>
      <c r="G577" s="9"/>
      <c r="H577" s="54">
        <v>737</v>
      </c>
      <c r="I577" s="9" t="s">
        <v>47</v>
      </c>
      <c r="J577" s="74" t="str">
        <f t="shared" si="139"/>
        <v>Fuel Price Deregulation</v>
      </c>
      <c r="K577" s="74" t="str">
        <f t="shared" si="139"/>
        <v>cross fuel price deregulation</v>
      </c>
      <c r="L577" s="65"/>
      <c r="M577" s="65"/>
      <c r="N577" s="65"/>
      <c r="O577" s="9"/>
      <c r="P577" s="9"/>
      <c r="Q577" s="9"/>
      <c r="R577" s="9"/>
      <c r="S577" s="433"/>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8"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1"/>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1"/>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1"/>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1"/>
      <c r="T586" s="55"/>
    </row>
    <row r="587" spans="1:20">
      <c r="A587" s="77" t="str">
        <f t="shared" si="141"/>
        <v>Cross-Sector</v>
      </c>
      <c r="B587" s="77" t="str">
        <f t="shared" si="141"/>
        <v>Fuel Taxes</v>
      </c>
      <c r="C587" s="77" t="str">
        <f t="shared" si="141"/>
        <v>Additional Fuel Tax Rate by Fuel</v>
      </c>
      <c r="D587" s="9" t="s">
        <v>2836</v>
      </c>
      <c r="E587" s="9"/>
      <c r="F587" s="9" t="s">
        <v>2837</v>
      </c>
      <c r="G587" s="55"/>
      <c r="H587" s="54">
        <v>742</v>
      </c>
      <c r="I587" s="9" t="s">
        <v>47</v>
      </c>
      <c r="J587" s="77" t="str">
        <f t="shared" si="143"/>
        <v>Fuel Taxes</v>
      </c>
      <c r="K587" s="64" t="str">
        <f t="shared" si="144"/>
        <v>cross fuel tax</v>
      </c>
      <c r="L587" s="64"/>
      <c r="M587" s="64"/>
      <c r="N587" s="72"/>
      <c r="O587" s="58"/>
      <c r="P587" s="53"/>
      <c r="Q587" s="9"/>
      <c r="R587" s="9"/>
      <c r="S587" s="441"/>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3"/>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3"/>
      <c r="T589" s="53"/>
    </row>
    <row r="590" spans="1:20">
      <c r="A590" s="77" t="str">
        <f t="shared" si="141"/>
        <v>Cross-Sector</v>
      </c>
      <c r="B590" s="77" t="str">
        <f t="shared" si="141"/>
        <v>Fuel Taxes</v>
      </c>
      <c r="C590" s="77" t="str">
        <f t="shared" si="141"/>
        <v>Additional Fuel Tax Rate by Fuel</v>
      </c>
      <c r="D590" s="9" t="s">
        <v>2828</v>
      </c>
      <c r="E590" s="9"/>
      <c r="F590" s="9" t="s">
        <v>2832</v>
      </c>
      <c r="G590" s="55"/>
      <c r="H590" s="54">
        <v>745</v>
      </c>
      <c r="I590" s="9" t="s">
        <v>47</v>
      </c>
      <c r="J590" s="77" t="str">
        <f t="shared" si="143"/>
        <v>Fuel Taxes</v>
      </c>
      <c r="K590" s="64" t="str">
        <f t="shared" si="144"/>
        <v>cross fuel tax</v>
      </c>
      <c r="L590" s="64"/>
      <c r="M590" s="64"/>
      <c r="N590" s="64"/>
      <c r="O590" s="58"/>
      <c r="P590" s="53"/>
      <c r="Q590" s="53"/>
      <c r="R590" s="9"/>
      <c r="S590" s="433"/>
      <c r="T590" s="53"/>
    </row>
    <row r="591" spans="1:20" ht="28.5">
      <c r="A591" s="77" t="str">
        <f t="shared" si="141"/>
        <v>Cross-Sector</v>
      </c>
      <c r="B591" s="77" t="str">
        <f t="shared" si="141"/>
        <v>Fuel Taxes</v>
      </c>
      <c r="C591" s="77" t="str">
        <f t="shared" si="141"/>
        <v>Additional Fuel Tax Rate by Fuel</v>
      </c>
      <c r="D591" s="9" t="s">
        <v>2838</v>
      </c>
      <c r="E591" s="9"/>
      <c r="F591" s="9" t="s">
        <v>2839</v>
      </c>
      <c r="G591" s="55"/>
      <c r="H591" s="54">
        <v>746</v>
      </c>
      <c r="I591" s="9" t="s">
        <v>47</v>
      </c>
      <c r="J591" s="77" t="str">
        <f t="shared" si="143"/>
        <v>Fuel Taxes</v>
      </c>
      <c r="K591" s="64" t="str">
        <f t="shared" si="144"/>
        <v>cross fuel tax</v>
      </c>
      <c r="L591" s="64"/>
      <c r="M591" s="64"/>
      <c r="N591" s="64"/>
      <c r="O591" s="58"/>
      <c r="P591" s="53"/>
      <c r="Q591" s="53"/>
      <c r="R591" s="9"/>
      <c r="S591" s="433"/>
      <c r="T591" s="53"/>
    </row>
    <row r="592" spans="1:20" ht="28.5">
      <c r="A592" s="77" t="str">
        <f t="shared" ref="A592:C594" si="146">A$578</f>
        <v>Cross-Sector</v>
      </c>
      <c r="B592" s="77" t="str">
        <f t="shared" si="146"/>
        <v>Fuel Taxes</v>
      </c>
      <c r="C592" s="77" t="str">
        <f t="shared" si="146"/>
        <v>Additional Fuel Tax Rate by Fuel</v>
      </c>
      <c r="D592" s="9" t="s">
        <v>2829</v>
      </c>
      <c r="E592" s="9"/>
      <c r="F592" s="9" t="s">
        <v>2833</v>
      </c>
      <c r="G592" s="55"/>
      <c r="H592" s="54">
        <v>747</v>
      </c>
      <c r="I592" s="9" t="s">
        <v>47</v>
      </c>
      <c r="J592" s="77" t="str">
        <f t="shared" si="143"/>
        <v>Fuel Taxes</v>
      </c>
      <c r="K592" s="64" t="str">
        <f t="shared" si="144"/>
        <v>cross fuel tax</v>
      </c>
      <c r="L592" s="64"/>
      <c r="M592" s="64"/>
      <c r="N592" s="64"/>
      <c r="O592" s="58"/>
      <c r="P592" s="53"/>
      <c r="Q592" s="53"/>
      <c r="R592" s="9"/>
      <c r="S592" s="433"/>
      <c r="T592" s="53"/>
    </row>
    <row r="593" spans="1:20">
      <c r="A593" s="77" t="str">
        <f t="shared" si="146"/>
        <v>Cross-Sector</v>
      </c>
      <c r="B593" s="77" t="str">
        <f t="shared" si="146"/>
        <v>Fuel Taxes</v>
      </c>
      <c r="C593" s="77" t="str">
        <f t="shared" si="146"/>
        <v>Additional Fuel Tax Rate by Fuel</v>
      </c>
      <c r="D593" s="9" t="s">
        <v>2830</v>
      </c>
      <c r="E593" s="9"/>
      <c r="F593" s="9" t="s">
        <v>2834</v>
      </c>
      <c r="G593" s="55"/>
      <c r="H593" s="54">
        <v>748</v>
      </c>
      <c r="I593" s="9" t="s">
        <v>47</v>
      </c>
      <c r="J593" s="77" t="str">
        <f t="shared" si="143"/>
        <v>Fuel Taxes</v>
      </c>
      <c r="K593" s="64" t="str">
        <f t="shared" si="144"/>
        <v>cross fuel tax</v>
      </c>
      <c r="L593" s="64"/>
      <c r="M593" s="64"/>
      <c r="N593" s="64"/>
      <c r="O593" s="58"/>
      <c r="P593" s="53"/>
      <c r="Q593" s="53"/>
      <c r="R593" s="9"/>
      <c r="S593" s="433"/>
      <c r="T593" s="53"/>
    </row>
    <row r="594" spans="1:20">
      <c r="A594" s="77" t="str">
        <f t="shared" si="146"/>
        <v>Cross-Sector</v>
      </c>
      <c r="B594" s="77" t="str">
        <f t="shared" si="146"/>
        <v>Fuel Taxes</v>
      </c>
      <c r="C594" s="77" t="str">
        <f t="shared" si="146"/>
        <v>Additional Fuel Tax Rate by Fuel</v>
      </c>
      <c r="D594" s="9" t="s">
        <v>2831</v>
      </c>
      <c r="E594" s="9"/>
      <c r="F594" s="9" t="s">
        <v>2835</v>
      </c>
      <c r="G594" s="55"/>
      <c r="H594" s="54">
        <v>749</v>
      </c>
      <c r="I594" s="9" t="s">
        <v>47</v>
      </c>
      <c r="J594" s="77" t="str">
        <f t="shared" si="143"/>
        <v>Fuel Taxes</v>
      </c>
      <c r="K594" s="64" t="str">
        <f t="shared" si="144"/>
        <v>cross fuel tax</v>
      </c>
      <c r="L594" s="64"/>
      <c r="M594" s="64"/>
      <c r="N594" s="64"/>
      <c r="O594" s="58"/>
      <c r="P594" s="53"/>
      <c r="Q594" s="53"/>
      <c r="R594" s="9"/>
      <c r="S594" s="433"/>
      <c r="T594" s="53"/>
    </row>
    <row r="595" spans="1:20" ht="85.5">
      <c r="A595" s="343" t="s">
        <v>3072</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3"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3"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3"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3"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3"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3"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3" t="s">
        <v>78</v>
      </c>
      <c r="T601" s="53"/>
    </row>
    <row r="602" spans="1:20" ht="85.5">
      <c r="A602" s="343" t="s">
        <v>3072</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3"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3"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3"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3"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3"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3"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3"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3"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3"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3"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3" t="s">
        <v>78</v>
      </c>
      <c r="T612" s="53"/>
    </row>
    <row r="613" spans="1:20" ht="85.5">
      <c r="A613" s="343" t="s">
        <v>3072</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3"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3"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3"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3" t="s">
        <v>78</v>
      </c>
      <c r="T616" s="53"/>
    </row>
    <row r="617" spans="1:20" ht="85.5">
      <c r="A617" s="74" t="str">
        <f t="shared" si="156"/>
        <v>Research and Development</v>
      </c>
      <c r="B617" s="74" t="str">
        <f t="shared" si="154"/>
        <v>Capital Cost Reduction</v>
      </c>
      <c r="C617" s="74" t="str">
        <f t="shared" si="154"/>
        <v>RnD Industry Capital Cost Perc Reduction</v>
      </c>
      <c r="D617" s="9" t="s">
        <v>2755</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3"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2762</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3"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3"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3" t="s">
        <v>78</v>
      </c>
      <c r="T620" s="53"/>
    </row>
    <row r="621" spans="1:20" ht="85.5">
      <c r="A621" s="343" t="s">
        <v>3072</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3"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3"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3"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3"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3" t="s">
        <v>78</v>
      </c>
      <c r="T625" s="53"/>
    </row>
    <row r="626" spans="1:20" ht="85.5">
      <c r="A626" s="74" t="str">
        <f t="shared" si="157"/>
        <v>Research and Development</v>
      </c>
      <c r="B626" s="74" t="str">
        <f t="shared" si="158"/>
        <v>Capital Cost Reduction</v>
      </c>
      <c r="C626" s="74" t="str">
        <f t="shared" si="158"/>
        <v>RnD Transportation Capital Cost Perc Reduction</v>
      </c>
      <c r="D626" s="53" t="s">
        <v>2899</v>
      </c>
      <c r="E626" s="53"/>
      <c r="F626" s="53" t="s">
        <v>3253</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3255</v>
      </c>
      <c r="Q626" s="53" t="s">
        <v>278</v>
      </c>
      <c r="R626" s="9" t="s">
        <v>279</v>
      </c>
      <c r="S626" s="433" t="s">
        <v>78</v>
      </c>
      <c r="T626" s="53"/>
    </row>
    <row r="627" spans="1:20" ht="85.5">
      <c r="A627" s="74" t="str">
        <f t="shared" si="157"/>
        <v>Research and Development</v>
      </c>
      <c r="B627" s="74" t="str">
        <f t="shared" si="158"/>
        <v>Capital Cost Reduction</v>
      </c>
      <c r="C627" s="74" t="str">
        <f t="shared" si="158"/>
        <v>RnD Transportation Capital Cost Perc Reduction</v>
      </c>
      <c r="D627" s="53" t="s">
        <v>2898</v>
      </c>
      <c r="E627" s="53"/>
      <c r="F627" s="53" t="s">
        <v>3254</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3256</v>
      </c>
      <c r="Q627" s="53" t="s">
        <v>278</v>
      </c>
      <c r="R627" s="9" t="s">
        <v>279</v>
      </c>
      <c r="S627" s="433" t="s">
        <v>78</v>
      </c>
      <c r="T627" s="53"/>
    </row>
    <row r="628" spans="1:20" s="2" customFormat="1" ht="114">
      <c r="A628" s="344" t="s">
        <v>3072</v>
      </c>
      <c r="B628" s="344" t="s">
        <v>3267</v>
      </c>
      <c r="C628" s="344" t="s">
        <v>3268</v>
      </c>
      <c r="D628" s="9"/>
      <c r="E628" s="9"/>
      <c r="F628" s="9"/>
      <c r="G628" s="9"/>
      <c r="H628" s="56">
        <v>525</v>
      </c>
      <c r="I628" s="9" t="s">
        <v>46</v>
      </c>
      <c r="J628" s="344" t="s">
        <v>3267</v>
      </c>
      <c r="K628" s="62" t="s">
        <v>3273</v>
      </c>
      <c r="L628" s="60">
        <v>0</v>
      </c>
      <c r="M628" s="60">
        <v>1</v>
      </c>
      <c r="N628" s="59">
        <v>0.01</v>
      </c>
      <c r="O628" s="53" t="s">
        <v>36</v>
      </c>
      <c r="P628" s="53" t="s">
        <v>3275</v>
      </c>
      <c r="Q628" s="9" t="s">
        <v>3277</v>
      </c>
      <c r="R628" s="9" t="s">
        <v>3276</v>
      </c>
      <c r="S628" s="438" t="s">
        <v>3274</v>
      </c>
      <c r="T628" s="9"/>
    </row>
    <row r="629" spans="1:20" ht="85.5">
      <c r="A629" s="343" t="s">
        <v>3072</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3"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3"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3"/>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3"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3"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3" t="s">
        <v>78</v>
      </c>
      <c r="T634" s="53"/>
    </row>
    <row r="635" spans="1:20" ht="99.75">
      <c r="A635" s="343" t="s">
        <v>3072</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3" t="s">
        <v>78</v>
      </c>
      <c r="T635" s="53"/>
    </row>
    <row r="636" spans="1:20" ht="85.5">
      <c r="A636" s="343" t="s">
        <v>3072</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3"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3"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3"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3"/>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3"/>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3"/>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3"/>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3"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3"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3"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3"/>
      <c r="T646" s="53"/>
    </row>
    <row r="647" spans="1:20" ht="99.75">
      <c r="A647" s="343" t="s">
        <v>3072</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3"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3"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3"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3" t="s">
        <v>78</v>
      </c>
      <c r="T650" s="53"/>
    </row>
    <row r="651" spans="1:20" ht="99.75">
      <c r="A651" s="74" t="str">
        <f t="shared" si="170"/>
        <v>Research and Development</v>
      </c>
      <c r="B651" s="74" t="str">
        <f t="shared" si="168"/>
        <v>Fuel Use Reduction</v>
      </c>
      <c r="C651" s="74" t="str">
        <f t="shared" si="168"/>
        <v>RnD Industry Fuel Use Perc Reduction</v>
      </c>
      <c r="D651" s="9" t="s">
        <v>2755</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3"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2762</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3"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3"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3" t="s">
        <v>78</v>
      </c>
      <c r="T654" s="53"/>
    </row>
    <row r="655" spans="1:20" ht="85.5">
      <c r="A655" s="343" t="s">
        <v>3072</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3"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3"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3"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3"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3" t="s">
        <v>78</v>
      </c>
      <c r="T659" s="53"/>
    </row>
    <row r="660" spans="1:20" ht="85.5">
      <c r="A660" s="74" t="str">
        <f t="shared" si="171"/>
        <v>Research and Development</v>
      </c>
      <c r="B660" s="74" t="str">
        <f t="shared" si="172"/>
        <v>Fuel Use Reduction</v>
      </c>
      <c r="C660" s="74" t="str">
        <f t="shared" si="172"/>
        <v>RnD Transportation Fuel Use Perc Reduction</v>
      </c>
      <c r="D660" s="53" t="s">
        <v>2899</v>
      </c>
      <c r="E660" s="53"/>
      <c r="F660" s="53" t="s">
        <v>3253</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3257</v>
      </c>
      <c r="Q660" s="53" t="s">
        <v>278</v>
      </c>
      <c r="R660" s="9" t="s">
        <v>279</v>
      </c>
      <c r="S660" s="433" t="s">
        <v>78</v>
      </c>
      <c r="T660" s="53"/>
    </row>
    <row r="661" spans="1:20" ht="85.5">
      <c r="A661" s="74" t="str">
        <f t="shared" si="171"/>
        <v>Research and Development</v>
      </c>
      <c r="B661" s="74" t="str">
        <f t="shared" si="172"/>
        <v>Fuel Use Reduction</v>
      </c>
      <c r="C661" s="74" t="str">
        <f t="shared" si="172"/>
        <v>RnD Transportation Fuel Use Perc Reduction</v>
      </c>
      <c r="D661" s="53" t="s">
        <v>2898</v>
      </c>
      <c r="E661" s="53"/>
      <c r="F661" s="53" t="s">
        <v>3254</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3258</v>
      </c>
      <c r="Q661" s="53" t="s">
        <v>278</v>
      </c>
      <c r="R661" s="9" t="s">
        <v>279</v>
      </c>
      <c r="S661" s="433" t="s">
        <v>78</v>
      </c>
      <c r="T661" s="53"/>
    </row>
    <row r="662" spans="1:20" ht="71.25">
      <c r="A662" s="4" t="s">
        <v>3296</v>
      </c>
      <c r="B662" s="4" t="s">
        <v>3297</v>
      </c>
      <c r="C662" s="4" t="s">
        <v>3301</v>
      </c>
      <c r="H662" s="410">
        <v>543</v>
      </c>
      <c r="I662" s="4" t="s">
        <v>46</v>
      </c>
      <c r="J662" s="335"/>
      <c r="K662" s="4" t="s">
        <v>3298</v>
      </c>
      <c r="L662" s="409">
        <v>-0.08</v>
      </c>
      <c r="M662" s="409">
        <v>0.02</v>
      </c>
      <c r="N662" s="412">
        <v>1E-3</v>
      </c>
      <c r="O662" s="4" t="s">
        <v>3305</v>
      </c>
      <c r="P662" s="4" t="s">
        <v>3556</v>
      </c>
      <c r="R662" s="7"/>
      <c r="S662" s="444" t="s">
        <v>3299</v>
      </c>
      <c r="T662" s="4"/>
    </row>
    <row r="663" spans="1:20" ht="85.5">
      <c r="A663" s="4" t="s">
        <v>3512</v>
      </c>
      <c r="B663" s="4" t="s">
        <v>3513</v>
      </c>
      <c r="C663" s="4" t="s">
        <v>3520</v>
      </c>
      <c r="D663" s="4" t="s">
        <v>3529</v>
      </c>
      <c r="F663" s="4" t="s">
        <v>3534</v>
      </c>
      <c r="H663" s="419">
        <v>545</v>
      </c>
      <c r="I663" s="4" t="s">
        <v>46</v>
      </c>
      <c r="J663" s="335"/>
      <c r="K663" s="343" t="s">
        <v>3570</v>
      </c>
      <c r="L663" s="78">
        <v>0</v>
      </c>
      <c r="M663" s="4">
        <v>10</v>
      </c>
      <c r="N663" s="4">
        <v>1</v>
      </c>
      <c r="O663" s="4" t="s">
        <v>3424</v>
      </c>
      <c r="P663" s="4" t="s">
        <v>3538</v>
      </c>
      <c r="Q663" s="4" t="s">
        <v>3425</v>
      </c>
      <c r="R663" s="7"/>
      <c r="T663" s="4"/>
    </row>
    <row r="664" spans="1:20" ht="85.5">
      <c r="A664" s="5" t="str">
        <f>A$663</f>
        <v>Government Revenue Accounting</v>
      </c>
      <c r="B664" s="5" t="str">
        <f t="shared" ref="B664:C664" si="174">B$663</f>
        <v>Carbon Tax Revenue</v>
      </c>
      <c r="C664" s="5" t="str">
        <f t="shared" si="174"/>
        <v>GRA for Carbon Tax Revenue</v>
      </c>
      <c r="D664" s="4" t="s">
        <v>3530</v>
      </c>
      <c r="F664" s="4" t="s">
        <v>3567</v>
      </c>
      <c r="H664" s="421">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3568</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3531</v>
      </c>
      <c r="F665" s="4" t="s">
        <v>3535</v>
      </c>
      <c r="H665" s="421">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3426</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3532</v>
      </c>
      <c r="F666" s="4" t="s">
        <v>3536</v>
      </c>
      <c r="H666" s="421">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3427</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3533</v>
      </c>
      <c r="F667" s="4" t="s">
        <v>3537</v>
      </c>
      <c r="H667" s="421">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3428</v>
      </c>
      <c r="Q667" s="5" t="str">
        <f t="shared" si="176"/>
        <v>io-model.html</v>
      </c>
      <c r="R667" s="7"/>
      <c r="T667" s="4"/>
    </row>
    <row r="668" spans="1:20" ht="85.5">
      <c r="A668" s="4" t="s">
        <v>3512</v>
      </c>
      <c r="B668" s="4" t="s">
        <v>3514</v>
      </c>
      <c r="C668" s="4" t="s">
        <v>3521</v>
      </c>
      <c r="D668" s="4" t="s">
        <v>3529</v>
      </c>
      <c r="F668" s="4" t="s">
        <v>3534</v>
      </c>
      <c r="H668" s="421">
        <v>550</v>
      </c>
      <c r="I668" s="4" t="s">
        <v>46</v>
      </c>
      <c r="J668" s="335"/>
      <c r="K668" s="343" t="s">
        <v>3571</v>
      </c>
      <c r="L668" s="78">
        <v>0</v>
      </c>
      <c r="M668" s="4">
        <v>10</v>
      </c>
      <c r="N668" s="4">
        <v>1</v>
      </c>
      <c r="O668" s="4" t="s">
        <v>3424</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3425</v>
      </c>
      <c r="R668" s="7"/>
      <c r="T668" s="4"/>
    </row>
    <row r="669" spans="1:20" ht="85.5">
      <c r="A669" s="5" t="str">
        <f>A$668</f>
        <v>Government Revenue Accounting</v>
      </c>
      <c r="B669" s="5" t="str">
        <f t="shared" ref="B669:C672" si="178">B$668</f>
        <v>Fuel Tax Revenue</v>
      </c>
      <c r="C669" s="5" t="str">
        <f t="shared" si="178"/>
        <v>GRA for Fuel Tax Revenue</v>
      </c>
      <c r="D669" s="4" t="s">
        <v>3530</v>
      </c>
      <c r="F669" s="4" t="s">
        <v>3567</v>
      </c>
      <c r="H669" s="421">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3531</v>
      </c>
      <c r="F670" s="4" t="s">
        <v>3535</v>
      </c>
      <c r="H670" s="421">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3532</v>
      </c>
      <c r="F671" s="4" t="s">
        <v>3536</v>
      </c>
      <c r="H671" s="421">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3533</v>
      </c>
      <c r="F672" s="4" t="s">
        <v>3537</v>
      </c>
      <c r="H672" s="421">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3512</v>
      </c>
      <c r="B673" s="4" t="s">
        <v>513</v>
      </c>
      <c r="C673" s="4" t="s">
        <v>3522</v>
      </c>
      <c r="D673" s="4" t="s">
        <v>3529</v>
      </c>
      <c r="F673" s="4" t="s">
        <v>3534</v>
      </c>
      <c r="H673" s="421">
        <v>555</v>
      </c>
      <c r="I673" s="4" t="s">
        <v>46</v>
      </c>
      <c r="J673" s="335"/>
      <c r="K673" s="343" t="s">
        <v>3572</v>
      </c>
      <c r="L673" s="78">
        <v>0</v>
      </c>
      <c r="M673" s="4">
        <v>10</v>
      </c>
      <c r="N673" s="4">
        <v>1</v>
      </c>
      <c r="O673" s="4" t="s">
        <v>3424</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3425</v>
      </c>
      <c r="R673" s="7"/>
      <c r="T673" s="4"/>
    </row>
    <row r="674" spans="1:20" ht="85.5">
      <c r="A674" s="5" t="str">
        <f>A$673</f>
        <v>Government Revenue Accounting</v>
      </c>
      <c r="B674" s="5" t="str">
        <f t="shared" ref="B674:C677" si="183">B$673</f>
        <v>EV Subsidy</v>
      </c>
      <c r="C674" s="5" t="str">
        <f t="shared" si="183"/>
        <v>GRA for EV Subsidy</v>
      </c>
      <c r="D674" s="4" t="s">
        <v>3530</v>
      </c>
      <c r="F674" s="4" t="s">
        <v>3567</v>
      </c>
      <c r="H674" s="421">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3531</v>
      </c>
      <c r="F675" s="4" t="s">
        <v>3535</v>
      </c>
      <c r="H675" s="421">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3532</v>
      </c>
      <c r="F676" s="4" t="s">
        <v>3536</v>
      </c>
      <c r="H676" s="421">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3533</v>
      </c>
      <c r="F677" s="4" t="s">
        <v>3537</v>
      </c>
      <c r="H677" s="421">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3512</v>
      </c>
      <c r="B678" s="4" t="s">
        <v>3515</v>
      </c>
      <c r="C678" s="4" t="s">
        <v>3523</v>
      </c>
      <c r="D678" s="4" t="s">
        <v>3529</v>
      </c>
      <c r="F678" s="4" t="s">
        <v>3534</v>
      </c>
      <c r="H678" s="421">
        <v>560</v>
      </c>
      <c r="I678" s="4" t="s">
        <v>46</v>
      </c>
      <c r="J678" s="335"/>
      <c r="K678" s="343" t="s">
        <v>3573</v>
      </c>
      <c r="L678" s="78">
        <v>0</v>
      </c>
      <c r="M678" s="4">
        <v>10</v>
      </c>
      <c r="N678" s="4">
        <v>1</v>
      </c>
      <c r="O678" s="4" t="s">
        <v>3424</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3425</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3530</v>
      </c>
      <c r="F679" s="4" t="s">
        <v>3567</v>
      </c>
      <c r="H679" s="421">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3531</v>
      </c>
      <c r="F680" s="4" t="s">
        <v>3535</v>
      </c>
      <c r="H680" s="421">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3532</v>
      </c>
      <c r="F681" s="4" t="s">
        <v>3536</v>
      </c>
      <c r="H681" s="421">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3533</v>
      </c>
      <c r="F682" s="4" t="s">
        <v>3537</v>
      </c>
      <c r="H682" s="421">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3512</v>
      </c>
      <c r="B683" s="4" t="s">
        <v>3516</v>
      </c>
      <c r="C683" s="4" t="s">
        <v>3524</v>
      </c>
      <c r="D683" s="4" t="s">
        <v>3529</v>
      </c>
      <c r="F683" s="4" t="s">
        <v>3534</v>
      </c>
      <c r="H683" s="421">
        <v>565</v>
      </c>
      <c r="I683" s="4" t="s">
        <v>46</v>
      </c>
      <c r="J683" s="335"/>
      <c r="K683" s="343" t="s">
        <v>3574</v>
      </c>
      <c r="L683" s="78">
        <v>0</v>
      </c>
      <c r="M683" s="4">
        <v>10</v>
      </c>
      <c r="N683" s="4">
        <v>1</v>
      </c>
      <c r="O683" s="4" t="s">
        <v>3424</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3425</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3530</v>
      </c>
      <c r="F684" s="4" t="s">
        <v>3567</v>
      </c>
      <c r="H684" s="421">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3531</v>
      </c>
      <c r="F685" s="4" t="s">
        <v>3535</v>
      </c>
      <c r="H685" s="421">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3532</v>
      </c>
      <c r="F686" s="4" t="s">
        <v>3536</v>
      </c>
      <c r="H686" s="421">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3533</v>
      </c>
      <c r="F687" s="4" t="s">
        <v>3537</v>
      </c>
      <c r="H687" s="421">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3512</v>
      </c>
      <c r="B688" s="4" t="s">
        <v>295</v>
      </c>
      <c r="C688" s="4" t="s">
        <v>3525</v>
      </c>
      <c r="D688" s="4" t="s">
        <v>3529</v>
      </c>
      <c r="F688" s="4" t="s">
        <v>3534</v>
      </c>
      <c r="H688" s="421">
        <v>570</v>
      </c>
      <c r="I688" s="4" t="s">
        <v>46</v>
      </c>
      <c r="J688" s="335"/>
      <c r="K688" s="343" t="s">
        <v>3575</v>
      </c>
      <c r="L688" s="78">
        <v>0</v>
      </c>
      <c r="M688" s="4">
        <v>10</v>
      </c>
      <c r="N688" s="4">
        <v>1</v>
      </c>
      <c r="O688" s="4" t="s">
        <v>3424</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3425</v>
      </c>
      <c r="R688" s="7"/>
      <c r="T688" s="4"/>
    </row>
    <row r="689" spans="1:20" ht="85.5">
      <c r="A689" s="5" t="str">
        <f>A$688</f>
        <v>Government Revenue Accounting</v>
      </c>
      <c r="B689" s="5" t="str">
        <f t="shared" ref="B689:C692" si="198">B$688</f>
        <v>Distributed Solar Subsidy</v>
      </c>
      <c r="C689" s="5" t="str">
        <f t="shared" si="198"/>
        <v>GRA for Distributed Solar Subsidy</v>
      </c>
      <c r="D689" s="4" t="s">
        <v>3530</v>
      </c>
      <c r="F689" s="4" t="s">
        <v>3567</v>
      </c>
      <c r="H689" s="421">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3531</v>
      </c>
      <c r="F690" s="4" t="s">
        <v>3535</v>
      </c>
      <c r="H690" s="421">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3532</v>
      </c>
      <c r="F691" s="4" t="s">
        <v>3536</v>
      </c>
      <c r="H691" s="421">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3533</v>
      </c>
      <c r="F692" s="4" t="s">
        <v>3537</v>
      </c>
      <c r="H692" s="421">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3512</v>
      </c>
      <c r="B693" s="4" t="s">
        <v>3517</v>
      </c>
      <c r="C693" s="4" t="s">
        <v>3526</v>
      </c>
      <c r="D693" s="4" t="s">
        <v>3529</v>
      </c>
      <c r="F693" s="4" t="s">
        <v>3534</v>
      </c>
      <c r="H693" s="421">
        <v>575</v>
      </c>
      <c r="I693" s="4" t="s">
        <v>46</v>
      </c>
      <c r="J693" s="335"/>
      <c r="K693" s="343" t="s">
        <v>3576</v>
      </c>
      <c r="L693" s="78">
        <v>0</v>
      </c>
      <c r="M693" s="4">
        <v>10</v>
      </c>
      <c r="N693" s="4">
        <v>1</v>
      </c>
      <c r="O693" s="4" t="s">
        <v>3424</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3425</v>
      </c>
      <c r="R693" s="7"/>
      <c r="T693" s="4"/>
    </row>
    <row r="694" spans="1:20" ht="85.5">
      <c r="A694" s="5" t="str">
        <f>A$693</f>
        <v>Government Revenue Accounting</v>
      </c>
      <c r="B694" s="5" t="str">
        <f t="shared" ref="B694:C697" si="203">B$693</f>
        <v>Fuel Subsidy</v>
      </c>
      <c r="C694" s="5" t="str">
        <f t="shared" si="203"/>
        <v>GRA for Fuel Subsidies</v>
      </c>
      <c r="D694" s="4" t="s">
        <v>3530</v>
      </c>
      <c r="F694" s="4" t="s">
        <v>3567</v>
      </c>
      <c r="H694" s="421">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3531</v>
      </c>
      <c r="F695" s="4" t="s">
        <v>3535</v>
      </c>
      <c r="H695" s="421">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3532</v>
      </c>
      <c r="F696" s="4" t="s">
        <v>3536</v>
      </c>
      <c r="H696" s="421">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3533</v>
      </c>
      <c r="F697" s="4" t="s">
        <v>3537</v>
      </c>
      <c r="H697" s="421">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3512</v>
      </c>
      <c r="B698" s="4" t="s">
        <v>3518</v>
      </c>
      <c r="C698" s="4" t="s">
        <v>3527</v>
      </c>
      <c r="D698" s="4" t="s">
        <v>3529</v>
      </c>
      <c r="F698" s="4" t="s">
        <v>3534</v>
      </c>
      <c r="H698" s="421">
        <v>580</v>
      </c>
      <c r="I698" s="4" t="s">
        <v>46</v>
      </c>
      <c r="J698" s="335"/>
      <c r="K698" s="343" t="s">
        <v>3577</v>
      </c>
      <c r="L698" s="78">
        <v>0</v>
      </c>
      <c r="M698" s="4">
        <v>10</v>
      </c>
      <c r="N698" s="4">
        <v>1</v>
      </c>
      <c r="O698" s="4" t="s">
        <v>3424</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3425</v>
      </c>
      <c r="R698" s="7"/>
      <c r="T698" s="4"/>
    </row>
    <row r="699" spans="1:20" ht="85.5">
      <c r="A699" s="5" t="str">
        <f>A$698</f>
        <v>Government Revenue Accounting</v>
      </c>
      <c r="B699" s="5" t="str">
        <f t="shared" ref="B699:C702" si="208">B$698</f>
        <v>National Debt Interest</v>
      </c>
      <c r="C699" s="5" t="str">
        <f t="shared" si="208"/>
        <v>GRA for National Debt Interest</v>
      </c>
      <c r="D699" s="4" t="s">
        <v>3530</v>
      </c>
      <c r="F699" s="4" t="s">
        <v>3567</v>
      </c>
      <c r="H699" s="421">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3531</v>
      </c>
      <c r="F700" s="4" t="s">
        <v>3535</v>
      </c>
      <c r="H700" s="421">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3532</v>
      </c>
      <c r="F701" s="4" t="s">
        <v>3536</v>
      </c>
      <c r="H701" s="421">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3533</v>
      </c>
      <c r="F702" s="4" t="s">
        <v>3537</v>
      </c>
      <c r="H702" s="421">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3512</v>
      </c>
      <c r="B703" s="4" t="s">
        <v>3519</v>
      </c>
      <c r="C703" s="4" t="s">
        <v>3528</v>
      </c>
      <c r="D703" s="4" t="s">
        <v>3529</v>
      </c>
      <c r="F703" s="4" t="s">
        <v>3534</v>
      </c>
      <c r="H703" s="421">
        <v>585</v>
      </c>
      <c r="I703" s="4" t="s">
        <v>46</v>
      </c>
      <c r="J703" s="335"/>
      <c r="K703" s="343" t="s">
        <v>3578</v>
      </c>
      <c r="L703" s="78">
        <v>0</v>
      </c>
      <c r="M703" s="4">
        <v>10</v>
      </c>
      <c r="N703" s="4">
        <v>1</v>
      </c>
      <c r="O703" s="4" t="s">
        <v>3424</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3425</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3530</v>
      </c>
      <c r="F704" s="4" t="s">
        <v>3567</v>
      </c>
      <c r="H704" s="421">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3531</v>
      </c>
      <c r="F705" s="4" t="s">
        <v>3535</v>
      </c>
      <c r="H705" s="421">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3532</v>
      </c>
      <c r="F706" s="4" t="s">
        <v>3536</v>
      </c>
      <c r="H706" s="421">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3533</v>
      </c>
      <c r="F707" s="4" t="s">
        <v>3537</v>
      </c>
      <c r="H707" s="421">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4" priority="105" operator="containsText" text="No">
      <formula>NOT(ISERROR(SEARCH("No",I1)))</formula>
    </cfRule>
  </conditionalFormatting>
  <conditionalFormatting sqref="I646">
    <cfRule type="containsText" dxfId="93" priority="104" operator="containsText" text="No">
      <formula>NOT(ISERROR(SEARCH("No",I646)))</formula>
    </cfRule>
  </conditionalFormatting>
  <conditionalFormatting sqref="I66 I74 I22 I32 I42 I52">
    <cfRule type="containsText" dxfId="92" priority="103" operator="containsText" text="No">
      <formula>NOT(ISERROR(SEARCH("No",I22)))</formula>
    </cfRule>
  </conditionalFormatting>
  <conditionalFormatting sqref="I75">
    <cfRule type="containsText" dxfId="91" priority="102" operator="containsText" text="No">
      <formula>NOT(ISERROR(SEARCH("No",I75)))</formula>
    </cfRule>
  </conditionalFormatting>
  <conditionalFormatting sqref="I65">
    <cfRule type="containsText" dxfId="90" priority="99" operator="containsText" text="No">
      <formula>NOT(ISERROR(SEARCH("No",I65)))</formula>
    </cfRule>
  </conditionalFormatting>
  <conditionalFormatting sqref="I67:I73">
    <cfRule type="containsText" dxfId="89" priority="98" operator="containsText" text="No">
      <formula>NOT(ISERROR(SEARCH("No",I67)))</formula>
    </cfRule>
  </conditionalFormatting>
  <conditionalFormatting sqref="I89">
    <cfRule type="containsText" dxfId="88" priority="97" operator="containsText" text="No">
      <formula>NOT(ISERROR(SEARCH("No",I89)))</formula>
    </cfRule>
  </conditionalFormatting>
  <conditionalFormatting sqref="I100">
    <cfRule type="containsText" dxfId="87" priority="92" operator="containsText" text="No">
      <formula>NOT(ISERROR(SEARCH("No",I100)))</formula>
    </cfRule>
  </conditionalFormatting>
  <conditionalFormatting sqref="I610">
    <cfRule type="containsText" dxfId="86" priority="91" operator="containsText" text="No">
      <formula>NOT(ISERROR(SEARCH("No",I610)))</formula>
    </cfRule>
  </conditionalFormatting>
  <conditionalFormatting sqref="I644">
    <cfRule type="containsText" dxfId="85" priority="90" operator="containsText" text="No">
      <formula>NOT(ISERROR(SEARCH("No",I644)))</formula>
    </cfRule>
  </conditionalFormatting>
  <conditionalFormatting sqref="I60:I62">
    <cfRule type="containsText" dxfId="84" priority="84" operator="containsText" text="No">
      <formula>NOT(ISERROR(SEARCH("No",I60)))</formula>
    </cfRule>
  </conditionalFormatting>
  <conditionalFormatting sqref="I50:I51">
    <cfRule type="containsText" dxfId="83" priority="83" operator="containsText" text="No">
      <formula>NOT(ISERROR(SEARCH("No",I50)))</formula>
    </cfRule>
  </conditionalFormatting>
  <conditionalFormatting sqref="I40:I41">
    <cfRule type="containsText" dxfId="82" priority="82" operator="containsText" text="No">
      <formula>NOT(ISERROR(SEARCH("No",I40)))</formula>
    </cfRule>
  </conditionalFormatting>
  <conditionalFormatting sqref="I30:I31">
    <cfRule type="containsText" dxfId="81" priority="81" operator="containsText" text="No">
      <formula>NOT(ISERROR(SEARCH("No",I30)))</formula>
    </cfRule>
  </conditionalFormatting>
  <conditionalFormatting sqref="I20:I21">
    <cfRule type="containsText" dxfId="80" priority="80" operator="containsText" text="No">
      <formula>NOT(ISERROR(SEARCH("No",I20)))</formula>
    </cfRule>
  </conditionalFormatting>
  <conditionalFormatting sqref="I10:I11">
    <cfRule type="containsText" dxfId="79" priority="79" operator="containsText" text="No">
      <formula>NOT(ISERROR(SEARCH("No",I10)))</formula>
    </cfRule>
  </conditionalFormatting>
  <conditionalFormatting sqref="I23">
    <cfRule type="containsText" dxfId="78" priority="78" operator="containsText" text="No">
      <formula>NOT(ISERROR(SEARCH("No",I23)))</formula>
    </cfRule>
  </conditionalFormatting>
  <conditionalFormatting sqref="I25:I29">
    <cfRule type="containsText" dxfId="77" priority="77" operator="containsText" text="No">
      <formula>NOT(ISERROR(SEARCH("No",I25)))</formula>
    </cfRule>
  </conditionalFormatting>
  <conditionalFormatting sqref="I37">
    <cfRule type="containsText" dxfId="76" priority="76" operator="containsText" text="No">
      <formula>NOT(ISERROR(SEARCH("No",I37)))</formula>
    </cfRule>
  </conditionalFormatting>
  <conditionalFormatting sqref="I47">
    <cfRule type="containsText" dxfId="75" priority="75" operator="containsText" text="No">
      <formula>NOT(ISERROR(SEARCH("No",I47)))</formula>
    </cfRule>
  </conditionalFormatting>
  <conditionalFormatting sqref="I101:I110">
    <cfRule type="containsText" dxfId="74" priority="73" operator="containsText" text="No">
      <formula>NOT(ISERROR(SEARCH("No",I101)))</formula>
    </cfRule>
  </conditionalFormatting>
  <conditionalFormatting sqref="I111:I112">
    <cfRule type="containsText" dxfId="73" priority="72" operator="containsText" text="No">
      <formula>NOT(ISERROR(SEARCH("No",I111)))</formula>
    </cfRule>
  </conditionalFormatting>
  <conditionalFormatting sqref="I422">
    <cfRule type="containsText" dxfId="72" priority="64" operator="containsText" text="No">
      <formula>NOT(ISERROR(SEARCH("No",I422)))</formula>
    </cfRule>
  </conditionalFormatting>
  <conditionalFormatting sqref="I432">
    <cfRule type="containsText" dxfId="71" priority="63" operator="containsText" text="No">
      <formula>NOT(ISERROR(SEARCH("No",I432)))</formula>
    </cfRule>
  </conditionalFormatting>
  <conditionalFormatting sqref="I442">
    <cfRule type="containsText" dxfId="70" priority="62" operator="containsText" text="No">
      <formula>NOT(ISERROR(SEARCH("No",I442)))</formula>
    </cfRule>
  </conditionalFormatting>
  <conditionalFormatting sqref="I452">
    <cfRule type="containsText" dxfId="69" priority="61" operator="containsText" text="No">
      <formula>NOT(ISERROR(SEARCH("No",I452)))</formula>
    </cfRule>
  </conditionalFormatting>
  <conditionalFormatting sqref="I462">
    <cfRule type="containsText" dxfId="68" priority="60" operator="containsText" text="No">
      <formula>NOT(ISERROR(SEARCH("No",I462)))</formula>
    </cfRule>
  </conditionalFormatting>
  <conditionalFormatting sqref="I472">
    <cfRule type="containsText" dxfId="67" priority="59" operator="containsText" text="No">
      <formula>NOT(ISERROR(SEARCH("No",I472)))</formula>
    </cfRule>
  </conditionalFormatting>
  <conditionalFormatting sqref="I482">
    <cfRule type="containsText" dxfId="66" priority="58" operator="containsText" text="No">
      <formula>NOT(ISERROR(SEARCH("No",I482)))</formula>
    </cfRule>
  </conditionalFormatting>
  <conditionalFormatting sqref="I419">
    <cfRule type="containsText" dxfId="65" priority="57" operator="containsText" text="No">
      <formula>NOT(ISERROR(SEARCH("No",I419)))</formula>
    </cfRule>
  </conditionalFormatting>
  <conditionalFormatting sqref="I420:I421">
    <cfRule type="containsText" dxfId="64" priority="56" operator="containsText" text="No">
      <formula>NOT(ISERROR(SEARCH("No",I420)))</formula>
    </cfRule>
  </conditionalFormatting>
  <conditionalFormatting sqref="I430:I431">
    <cfRule type="containsText" dxfId="63" priority="55" operator="containsText" text="No">
      <formula>NOT(ISERROR(SEARCH("No",I430)))</formula>
    </cfRule>
  </conditionalFormatting>
  <conditionalFormatting sqref="I429">
    <cfRule type="containsText" dxfId="62" priority="54" operator="containsText" text="No">
      <formula>NOT(ISERROR(SEARCH("No",I429)))</formula>
    </cfRule>
  </conditionalFormatting>
  <conditionalFormatting sqref="I440:I441">
    <cfRule type="containsText" dxfId="61" priority="53" operator="containsText" text="No">
      <formula>NOT(ISERROR(SEARCH("No",I440)))</formula>
    </cfRule>
  </conditionalFormatting>
  <conditionalFormatting sqref="I439">
    <cfRule type="containsText" dxfId="60" priority="52" operator="containsText" text="No">
      <formula>NOT(ISERROR(SEARCH("No",I439)))</formula>
    </cfRule>
  </conditionalFormatting>
  <conditionalFormatting sqref="I450">
    <cfRule type="containsText" dxfId="59" priority="51" operator="containsText" text="No">
      <formula>NOT(ISERROR(SEARCH("No",I450)))</formula>
    </cfRule>
  </conditionalFormatting>
  <conditionalFormatting sqref="I449">
    <cfRule type="containsText" dxfId="58" priority="50" operator="containsText" text="No">
      <formula>NOT(ISERROR(SEARCH("No",I449)))</formula>
    </cfRule>
  </conditionalFormatting>
  <conditionalFormatting sqref="I451">
    <cfRule type="containsText" dxfId="57" priority="49" operator="containsText" text="No">
      <formula>NOT(ISERROR(SEARCH("No",I451)))</formula>
    </cfRule>
  </conditionalFormatting>
  <conditionalFormatting sqref="I470:I471">
    <cfRule type="containsText" dxfId="56" priority="48" operator="containsText" text="No">
      <formula>NOT(ISERROR(SEARCH("No",I470)))</formula>
    </cfRule>
  </conditionalFormatting>
  <conditionalFormatting sqref="I469">
    <cfRule type="containsText" dxfId="55" priority="47" operator="containsText" text="No">
      <formula>NOT(ISERROR(SEARCH("No",I469)))</formula>
    </cfRule>
  </conditionalFormatting>
  <conditionalFormatting sqref="I465">
    <cfRule type="containsText" dxfId="54" priority="46" operator="containsText" text="No">
      <formula>NOT(ISERROR(SEARCH("No",I465)))</formula>
    </cfRule>
  </conditionalFormatting>
  <conditionalFormatting sqref="I467">
    <cfRule type="containsText" dxfId="53" priority="45" operator="containsText" text="No">
      <formula>NOT(ISERROR(SEARCH("No",I467)))</formula>
    </cfRule>
  </conditionalFormatting>
  <conditionalFormatting sqref="I480:I481">
    <cfRule type="containsText" dxfId="52" priority="44" operator="containsText" text="No">
      <formula>NOT(ISERROR(SEARCH("No",I480)))</formula>
    </cfRule>
  </conditionalFormatting>
  <conditionalFormatting sqref="I479">
    <cfRule type="containsText" dxfId="51" priority="43" operator="containsText" text="No">
      <formula>NOT(ISERROR(SEARCH("No",I479)))</formula>
    </cfRule>
  </conditionalFormatting>
  <conditionalFormatting sqref="I627:I628">
    <cfRule type="containsText" dxfId="50" priority="42" operator="containsText" text="No">
      <formula>NOT(ISERROR(SEARCH("No",I627)))</formula>
    </cfRule>
  </conditionalFormatting>
  <conditionalFormatting sqref="I661">
    <cfRule type="containsText" dxfId="49" priority="41" operator="containsText" text="No">
      <formula>NOT(ISERROR(SEARCH("No",I661)))</formula>
    </cfRule>
  </conditionalFormatting>
  <conditionalFormatting sqref="I343:I347 I353:I357 I363:I367 I383 I393:I397 I373:I380 I385 I387 I323:I331 I333:I337">
    <cfRule type="containsText" dxfId="48" priority="39" operator="containsText" text="No">
      <formula>NOT(ISERROR(SEARCH("No",I323)))</formula>
    </cfRule>
  </conditionalFormatting>
  <conditionalFormatting sqref="I341">
    <cfRule type="containsText" dxfId="47" priority="38" operator="containsText" text="No">
      <formula>NOT(ISERROR(SEARCH("No",I341)))</formula>
    </cfRule>
  </conditionalFormatting>
  <conditionalFormatting sqref="I351">
    <cfRule type="containsText" dxfId="46" priority="37" operator="containsText" text="No">
      <formula>NOT(ISERROR(SEARCH("No",I351)))</formula>
    </cfRule>
  </conditionalFormatting>
  <conditionalFormatting sqref="I361">
    <cfRule type="containsText" dxfId="45" priority="36" operator="containsText" text="No">
      <formula>NOT(ISERROR(SEARCH("No",I361)))</formula>
    </cfRule>
  </conditionalFormatting>
  <conditionalFormatting sqref="I371">
    <cfRule type="containsText" dxfId="44" priority="35" operator="containsText" text="No">
      <formula>NOT(ISERROR(SEARCH("No",I371)))</formula>
    </cfRule>
  </conditionalFormatting>
  <conditionalFormatting sqref="I381">
    <cfRule type="containsText" dxfId="43" priority="34" operator="containsText" text="No">
      <formula>NOT(ISERROR(SEARCH("No",I381)))</formula>
    </cfRule>
  </conditionalFormatting>
  <conditionalFormatting sqref="I391">
    <cfRule type="containsText" dxfId="42" priority="33" operator="containsText" text="No">
      <formula>NOT(ISERROR(SEARCH("No",I391)))</formula>
    </cfRule>
  </conditionalFormatting>
  <conditionalFormatting sqref="I401">
    <cfRule type="containsText" dxfId="41" priority="32" operator="containsText" text="No">
      <formula>NOT(ISERROR(SEARCH("No",I401)))</formula>
    </cfRule>
  </conditionalFormatting>
  <conditionalFormatting sqref="I338">
    <cfRule type="containsText" dxfId="40" priority="31" operator="containsText" text="No">
      <formula>NOT(ISERROR(SEARCH("No",I338)))</formula>
    </cfRule>
  </conditionalFormatting>
  <conditionalFormatting sqref="I339:I340">
    <cfRule type="containsText" dxfId="39" priority="30" operator="containsText" text="No">
      <formula>NOT(ISERROR(SEARCH("No",I339)))</formula>
    </cfRule>
  </conditionalFormatting>
  <conditionalFormatting sqref="I349:I350">
    <cfRule type="containsText" dxfId="38" priority="29" operator="containsText" text="No">
      <formula>NOT(ISERROR(SEARCH("No",I349)))</formula>
    </cfRule>
  </conditionalFormatting>
  <conditionalFormatting sqref="I348">
    <cfRule type="containsText" dxfId="37" priority="28" operator="containsText" text="No">
      <formula>NOT(ISERROR(SEARCH("No",I348)))</formula>
    </cfRule>
  </conditionalFormatting>
  <conditionalFormatting sqref="I359:I360">
    <cfRule type="containsText" dxfId="36" priority="27" operator="containsText" text="No">
      <formula>NOT(ISERROR(SEARCH("No",I359)))</formula>
    </cfRule>
  </conditionalFormatting>
  <conditionalFormatting sqref="I358">
    <cfRule type="containsText" dxfId="35" priority="26" operator="containsText" text="No">
      <formula>NOT(ISERROR(SEARCH("No",I358)))</formula>
    </cfRule>
  </conditionalFormatting>
  <conditionalFormatting sqref="I369">
    <cfRule type="containsText" dxfId="34" priority="25" operator="containsText" text="No">
      <formula>NOT(ISERROR(SEARCH("No",I369)))</formula>
    </cfRule>
  </conditionalFormatting>
  <conditionalFormatting sqref="I368">
    <cfRule type="containsText" dxfId="33" priority="24" operator="containsText" text="No">
      <formula>NOT(ISERROR(SEARCH("No",I368)))</formula>
    </cfRule>
  </conditionalFormatting>
  <conditionalFormatting sqref="I370">
    <cfRule type="containsText" dxfId="32" priority="23" operator="containsText" text="No">
      <formula>NOT(ISERROR(SEARCH("No",I370)))</formula>
    </cfRule>
  </conditionalFormatting>
  <conditionalFormatting sqref="I389:I390">
    <cfRule type="containsText" dxfId="31" priority="22" operator="containsText" text="No">
      <formula>NOT(ISERROR(SEARCH("No",I389)))</formula>
    </cfRule>
  </conditionalFormatting>
  <conditionalFormatting sqref="I388">
    <cfRule type="containsText" dxfId="30" priority="21" operator="containsText" text="No">
      <formula>NOT(ISERROR(SEARCH("No",I388)))</formula>
    </cfRule>
  </conditionalFormatting>
  <conditionalFormatting sqref="I384">
    <cfRule type="containsText" dxfId="29" priority="20" operator="containsText" text="No">
      <formula>NOT(ISERROR(SEARCH("No",I384)))</formula>
    </cfRule>
  </conditionalFormatting>
  <conditionalFormatting sqref="I386">
    <cfRule type="containsText" dxfId="28" priority="19" operator="containsText" text="No">
      <formula>NOT(ISERROR(SEARCH("No",I386)))</formula>
    </cfRule>
  </conditionalFormatting>
  <conditionalFormatting sqref="I399:I400">
    <cfRule type="containsText" dxfId="27" priority="18" operator="containsText" text="No">
      <formula>NOT(ISERROR(SEARCH("No",I399)))</formula>
    </cfRule>
  </conditionalFormatting>
  <conditionalFormatting sqref="I398">
    <cfRule type="containsText" dxfId="26" priority="17" operator="containsText" text="No">
      <formula>NOT(ISERROR(SEARCH("No",I398)))</formula>
    </cfRule>
  </conditionalFormatting>
  <conditionalFormatting sqref="I322">
    <cfRule type="containsText" dxfId="25" priority="16" operator="containsText" text="No">
      <formula>NOT(ISERROR(SEARCH("No",I322)))</formula>
    </cfRule>
  </conditionalFormatting>
  <conditionalFormatting sqref="I332">
    <cfRule type="containsText" dxfId="24" priority="15" operator="containsText" text="No">
      <formula>NOT(ISERROR(SEARCH("No",I332)))</formula>
    </cfRule>
  </conditionalFormatting>
  <conditionalFormatting sqref="I342">
    <cfRule type="containsText" dxfId="23" priority="14" operator="containsText" text="No">
      <formula>NOT(ISERROR(SEARCH("No",I342)))</formula>
    </cfRule>
  </conditionalFormatting>
  <conditionalFormatting sqref="I352">
    <cfRule type="containsText" dxfId="22" priority="13" operator="containsText" text="No">
      <formula>NOT(ISERROR(SEARCH("No",I352)))</formula>
    </cfRule>
  </conditionalFormatting>
  <conditionalFormatting sqref="I362">
    <cfRule type="containsText" dxfId="21" priority="12" operator="containsText" text="No">
      <formula>NOT(ISERROR(SEARCH("No",I362)))</formula>
    </cfRule>
  </conditionalFormatting>
  <conditionalFormatting sqref="I372">
    <cfRule type="containsText" dxfId="20" priority="11" operator="containsText" text="No">
      <formula>NOT(ISERROR(SEARCH("No",I372)))</formula>
    </cfRule>
  </conditionalFormatting>
  <conditionalFormatting sqref="I382">
    <cfRule type="containsText" dxfId="19" priority="10" operator="containsText" text="No">
      <formula>NOT(ISERROR(SEARCH("No",I382)))</formula>
    </cfRule>
  </conditionalFormatting>
  <conditionalFormatting sqref="I392">
    <cfRule type="containsText" dxfId="18" priority="9" operator="containsText" text="No">
      <formula>NOT(ISERROR(SEARCH("No",I392)))</formula>
    </cfRule>
  </conditionalFormatting>
  <conditionalFormatting sqref="I115 I119:I120 I122:I125">
    <cfRule type="containsText" dxfId="17" priority="8" operator="containsText" text="No">
      <formula>NOT(ISERROR(SEARCH("No",I115)))</formula>
    </cfRule>
  </conditionalFormatting>
  <conditionalFormatting sqref="I114">
    <cfRule type="containsText" dxfId="16" priority="7" operator="containsText" text="No">
      <formula>NOT(ISERROR(SEARCH("No",I114)))</formula>
    </cfRule>
  </conditionalFormatting>
  <conditionalFormatting sqref="I118">
    <cfRule type="containsText" dxfId="15" priority="3" operator="containsText" text="No">
      <formula>NOT(ISERROR(SEARCH("No",I118)))</formula>
    </cfRule>
  </conditionalFormatting>
  <conditionalFormatting sqref="I121">
    <cfRule type="containsText" dxfId="14" priority="1" operator="containsText" text="No">
      <formula>NOT(ISERROR(SEARCH("No",I121)))</formula>
    </cfRule>
  </conditionalFormatting>
  <conditionalFormatting sqref="I117">
    <cfRule type="containsText" dxfId="13" priority="4" operator="containsText" text="No">
      <formula>NOT(ISERROR(SEARCH("No",I117)))</formula>
    </cfRule>
  </conditionalFormatting>
  <conditionalFormatting sqref="I116">
    <cfRule type="containsText" dxfId="12"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1" t="s">
        <v>3288</v>
      </c>
      <c r="B1" s="451"/>
    </row>
    <row r="2" spans="1:2">
      <c r="A2" s="400" t="s">
        <v>3289</v>
      </c>
      <c r="B2" s="400" t="s">
        <v>3290</v>
      </c>
    </row>
    <row r="3" spans="1:2">
      <c r="A3" s="401" t="s">
        <v>400</v>
      </c>
      <c r="B3" s="342" t="str">
        <f>A3</f>
        <v>million metric tons / year</v>
      </c>
    </row>
    <row r="4" spans="1:2">
      <c r="A4" s="401" t="s">
        <v>3396</v>
      </c>
      <c r="B4" s="342" t="str">
        <f>A4</f>
        <v>g CO2e / 2019 dollar</v>
      </c>
    </row>
    <row r="5" spans="1:2">
      <c r="A5" s="402" t="s">
        <v>2559</v>
      </c>
      <c r="B5" s="342" t="str">
        <f t="shared" ref="B5:B40" si="0">A5</f>
        <v>thousand metric tons / year</v>
      </c>
    </row>
    <row r="6" spans="1:2">
      <c r="A6" s="402" t="s">
        <v>3397</v>
      </c>
      <c r="B6" s="342" t="str">
        <f>A6</f>
        <v>g CO2 / 2019 dollar</v>
      </c>
    </row>
    <row r="7" spans="1:2">
      <c r="A7" s="402" t="s">
        <v>3566</v>
      </c>
      <c r="B7" s="342" t="str">
        <f t="shared" si="0"/>
        <v>2019 dollars / ton CO2e abated, Annual average abatement (MtCO2e)</v>
      </c>
    </row>
    <row r="8" spans="1:2">
      <c r="A8" s="402" t="s">
        <v>3398</v>
      </c>
      <c r="B8" s="342" t="str">
        <f t="shared" si="0"/>
        <v>billion 2019 dollars / year</v>
      </c>
    </row>
    <row r="9" spans="1:2">
      <c r="A9" s="402" t="s">
        <v>3442</v>
      </c>
      <c r="B9" s="342" t="str">
        <f t="shared" si="0"/>
        <v>billion 2019 dollars</v>
      </c>
    </row>
    <row r="10" spans="1:2">
      <c r="A10" s="402" t="s">
        <v>3338</v>
      </c>
      <c r="B10" s="342" t="str">
        <f t="shared" si="0"/>
        <v>jobs</v>
      </c>
    </row>
    <row r="11" spans="1:2">
      <c r="A11" s="402" t="s">
        <v>3386</v>
      </c>
      <c r="B11" s="342" t="str">
        <f t="shared" si="0"/>
        <v>incidents / year</v>
      </c>
    </row>
    <row r="12" spans="1:2">
      <c r="A12" s="402" t="s">
        <v>3360</v>
      </c>
      <c r="B12" s="342" t="str">
        <f t="shared" si="0"/>
        <v>% change</v>
      </c>
    </row>
    <row r="13" spans="1:2">
      <c r="A13" s="402" t="s">
        <v>3399</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3400</v>
      </c>
      <c r="B17" s="342" t="str">
        <f t="shared" si="0"/>
        <v>2019 dollars / megawatt-hour (MWh)</v>
      </c>
    </row>
    <row r="18" spans="1:2">
      <c r="A18" s="402" t="s">
        <v>2814</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3401</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3035</v>
      </c>
      <c r="B30" s="342" t="str">
        <f t="shared" si="0"/>
        <v>million gallons / year</v>
      </c>
    </row>
    <row r="31" spans="1:2">
      <c r="A31" s="402" t="s">
        <v>2701</v>
      </c>
      <c r="B31" s="342" t="str">
        <f t="shared" si="0"/>
        <v>trillion BTU / year</v>
      </c>
    </row>
    <row r="32" spans="1:2">
      <c r="A32" s="402" t="s">
        <v>3402</v>
      </c>
      <c r="B32" s="342" t="str">
        <f t="shared" si="0"/>
        <v>2019 dollars / short ton</v>
      </c>
    </row>
    <row r="33" spans="1:2">
      <c r="A33" s="402" t="s">
        <v>3403</v>
      </c>
      <c r="B33" s="342" t="str">
        <f t="shared" si="0"/>
        <v>2019 dollars / thousand cubic feet</v>
      </c>
    </row>
    <row r="34" spans="1:2">
      <c r="A34" s="402" t="s">
        <v>3404</v>
      </c>
      <c r="B34" s="342" t="str">
        <f t="shared" si="0"/>
        <v>2019 dollars / gallon</v>
      </c>
    </row>
    <row r="35" spans="1:2">
      <c r="A35" s="402" t="s">
        <v>3405</v>
      </c>
      <c r="B35" s="342" t="str">
        <f t="shared" si="0"/>
        <v>2019 dollars / barrel</v>
      </c>
    </row>
    <row r="36" spans="1:2">
      <c r="A36" s="402" t="s">
        <v>3406</v>
      </c>
      <c r="B36" s="342" t="str">
        <f t="shared" si="0"/>
        <v>2019 dollars / kg</v>
      </c>
    </row>
    <row r="37" spans="1:2">
      <c r="A37" s="402" t="s">
        <v>3407</v>
      </c>
      <c r="B37" s="342" t="str">
        <f t="shared" si="0"/>
        <v>2019 dollars / kilowatt-hour (kWh)</v>
      </c>
    </row>
    <row r="38" spans="1:2">
      <c r="A38" s="402" t="s">
        <v>3408</v>
      </c>
      <c r="B38" s="342" t="str">
        <f t="shared" si="0"/>
        <v>cost of eqpt. to capture 1 metric ton CO2e/yr (2019 dollars)</v>
      </c>
    </row>
    <row r="39" spans="1:2">
      <c r="A39" s="402" t="s">
        <v>3409</v>
      </c>
      <c r="B39" s="342" t="str">
        <f t="shared" si="0"/>
        <v>million 2019 dollars / megawatt (MW)</v>
      </c>
    </row>
    <row r="40" spans="1:2">
      <c r="A40" s="402" t="s">
        <v>3410</v>
      </c>
      <c r="B40" s="342" t="str">
        <f t="shared" si="0"/>
        <v>cost of eqpt. to produce 1 kg H2/yr (2019 dollars)</v>
      </c>
    </row>
    <row r="42" spans="1:2">
      <c r="A42" s="451" t="s">
        <v>3292</v>
      </c>
      <c r="B42" s="451"/>
    </row>
    <row r="43" spans="1:2">
      <c r="A43" s="400" t="s">
        <v>3289</v>
      </c>
      <c r="B43" s="400" t="s">
        <v>3290</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32" activePane="bottomLeft" state="frozen"/>
      <selection pane="bottomLeft" activeCell="L46" sqref="L46"/>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3291</v>
      </c>
      <c r="D1" s="338" t="s">
        <v>64</v>
      </c>
      <c r="E1" s="338" t="s">
        <v>66</v>
      </c>
      <c r="F1" s="403" t="s">
        <v>494</v>
      </c>
      <c r="G1" s="338" t="s">
        <v>65</v>
      </c>
      <c r="H1" s="338" t="s">
        <v>2572</v>
      </c>
      <c r="I1" s="339" t="s">
        <v>338</v>
      </c>
      <c r="J1" s="422" t="s">
        <v>3539</v>
      </c>
      <c r="K1" s="422" t="s">
        <v>3540</v>
      </c>
      <c r="L1" s="422" t="s">
        <v>3541</v>
      </c>
      <c r="M1" s="422" t="s">
        <v>3542</v>
      </c>
      <c r="N1" s="422" t="s">
        <v>3543</v>
      </c>
      <c r="O1" s="422" t="s">
        <v>3544</v>
      </c>
      <c r="P1" s="422" t="s">
        <v>3545</v>
      </c>
      <c r="Q1" s="422" t="s">
        <v>3546</v>
      </c>
      <c r="R1" s="422" t="s">
        <v>3547</v>
      </c>
      <c r="S1" s="422" t="s">
        <v>3548</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3261</v>
      </c>
      <c r="H4" s="343" t="s">
        <v>3262</v>
      </c>
      <c r="I4" s="343" t="s">
        <v>3263</v>
      </c>
    </row>
    <row r="5" spans="1:19" ht="28.5">
      <c r="A5" s="345" t="s">
        <v>2580</v>
      </c>
      <c r="B5" s="344" t="s">
        <v>2584</v>
      </c>
      <c r="C5" s="398">
        <v>1</v>
      </c>
      <c r="D5" s="343" t="s">
        <v>69</v>
      </c>
      <c r="E5" s="343" t="s">
        <v>70</v>
      </c>
      <c r="F5" s="4" t="str">
        <f>UnitControlCenter!$B$3</f>
        <v>million metric tons / year</v>
      </c>
      <c r="G5" s="343" t="s">
        <v>3264</v>
      </c>
      <c r="H5" s="343" t="s">
        <v>3265</v>
      </c>
      <c r="I5" s="343" t="s">
        <v>3266</v>
      </c>
    </row>
    <row r="6" spans="1:19" ht="28.5">
      <c r="A6" s="345" t="s">
        <v>2580</v>
      </c>
      <c r="B6" s="344" t="s">
        <v>2585</v>
      </c>
      <c r="C6" s="398">
        <v>1</v>
      </c>
      <c r="D6" s="343" t="s">
        <v>69</v>
      </c>
      <c r="E6" s="343" t="s">
        <v>70</v>
      </c>
      <c r="F6" s="4" t="str">
        <f>UnitControlCenter!$B$3</f>
        <v>million metric tons / year</v>
      </c>
      <c r="G6" s="343" t="s">
        <v>3003</v>
      </c>
      <c r="H6" s="78" t="s">
        <v>3004</v>
      </c>
      <c r="I6" s="343" t="s">
        <v>3005</v>
      </c>
    </row>
    <row r="7" spans="1:19">
      <c r="A7" s="345" t="s">
        <v>2580</v>
      </c>
      <c r="B7" s="344" t="s">
        <v>3348</v>
      </c>
      <c r="C7" s="399">
        <v>0</v>
      </c>
      <c r="D7" s="343" t="s">
        <v>67</v>
      </c>
      <c r="E7" s="343" t="s">
        <v>68</v>
      </c>
      <c r="F7" s="1" t="str">
        <f>UnitControlCenter!$B$4</f>
        <v>g CO2e / 2019 dollar</v>
      </c>
      <c r="G7" s="343" t="s">
        <v>3294</v>
      </c>
      <c r="I7" s="343"/>
    </row>
    <row r="8" spans="1:19">
      <c r="A8" s="345" t="s">
        <v>2580</v>
      </c>
      <c r="B8" s="344" t="s">
        <v>149</v>
      </c>
      <c r="C8" s="398">
        <v>1</v>
      </c>
      <c r="D8" s="343" t="s">
        <v>67</v>
      </c>
      <c r="E8" s="343" t="s">
        <v>68</v>
      </c>
      <c r="F8" s="4" t="str">
        <f>UnitControlCenter!$B$3</f>
        <v>million metric tons / year</v>
      </c>
      <c r="G8" s="343" t="s">
        <v>2746</v>
      </c>
      <c r="I8" s="343"/>
    </row>
    <row r="9" spans="1:19">
      <c r="A9" s="345" t="s">
        <v>2580</v>
      </c>
      <c r="B9" s="344" t="s">
        <v>2744</v>
      </c>
      <c r="C9" s="398">
        <v>1</v>
      </c>
      <c r="D9" s="343" t="s">
        <v>67</v>
      </c>
      <c r="E9" s="343" t="s">
        <v>68</v>
      </c>
      <c r="F9" s="4" t="str">
        <f>UnitControlCenter!$B$3</f>
        <v>million metric tons / year</v>
      </c>
      <c r="G9" s="343" t="s">
        <v>2747</v>
      </c>
      <c r="I9" s="343"/>
    </row>
    <row r="10" spans="1:19">
      <c r="A10" s="345" t="s">
        <v>2580</v>
      </c>
      <c r="B10" s="344" t="s">
        <v>2851</v>
      </c>
      <c r="C10" s="398">
        <v>1</v>
      </c>
      <c r="D10" s="343" t="s">
        <v>67</v>
      </c>
      <c r="E10" s="343" t="s">
        <v>68</v>
      </c>
      <c r="F10" s="4" t="str">
        <f>UnitControlCenter!$B$3</f>
        <v>million metric tons / year</v>
      </c>
      <c r="G10" s="343" t="s">
        <v>2864</v>
      </c>
      <c r="I10" s="343"/>
    </row>
    <row r="11" spans="1:19">
      <c r="A11" s="345" t="s">
        <v>2580</v>
      </c>
      <c r="B11" s="344" t="s">
        <v>100</v>
      </c>
      <c r="C11" s="398">
        <v>1</v>
      </c>
      <c r="D11" s="343" t="s">
        <v>67</v>
      </c>
      <c r="E11" s="343" t="s">
        <v>68</v>
      </c>
      <c r="F11" s="4" t="str">
        <f>UnitControlCenter!$B$3</f>
        <v>million metric tons / year</v>
      </c>
      <c r="G11" s="343" t="s">
        <v>2748</v>
      </c>
      <c r="I11" s="343"/>
    </row>
    <row r="12" spans="1:19">
      <c r="A12" s="345" t="s">
        <v>2580</v>
      </c>
      <c r="B12" s="344" t="s">
        <v>9</v>
      </c>
      <c r="C12" s="398">
        <v>1</v>
      </c>
      <c r="D12" s="343" t="s">
        <v>67</v>
      </c>
      <c r="E12" s="343" t="s">
        <v>68</v>
      </c>
      <c r="F12" s="4" t="str">
        <f>UnitControlCenter!$B$3</f>
        <v>million metric tons / year</v>
      </c>
      <c r="G12" s="343" t="s">
        <v>2797</v>
      </c>
      <c r="I12" s="343"/>
    </row>
    <row r="13" spans="1:19">
      <c r="A13" s="345" t="s">
        <v>2580</v>
      </c>
      <c r="B13" s="344" t="s">
        <v>2745</v>
      </c>
      <c r="C13" s="398">
        <v>1</v>
      </c>
      <c r="D13" s="343" t="s">
        <v>67</v>
      </c>
      <c r="E13" s="343" t="s">
        <v>68</v>
      </c>
      <c r="F13" s="4" t="str">
        <f>UnitControlCenter!$B$3</f>
        <v>million metric tons / year</v>
      </c>
      <c r="G13" s="343" t="s">
        <v>2749</v>
      </c>
      <c r="I13" s="343"/>
    </row>
    <row r="14" spans="1:19">
      <c r="A14" s="345" t="s">
        <v>2580</v>
      </c>
      <c r="B14" s="344" t="s">
        <v>4</v>
      </c>
      <c r="C14" s="398">
        <v>1</v>
      </c>
      <c r="D14" s="343" t="s">
        <v>67</v>
      </c>
      <c r="E14" s="343" t="s">
        <v>68</v>
      </c>
      <c r="F14" s="4" t="str">
        <f>UnitControlCenter!$B$3</f>
        <v>million metric tons / year</v>
      </c>
      <c r="G14" s="343" t="s">
        <v>2750</v>
      </c>
      <c r="I14" s="343"/>
    </row>
    <row r="15" spans="1:19" ht="14.65" thickBot="1">
      <c r="A15" s="396" t="s">
        <v>2580</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3364</v>
      </c>
      <c r="H28" s="78" t="s">
        <v>3365</v>
      </c>
      <c r="I28" s="343" t="s">
        <v>3366</v>
      </c>
    </row>
    <row r="29" spans="1:19" ht="85.5">
      <c r="A29" s="344" t="s">
        <v>2587</v>
      </c>
      <c r="B29" s="344" t="s">
        <v>2865</v>
      </c>
      <c r="C29" s="398">
        <v>1</v>
      </c>
      <c r="D29" s="343" t="s">
        <v>69</v>
      </c>
      <c r="E29" s="343" t="s">
        <v>70</v>
      </c>
      <c r="F29" s="4" t="str">
        <f>UnitControlCenter!$B$3</f>
        <v>million metric tons / year</v>
      </c>
      <c r="G29" s="343" t="s">
        <v>3367</v>
      </c>
      <c r="H29" s="78" t="s">
        <v>3368</v>
      </c>
      <c r="I29" s="343" t="s">
        <v>3369</v>
      </c>
    </row>
    <row r="30" spans="1:19" ht="57">
      <c r="A30" s="344" t="s">
        <v>2587</v>
      </c>
      <c r="B30" s="344" t="s">
        <v>2588</v>
      </c>
      <c r="C30" s="406">
        <v>1</v>
      </c>
      <c r="D30" s="343" t="s">
        <v>69</v>
      </c>
      <c r="E30" s="343" t="s">
        <v>70</v>
      </c>
      <c r="F30" s="7" t="str">
        <f>UnitControlCenter!$B$3</f>
        <v>million metric tons / year</v>
      </c>
      <c r="G30" s="397" t="s">
        <v>3370</v>
      </c>
      <c r="H30" s="397" t="s">
        <v>3371</v>
      </c>
      <c r="I30" s="343" t="s">
        <v>3372</v>
      </c>
    </row>
    <row r="31" spans="1:19" ht="14.65" thickBot="1">
      <c r="A31" s="390" t="s">
        <v>2587</v>
      </c>
      <c r="B31" s="390" t="s">
        <v>3348</v>
      </c>
      <c r="C31" s="405">
        <v>0</v>
      </c>
      <c r="D31" s="391" t="s">
        <v>67</v>
      </c>
      <c r="E31" s="391" t="s">
        <v>68</v>
      </c>
      <c r="F31" s="408" t="str">
        <f>UnitControlCenter!$B$6</f>
        <v>g CO2 / 2019 dollar</v>
      </c>
      <c r="G31" s="392" t="s">
        <v>3293</v>
      </c>
      <c r="H31" s="392"/>
      <c r="I31" s="391"/>
      <c r="J31" s="392"/>
      <c r="K31" s="392"/>
      <c r="L31" s="392"/>
      <c r="M31" s="392"/>
      <c r="N31" s="392"/>
      <c r="O31" s="392"/>
      <c r="P31" s="392"/>
      <c r="Q31" s="392"/>
      <c r="R31" s="392"/>
      <c r="S31" s="392"/>
    </row>
    <row r="32" spans="1:19">
      <c r="A32" s="344" t="s">
        <v>3158</v>
      </c>
      <c r="B32" s="344" t="s">
        <v>2958</v>
      </c>
      <c r="C32" s="398">
        <v>1</v>
      </c>
      <c r="D32" s="343" t="s">
        <v>67</v>
      </c>
      <c r="E32" s="343" t="s">
        <v>3554</v>
      </c>
      <c r="F32" s="4" t="str">
        <f>UnitControlCenter!$B$3</f>
        <v>million metric tons / year</v>
      </c>
      <c r="G32" s="78" t="s">
        <v>198</v>
      </c>
      <c r="I32" s="343"/>
    </row>
    <row r="33" spans="1:19">
      <c r="A33" s="344" t="s">
        <v>3158</v>
      </c>
      <c r="B33" s="344" t="s">
        <v>149</v>
      </c>
      <c r="C33" s="398">
        <v>1</v>
      </c>
      <c r="D33" s="343" t="s">
        <v>67</v>
      </c>
      <c r="E33" s="343" t="s">
        <v>3554</v>
      </c>
      <c r="F33" s="4" t="str">
        <f>UnitControlCenter!$B$3</f>
        <v>million metric tons / year</v>
      </c>
      <c r="G33" s="343" t="s">
        <v>2746</v>
      </c>
      <c r="I33" s="343"/>
    </row>
    <row r="34" spans="1:19">
      <c r="A34" s="344" t="s">
        <v>3158</v>
      </c>
      <c r="B34" s="344" t="s">
        <v>2744</v>
      </c>
      <c r="C34" s="398">
        <v>1</v>
      </c>
      <c r="D34" s="343" t="s">
        <v>67</v>
      </c>
      <c r="E34" s="343" t="s">
        <v>3554</v>
      </c>
      <c r="F34" s="4" t="str">
        <f>UnitControlCenter!$B$3</f>
        <v>million metric tons / year</v>
      </c>
      <c r="G34" s="343" t="s">
        <v>2747</v>
      </c>
      <c r="I34" s="343"/>
    </row>
    <row r="35" spans="1:19">
      <c r="A35" s="344" t="s">
        <v>3158</v>
      </c>
      <c r="B35" s="344" t="s">
        <v>2851</v>
      </c>
      <c r="C35" s="398">
        <v>1</v>
      </c>
      <c r="D35" s="343" t="s">
        <v>67</v>
      </c>
      <c r="E35" s="343" t="s">
        <v>3554</v>
      </c>
      <c r="F35" s="4" t="str">
        <f>UnitControlCenter!$B$3</f>
        <v>million metric tons / year</v>
      </c>
      <c r="G35" s="343" t="s">
        <v>2864</v>
      </c>
      <c r="I35" s="343"/>
    </row>
    <row r="36" spans="1:19">
      <c r="A36" s="344" t="s">
        <v>3158</v>
      </c>
      <c r="B36" s="344" t="s">
        <v>100</v>
      </c>
      <c r="C36" s="398">
        <v>1</v>
      </c>
      <c r="D36" s="343" t="s">
        <v>67</v>
      </c>
      <c r="E36" s="343" t="s">
        <v>3554</v>
      </c>
      <c r="F36" s="4" t="str">
        <f>UnitControlCenter!$B$3</f>
        <v>million metric tons / year</v>
      </c>
      <c r="G36" s="343" t="s">
        <v>2748</v>
      </c>
      <c r="I36" s="343"/>
    </row>
    <row r="37" spans="1:19">
      <c r="A37" s="344" t="s">
        <v>3158</v>
      </c>
      <c r="B37" s="344" t="s">
        <v>9</v>
      </c>
      <c r="C37" s="398">
        <v>1</v>
      </c>
      <c r="D37" s="343" t="s">
        <v>67</v>
      </c>
      <c r="E37" s="343" t="s">
        <v>3554</v>
      </c>
      <c r="F37" s="4" t="str">
        <f>UnitControlCenter!$B$3</f>
        <v>million metric tons / year</v>
      </c>
      <c r="G37" s="343" t="s">
        <v>2797</v>
      </c>
      <c r="I37" s="343"/>
    </row>
    <row r="38" spans="1:19" ht="14.65" thickBot="1">
      <c r="A38" s="390" t="s">
        <v>3158</v>
      </c>
      <c r="B38" s="390" t="s">
        <v>4</v>
      </c>
      <c r="C38" s="405">
        <v>1</v>
      </c>
      <c r="D38" s="391" t="s">
        <v>67</v>
      </c>
      <c r="E38" s="391" t="s">
        <v>3554</v>
      </c>
      <c r="F38" s="394" t="str">
        <f>UnitControlCenter!$B$3</f>
        <v>million metric tons / year</v>
      </c>
      <c r="G38" s="391" t="s">
        <v>2750</v>
      </c>
      <c r="H38" s="392"/>
      <c r="I38" s="391"/>
      <c r="J38" s="392"/>
      <c r="K38" s="392"/>
      <c r="L38" s="392"/>
      <c r="M38" s="392"/>
      <c r="N38" s="392"/>
      <c r="O38" s="392"/>
      <c r="P38" s="392"/>
      <c r="Q38" s="392"/>
      <c r="R38" s="392"/>
      <c r="S38" s="392"/>
    </row>
    <row r="39" spans="1:19" ht="28.5">
      <c r="A39" s="344" t="s">
        <v>404</v>
      </c>
      <c r="B39" s="344" t="s">
        <v>3447</v>
      </c>
      <c r="C39" s="398">
        <v>1</v>
      </c>
      <c r="D39" s="343" t="s">
        <v>69</v>
      </c>
      <c r="E39" s="343" t="s">
        <v>492</v>
      </c>
      <c r="F39" s="4" t="str">
        <f>UnitControlCenter!$B$7</f>
        <v>2019 dollars / ton CO2e abated, Annual average abatement (MtCO2e)</v>
      </c>
      <c r="G39" s="78" t="s">
        <v>2686</v>
      </c>
      <c r="I39" s="343"/>
    </row>
    <row r="40" spans="1:19" ht="28.9" thickBot="1">
      <c r="A40" s="390" t="s">
        <v>404</v>
      </c>
      <c r="B40" s="390" t="s">
        <v>3448</v>
      </c>
      <c r="C40" s="405">
        <v>1</v>
      </c>
      <c r="D40" s="391" t="s">
        <v>69</v>
      </c>
      <c r="E40" s="391" t="s">
        <v>492</v>
      </c>
      <c r="F40" s="394" t="str">
        <f>UnitControlCenter!$B$7</f>
        <v>2019 dollars / ton CO2e abated, Annual average abatement (MtCO2e)</v>
      </c>
      <c r="G40" s="392" t="s">
        <v>2686</v>
      </c>
      <c r="H40" s="392"/>
      <c r="I40" s="391"/>
      <c r="J40" s="392"/>
      <c r="K40" s="392"/>
      <c r="L40" s="392"/>
      <c r="M40" s="392"/>
      <c r="N40" s="392"/>
      <c r="O40" s="392"/>
      <c r="P40" s="392"/>
      <c r="Q40" s="392"/>
      <c r="R40" s="392"/>
      <c r="S40" s="392"/>
    </row>
    <row r="41" spans="1:19" ht="28.5">
      <c r="A41" s="344" t="s">
        <v>2589</v>
      </c>
      <c r="B41" s="344" t="s">
        <v>3511</v>
      </c>
      <c r="C41" s="398">
        <v>1</v>
      </c>
      <c r="D41" s="343" t="s">
        <v>69</v>
      </c>
      <c r="E41" s="343" t="s">
        <v>68</v>
      </c>
      <c r="F41" s="4" t="str">
        <f>UnitControlCenter!$B$8</f>
        <v>billion 2019 dollars / year</v>
      </c>
      <c r="G41" s="78" t="s">
        <v>3449</v>
      </c>
      <c r="H41" s="78" t="s">
        <v>2688</v>
      </c>
      <c r="I41" s="343" t="s">
        <v>2661</v>
      </c>
    </row>
    <row r="42" spans="1:19">
      <c r="A42" s="344" t="s">
        <v>2589</v>
      </c>
      <c r="B42" s="389" t="s">
        <v>3186</v>
      </c>
      <c r="C42" s="398">
        <v>1</v>
      </c>
      <c r="D42" s="343" t="s">
        <v>67</v>
      </c>
      <c r="E42" s="343" t="s">
        <v>68</v>
      </c>
      <c r="F42" s="4" t="str">
        <f>UnitControlCenter!$B$8</f>
        <v>billion 2019 dollars / year</v>
      </c>
      <c r="G42" s="78" t="s">
        <v>3174</v>
      </c>
      <c r="I42" s="343"/>
    </row>
    <row r="43" spans="1:19" s="397" customFormat="1" ht="57">
      <c r="A43" s="344" t="s">
        <v>2589</v>
      </c>
      <c r="B43" s="344" t="s">
        <v>3436</v>
      </c>
      <c r="C43" s="406">
        <v>1</v>
      </c>
      <c r="D43" s="343" t="s">
        <v>69</v>
      </c>
      <c r="E43" s="343" t="s">
        <v>70</v>
      </c>
      <c r="F43" s="7" t="str">
        <f>UnitControlCenter!$B$8</f>
        <v>billion 2019 dollars / year</v>
      </c>
      <c r="G43" s="7" t="s">
        <v>3437</v>
      </c>
      <c r="H43" s="7" t="s">
        <v>3438</v>
      </c>
      <c r="I43" s="7" t="s">
        <v>3439</v>
      </c>
    </row>
    <row r="44" spans="1:19" s="397" customFormat="1" ht="28.5">
      <c r="A44" s="344" t="s">
        <v>2589</v>
      </c>
      <c r="B44" s="389" t="s">
        <v>3441</v>
      </c>
      <c r="C44" s="406">
        <v>1</v>
      </c>
      <c r="D44" s="343" t="s">
        <v>67</v>
      </c>
      <c r="E44" s="343" t="s">
        <v>68</v>
      </c>
      <c r="F44" s="7" t="str">
        <f>UnitControlCenter!$B$9</f>
        <v>billion 2019 dollars</v>
      </c>
      <c r="G44" s="397" t="s">
        <v>3443</v>
      </c>
      <c r="I44" s="343"/>
    </row>
    <row r="45" spans="1:19" s="397" customFormat="1" ht="28.5">
      <c r="A45" s="344" t="s">
        <v>2589</v>
      </c>
      <c r="B45" s="344" t="s">
        <v>3444</v>
      </c>
      <c r="C45" s="406">
        <v>1</v>
      </c>
      <c r="D45" s="343" t="s">
        <v>67</v>
      </c>
      <c r="E45" s="343" t="s">
        <v>68</v>
      </c>
      <c r="F45" s="7" t="str">
        <f>UnitControlCenter!$B$8</f>
        <v>billion 2019 dollars / year</v>
      </c>
      <c r="G45" s="7" t="s">
        <v>3445</v>
      </c>
      <c r="H45" s="7"/>
      <c r="I45" s="7"/>
      <c r="K45" s="344"/>
      <c r="L45" s="344"/>
      <c r="N45" s="343"/>
    </row>
    <row r="46" spans="1:19" ht="114.4" thickBot="1">
      <c r="A46" s="390" t="s">
        <v>2589</v>
      </c>
      <c r="B46" s="395" t="s">
        <v>3610</v>
      </c>
      <c r="C46" s="405">
        <v>1</v>
      </c>
      <c r="D46" s="391" t="s">
        <v>69</v>
      </c>
      <c r="E46" s="391" t="s">
        <v>68</v>
      </c>
      <c r="F46" s="394" t="str">
        <f>[1]UnitControlCenter!$B$8</f>
        <v>billion 2019 dollars / year</v>
      </c>
      <c r="G46" s="392" t="s">
        <v>3611</v>
      </c>
      <c r="H46" s="392" t="s">
        <v>3612</v>
      </c>
      <c r="I46" s="391" t="s">
        <v>3613</v>
      </c>
      <c r="J46" s="392"/>
      <c r="K46" s="392"/>
      <c r="L46" s="392"/>
      <c r="M46" s="392"/>
      <c r="N46" s="392"/>
      <c r="O46" s="392"/>
      <c r="P46" s="392"/>
      <c r="Q46" s="392"/>
      <c r="R46" s="392"/>
      <c r="S46" s="392"/>
    </row>
    <row r="47" spans="1:19" ht="28.5">
      <c r="A47" s="344" t="s">
        <v>3335</v>
      </c>
      <c r="B47" s="389" t="s">
        <v>3352</v>
      </c>
      <c r="C47" s="413">
        <v>1</v>
      </c>
      <c r="D47" s="343" t="s">
        <v>69</v>
      </c>
      <c r="E47" s="343" t="s">
        <v>68</v>
      </c>
      <c r="F47" s="7" t="str">
        <f>UnitControlCenter!$B$10</f>
        <v>jobs</v>
      </c>
      <c r="G47" s="397" t="s">
        <v>3343</v>
      </c>
      <c r="H47" s="397" t="s">
        <v>3342</v>
      </c>
      <c r="I47" s="343" t="s">
        <v>2662</v>
      </c>
    </row>
    <row r="48" spans="1:19" ht="28.5">
      <c r="A48" s="344" t="s">
        <v>3335</v>
      </c>
      <c r="B48" s="389" t="s">
        <v>3353</v>
      </c>
      <c r="C48" s="416">
        <v>1</v>
      </c>
      <c r="D48" s="343" t="s">
        <v>69</v>
      </c>
      <c r="E48" s="343" t="s">
        <v>68</v>
      </c>
      <c r="F48" s="7" t="str">
        <f>UnitControlCenter!$B$10</f>
        <v>jobs</v>
      </c>
      <c r="G48" s="397" t="s">
        <v>3356</v>
      </c>
      <c r="H48" s="397" t="s">
        <v>3357</v>
      </c>
      <c r="I48" s="343" t="s">
        <v>3358</v>
      </c>
    </row>
    <row r="49" spans="1:19" ht="28.5">
      <c r="A49" s="344" t="s">
        <v>3335</v>
      </c>
      <c r="B49" s="389" t="s">
        <v>3417</v>
      </c>
      <c r="C49" s="418">
        <v>1</v>
      </c>
      <c r="D49" s="343" t="s">
        <v>69</v>
      </c>
      <c r="E49" s="343" t="s">
        <v>68</v>
      </c>
      <c r="F49" s="7" t="str">
        <f>UnitControlCenter!$B$10</f>
        <v>jobs</v>
      </c>
      <c r="G49" s="397" t="s">
        <v>3421</v>
      </c>
      <c r="H49" s="397" t="s">
        <v>3420</v>
      </c>
      <c r="I49" s="343" t="s">
        <v>3435</v>
      </c>
    </row>
    <row r="50" spans="1:19" ht="28.5">
      <c r="A50" s="344" t="s">
        <v>3335</v>
      </c>
      <c r="B50" s="389" t="s">
        <v>3550</v>
      </c>
      <c r="C50" s="423">
        <v>1</v>
      </c>
      <c r="D50" s="343" t="s">
        <v>69</v>
      </c>
      <c r="E50" s="343" t="s">
        <v>68</v>
      </c>
      <c r="F50" s="7" t="str">
        <f>UnitControlCenter!$B$10</f>
        <v>jobs</v>
      </c>
      <c r="G50" s="397" t="s">
        <v>3549</v>
      </c>
      <c r="H50" s="397" t="s">
        <v>3342</v>
      </c>
      <c r="I50" s="343" t="s">
        <v>2662</v>
      </c>
    </row>
    <row r="51" spans="1:19" ht="28.5">
      <c r="A51" s="344" t="s">
        <v>3335</v>
      </c>
      <c r="B51" s="389" t="s">
        <v>3337</v>
      </c>
      <c r="C51" s="413">
        <v>1</v>
      </c>
      <c r="D51" s="343" t="s">
        <v>69</v>
      </c>
      <c r="E51" s="343" t="s">
        <v>68</v>
      </c>
      <c r="F51" s="4" t="str">
        <f>UnitControlCenter!$B$8</f>
        <v>billion 2019 dollars / year</v>
      </c>
      <c r="G51" s="397" t="s">
        <v>3344</v>
      </c>
      <c r="H51" s="397" t="s">
        <v>3346</v>
      </c>
      <c r="I51" s="343" t="s">
        <v>2662</v>
      </c>
    </row>
    <row r="52" spans="1:19" ht="28.5">
      <c r="A52" s="344" t="s">
        <v>3335</v>
      </c>
      <c r="B52" s="389" t="s">
        <v>3359</v>
      </c>
      <c r="C52" s="417">
        <v>1</v>
      </c>
      <c r="D52" s="343" t="s">
        <v>69</v>
      </c>
      <c r="E52" s="343" t="s">
        <v>68</v>
      </c>
      <c r="F52" s="4" t="str">
        <f>UnitControlCenter!$B$12</f>
        <v>% change</v>
      </c>
      <c r="G52" s="397" t="s">
        <v>3361</v>
      </c>
      <c r="H52" s="397" t="s">
        <v>3346</v>
      </c>
      <c r="I52" s="343" t="s">
        <v>2662</v>
      </c>
    </row>
    <row r="53" spans="1:19" ht="28.5">
      <c r="A53" s="344" t="s">
        <v>3335</v>
      </c>
      <c r="B53" s="389" t="s">
        <v>3418</v>
      </c>
      <c r="C53" s="418">
        <v>1</v>
      </c>
      <c r="D53" s="343" t="s">
        <v>69</v>
      </c>
      <c r="E53" s="343" t="s">
        <v>68</v>
      </c>
      <c r="F53" s="4" t="str">
        <f>UnitControlCenter!$B$8</f>
        <v>billion 2019 dollars / year</v>
      </c>
      <c r="G53" s="397" t="s">
        <v>3422</v>
      </c>
      <c r="H53" s="397" t="s">
        <v>3420</v>
      </c>
      <c r="I53" s="343" t="s">
        <v>3435</v>
      </c>
    </row>
    <row r="54" spans="1:19" ht="42.75">
      <c r="A54" s="344" t="s">
        <v>3335</v>
      </c>
      <c r="B54" s="389" t="s">
        <v>3351</v>
      </c>
      <c r="C54" s="413">
        <v>1</v>
      </c>
      <c r="D54" s="343" t="s">
        <v>69</v>
      </c>
      <c r="E54" s="343" t="s">
        <v>68</v>
      </c>
      <c r="F54" s="4" t="str">
        <f>UnitControlCenter!$B$8</f>
        <v>billion 2019 dollars / year</v>
      </c>
      <c r="G54" s="397" t="s">
        <v>3347</v>
      </c>
      <c r="H54" s="397" t="s">
        <v>3345</v>
      </c>
      <c r="I54" s="343" t="s">
        <v>2662</v>
      </c>
    </row>
    <row r="55" spans="1:19" ht="28.5">
      <c r="A55" s="344" t="s">
        <v>3335</v>
      </c>
      <c r="B55" s="389" t="s">
        <v>3349</v>
      </c>
      <c r="C55" s="406">
        <v>1</v>
      </c>
      <c r="D55" s="343" t="s">
        <v>67</v>
      </c>
      <c r="E55" s="343" t="s">
        <v>68</v>
      </c>
      <c r="F55" s="7" t="str">
        <f>UnitControlCenter!$B$13</f>
        <v>2019 dollars / employee-year</v>
      </c>
      <c r="G55" s="397" t="s">
        <v>3350</v>
      </c>
      <c r="H55" s="397"/>
      <c r="I55" s="343"/>
    </row>
    <row r="56" spans="1:19" ht="28.9" thickBot="1">
      <c r="A56" s="390" t="s">
        <v>3335</v>
      </c>
      <c r="B56" s="395" t="s">
        <v>3419</v>
      </c>
      <c r="C56" s="405">
        <v>1</v>
      </c>
      <c r="D56" s="391" t="s">
        <v>69</v>
      </c>
      <c r="E56" s="391" t="s">
        <v>68</v>
      </c>
      <c r="F56" s="394" t="str">
        <f>UnitControlCenter!$B$8</f>
        <v>billion 2019 dollars / year</v>
      </c>
      <c r="G56" s="392" t="s">
        <v>3423</v>
      </c>
      <c r="H56" s="392" t="s">
        <v>3420</v>
      </c>
      <c r="I56" s="391" t="s">
        <v>3435</v>
      </c>
      <c r="J56" s="392"/>
      <c r="K56" s="392"/>
      <c r="L56" s="392"/>
      <c r="M56" s="392"/>
      <c r="N56" s="392"/>
      <c r="O56" s="392"/>
      <c r="P56" s="392"/>
      <c r="Q56" s="392"/>
      <c r="R56" s="392"/>
      <c r="S56" s="392"/>
    </row>
    <row r="57" spans="1:19" ht="71.25">
      <c r="A57" s="344" t="s">
        <v>3336</v>
      </c>
      <c r="B57" s="344" t="s">
        <v>3073</v>
      </c>
      <c r="C57" s="398">
        <v>1</v>
      </c>
      <c r="D57" s="343" t="s">
        <v>69</v>
      </c>
      <c r="E57" s="343" t="s">
        <v>68</v>
      </c>
      <c r="F57" s="4" t="str">
        <f>UnitControlCenter!$B$8</f>
        <v>billion 2019 dollars / year</v>
      </c>
      <c r="G57" s="4" t="s">
        <v>3074</v>
      </c>
      <c r="H57" s="4" t="s">
        <v>3075</v>
      </c>
      <c r="I57" s="4" t="s">
        <v>3048</v>
      </c>
    </row>
    <row r="58" spans="1:19" ht="42.75">
      <c r="A58" s="344" t="s">
        <v>3336</v>
      </c>
      <c r="B58" s="344" t="s">
        <v>3077</v>
      </c>
      <c r="C58" s="398">
        <v>1</v>
      </c>
      <c r="D58" s="343" t="s">
        <v>69</v>
      </c>
      <c r="E58" s="343" t="s">
        <v>68</v>
      </c>
      <c r="F58" s="4" t="str">
        <f>UnitControlCenter!$B$8</f>
        <v>billion 2019 dollars / year</v>
      </c>
      <c r="G58" s="4" t="s">
        <v>3087</v>
      </c>
      <c r="H58" s="4" t="s">
        <v>3088</v>
      </c>
      <c r="I58" s="4" t="s">
        <v>3089</v>
      </c>
    </row>
    <row r="59" spans="1:19" ht="57">
      <c r="A59" s="344" t="s">
        <v>3336</v>
      </c>
      <c r="B59" s="344" t="s">
        <v>3078</v>
      </c>
      <c r="C59" s="398">
        <v>1</v>
      </c>
      <c r="D59" s="343" t="s">
        <v>69</v>
      </c>
      <c r="E59" s="343" t="s">
        <v>68</v>
      </c>
      <c r="F59" s="4" t="str">
        <f>UnitControlCenter!$B$8</f>
        <v>billion 2019 dollars / year</v>
      </c>
      <c r="G59" s="4" t="s">
        <v>3098</v>
      </c>
      <c r="H59" s="4" t="s">
        <v>3096</v>
      </c>
      <c r="I59" s="4" t="s">
        <v>3097</v>
      </c>
    </row>
    <row r="60" spans="1:19" ht="42.75">
      <c r="A60" s="344" t="s">
        <v>3336</v>
      </c>
      <c r="B60" s="344" t="s">
        <v>3079</v>
      </c>
      <c r="C60" s="398">
        <v>1</v>
      </c>
      <c r="D60" s="343" t="s">
        <v>69</v>
      </c>
      <c r="E60" s="343" t="s">
        <v>68</v>
      </c>
      <c r="F60" s="4" t="str">
        <f>UnitControlCenter!$B$8</f>
        <v>billion 2019 dollars / year</v>
      </c>
      <c r="G60" s="4" t="s">
        <v>3092</v>
      </c>
      <c r="H60" s="4" t="s">
        <v>3088</v>
      </c>
      <c r="I60" s="4" t="s">
        <v>3090</v>
      </c>
    </row>
    <row r="61" spans="1:19" ht="42.75">
      <c r="A61" s="344" t="s">
        <v>3336</v>
      </c>
      <c r="B61" s="344" t="s">
        <v>3080</v>
      </c>
      <c r="C61" s="398">
        <v>1</v>
      </c>
      <c r="D61" s="343" t="s">
        <v>69</v>
      </c>
      <c r="E61" s="343" t="s">
        <v>68</v>
      </c>
      <c r="F61" s="4" t="str">
        <f>UnitControlCenter!$B$8</f>
        <v>billion 2019 dollars / year</v>
      </c>
      <c r="G61" s="4" t="s">
        <v>3093</v>
      </c>
      <c r="H61" s="4" t="s">
        <v>3088</v>
      </c>
      <c r="I61" s="4" t="s">
        <v>3091</v>
      </c>
    </row>
    <row r="62" spans="1:19" ht="57">
      <c r="A62" s="344" t="s">
        <v>3336</v>
      </c>
      <c r="B62" s="344" t="s">
        <v>3081</v>
      </c>
      <c r="C62" s="398">
        <v>1</v>
      </c>
      <c r="D62" s="343" t="s">
        <v>69</v>
      </c>
      <c r="E62" s="343" t="s">
        <v>68</v>
      </c>
      <c r="F62" s="4" t="str">
        <f>UnitControlCenter!$B$8</f>
        <v>billion 2019 dollars / year</v>
      </c>
      <c r="G62" s="4" t="s">
        <v>3099</v>
      </c>
      <c r="H62" s="4" t="s">
        <v>3096</v>
      </c>
      <c r="I62" s="4" t="s">
        <v>3097</v>
      </c>
    </row>
    <row r="63" spans="1:19" ht="57">
      <c r="A63" s="344" t="s">
        <v>3336</v>
      </c>
      <c r="B63" s="344" t="s">
        <v>3082</v>
      </c>
      <c r="C63" s="398">
        <v>1</v>
      </c>
      <c r="D63" s="343" t="s">
        <v>69</v>
      </c>
      <c r="E63" s="343" t="s">
        <v>68</v>
      </c>
      <c r="F63" s="4" t="str">
        <f>UnitControlCenter!$B$8</f>
        <v>billion 2019 dollars / year</v>
      </c>
      <c r="G63" s="4" t="s">
        <v>3100</v>
      </c>
      <c r="H63" s="4" t="s">
        <v>3096</v>
      </c>
      <c r="I63" s="4" t="s">
        <v>3097</v>
      </c>
    </row>
    <row r="64" spans="1:19" ht="57">
      <c r="A64" s="344" t="s">
        <v>3336</v>
      </c>
      <c r="B64" s="344" t="s">
        <v>3083</v>
      </c>
      <c r="C64" s="398">
        <v>1</v>
      </c>
      <c r="D64" s="343" t="s">
        <v>69</v>
      </c>
      <c r="E64" s="343" t="s">
        <v>68</v>
      </c>
      <c r="F64" s="4" t="str">
        <f>UnitControlCenter!$B$8</f>
        <v>billion 2019 dollars / year</v>
      </c>
      <c r="G64" s="4" t="s">
        <v>3101</v>
      </c>
      <c r="H64" s="4" t="s">
        <v>3096</v>
      </c>
      <c r="I64" s="4" t="s">
        <v>3097</v>
      </c>
    </row>
    <row r="65" spans="1:19" ht="57">
      <c r="A65" s="344" t="s">
        <v>3336</v>
      </c>
      <c r="B65" s="344" t="s">
        <v>3107</v>
      </c>
      <c r="C65" s="398">
        <v>1</v>
      </c>
      <c r="D65" s="343" t="s">
        <v>69</v>
      </c>
      <c r="E65" s="343" t="s">
        <v>68</v>
      </c>
      <c r="F65" s="4" t="str">
        <f>UnitControlCenter!$B$8</f>
        <v>billion 2019 dollars / year</v>
      </c>
      <c r="G65" s="4" t="s">
        <v>3105</v>
      </c>
      <c r="H65" s="4" t="s">
        <v>3096</v>
      </c>
      <c r="I65" s="4" t="s">
        <v>3103</v>
      </c>
    </row>
    <row r="66" spans="1:19" ht="57.4" thickBot="1">
      <c r="A66" s="390" t="s">
        <v>3336</v>
      </c>
      <c r="B66" s="390" t="s">
        <v>3108</v>
      </c>
      <c r="C66" s="405">
        <v>1</v>
      </c>
      <c r="D66" s="391" t="s">
        <v>69</v>
      </c>
      <c r="E66" s="391" t="s">
        <v>68</v>
      </c>
      <c r="F66" s="394" t="str">
        <f>UnitControlCenter!$B$8</f>
        <v>billion 2019 dollars / year</v>
      </c>
      <c r="G66" s="394" t="s">
        <v>3106</v>
      </c>
      <c r="H66" s="394" t="s">
        <v>3096</v>
      </c>
      <c r="I66" s="394" t="s">
        <v>3104</v>
      </c>
      <c r="J66" s="392"/>
      <c r="K66" s="392"/>
      <c r="L66" s="392"/>
      <c r="M66" s="392"/>
      <c r="N66" s="392"/>
      <c r="O66" s="392"/>
      <c r="P66" s="392"/>
      <c r="Q66" s="392"/>
      <c r="R66" s="392"/>
      <c r="S66" s="392"/>
    </row>
    <row r="67" spans="1:19">
      <c r="A67" s="344" t="s">
        <v>2590</v>
      </c>
      <c r="B67" s="344" t="s">
        <v>3551</v>
      </c>
      <c r="C67" s="423">
        <v>1</v>
      </c>
      <c r="D67" s="343" t="s">
        <v>67</v>
      </c>
      <c r="E67" s="343" t="s">
        <v>3555</v>
      </c>
      <c r="F67" s="4" t="str">
        <f>UnitControlCenter!$B$11</f>
        <v>incidents / year</v>
      </c>
      <c r="G67" s="343" t="s">
        <v>3387</v>
      </c>
      <c r="I67" s="343"/>
    </row>
    <row r="68" spans="1:19">
      <c r="A68" s="344" t="s">
        <v>2590</v>
      </c>
      <c r="B68" s="344" t="s">
        <v>3379</v>
      </c>
      <c r="C68" s="398">
        <v>1</v>
      </c>
      <c r="D68" s="343" t="s">
        <v>67</v>
      </c>
      <c r="E68" s="343" t="s">
        <v>68</v>
      </c>
      <c r="F68" s="4" t="str">
        <f>UnitControlCenter!$B$11</f>
        <v>incidents / year</v>
      </c>
      <c r="G68" s="343" t="s">
        <v>3387</v>
      </c>
      <c r="I68" s="343"/>
    </row>
    <row r="69" spans="1:19" ht="28.5">
      <c r="A69" s="344" t="s">
        <v>2590</v>
      </c>
      <c r="B69" s="344" t="s">
        <v>2591</v>
      </c>
      <c r="C69" s="406">
        <v>1</v>
      </c>
      <c r="D69" s="343" t="s">
        <v>67</v>
      </c>
      <c r="E69" s="343" t="s">
        <v>68</v>
      </c>
      <c r="F69" s="7" t="str">
        <f>UnitControlCenter!$B$8</f>
        <v>billion 2019 dollars / year</v>
      </c>
      <c r="G69" s="343" t="s">
        <v>71</v>
      </c>
      <c r="H69" s="397"/>
      <c r="I69" s="343"/>
    </row>
    <row r="70" spans="1:19">
      <c r="A70" s="344" t="s">
        <v>2590</v>
      </c>
      <c r="B70" s="344" t="s">
        <v>3380</v>
      </c>
      <c r="C70" s="406">
        <v>1</v>
      </c>
      <c r="D70" s="343" t="s">
        <v>67</v>
      </c>
      <c r="E70" s="343" t="s">
        <v>68</v>
      </c>
      <c r="F70" s="4" t="str">
        <f>UnitControlCenter!$B$11</f>
        <v>incidents / year</v>
      </c>
      <c r="G70" s="343" t="s">
        <v>3388</v>
      </c>
      <c r="H70" s="397"/>
      <c r="I70" s="343"/>
    </row>
    <row r="71" spans="1:19" ht="28.5">
      <c r="A71" s="344" t="s">
        <v>2590</v>
      </c>
      <c r="B71" s="344" t="s">
        <v>3381</v>
      </c>
      <c r="C71" s="406">
        <v>1</v>
      </c>
      <c r="D71" s="343" t="s">
        <v>67</v>
      </c>
      <c r="E71" s="343" t="s">
        <v>68</v>
      </c>
      <c r="F71" s="4" t="str">
        <f>UnitControlCenter!$B$11</f>
        <v>incidents / year</v>
      </c>
      <c r="G71" s="343" t="s">
        <v>3389</v>
      </c>
      <c r="H71" s="397"/>
      <c r="I71" s="343"/>
    </row>
    <row r="72" spans="1:19">
      <c r="A72" s="344" t="s">
        <v>2590</v>
      </c>
      <c r="B72" s="344" t="s">
        <v>3394</v>
      </c>
      <c r="C72" s="406">
        <v>1</v>
      </c>
      <c r="D72" s="343" t="s">
        <v>67</v>
      </c>
      <c r="E72" s="343" t="s">
        <v>68</v>
      </c>
      <c r="F72" s="4" t="str">
        <f>UnitControlCenter!$B$11</f>
        <v>incidents / year</v>
      </c>
      <c r="G72" s="343" t="s">
        <v>3395</v>
      </c>
      <c r="H72" s="397"/>
      <c r="I72" s="343"/>
    </row>
    <row r="73" spans="1:19">
      <c r="A73" s="344" t="s">
        <v>2590</v>
      </c>
      <c r="B73" s="344" t="s">
        <v>3382</v>
      </c>
      <c r="C73" s="406">
        <v>1</v>
      </c>
      <c r="D73" s="343" t="s">
        <v>67</v>
      </c>
      <c r="E73" s="343" t="s">
        <v>68</v>
      </c>
      <c r="F73" s="4" t="str">
        <f>UnitControlCenter!$B$11</f>
        <v>incidents / year</v>
      </c>
      <c r="G73" s="343" t="s">
        <v>3390</v>
      </c>
      <c r="H73" s="397"/>
      <c r="I73" s="343"/>
    </row>
    <row r="74" spans="1:19">
      <c r="A74" s="344" t="s">
        <v>2590</v>
      </c>
      <c r="B74" s="344" t="s">
        <v>3383</v>
      </c>
      <c r="C74" s="406">
        <v>1</v>
      </c>
      <c r="D74" s="343" t="s">
        <v>67</v>
      </c>
      <c r="E74" s="343" t="s">
        <v>68</v>
      </c>
      <c r="F74" s="4" t="str">
        <f>UnitControlCenter!$B$11</f>
        <v>incidents / year</v>
      </c>
      <c r="G74" s="343" t="s">
        <v>3391</v>
      </c>
      <c r="H74" s="397"/>
      <c r="I74" s="343"/>
    </row>
    <row r="75" spans="1:19">
      <c r="A75" s="344" t="s">
        <v>2590</v>
      </c>
      <c r="B75" s="344" t="s">
        <v>3384</v>
      </c>
      <c r="C75" s="406">
        <v>1</v>
      </c>
      <c r="D75" s="343" t="s">
        <v>67</v>
      </c>
      <c r="E75" s="343" t="s">
        <v>68</v>
      </c>
      <c r="F75" s="4" t="str">
        <f>UnitControlCenter!$B$11</f>
        <v>incidents / year</v>
      </c>
      <c r="G75" s="343" t="s">
        <v>3392</v>
      </c>
      <c r="H75" s="397"/>
      <c r="I75" s="343"/>
    </row>
    <row r="76" spans="1:19" ht="28.9" thickBot="1">
      <c r="A76" s="390" t="s">
        <v>2590</v>
      </c>
      <c r="B76" s="390" t="s">
        <v>3385</v>
      </c>
      <c r="C76" s="405">
        <v>1</v>
      </c>
      <c r="D76" s="391" t="s">
        <v>67</v>
      </c>
      <c r="E76" s="391" t="s">
        <v>68</v>
      </c>
      <c r="F76" s="394" t="str">
        <f>UnitControlCenter!$B$11</f>
        <v>incidents / year</v>
      </c>
      <c r="G76" s="391" t="s">
        <v>3393</v>
      </c>
      <c r="H76" s="392"/>
      <c r="I76" s="391"/>
      <c r="J76" s="392"/>
      <c r="K76" s="392"/>
      <c r="L76" s="392"/>
      <c r="M76" s="392"/>
      <c r="N76" s="392"/>
      <c r="O76" s="392"/>
      <c r="P76" s="392"/>
      <c r="Q76" s="392"/>
      <c r="R76" s="392"/>
      <c r="S76" s="392"/>
    </row>
    <row r="77" spans="1:19" ht="114">
      <c r="A77" s="344" t="s">
        <v>2826</v>
      </c>
      <c r="B77" s="344" t="s">
        <v>2592</v>
      </c>
      <c r="C77" s="398">
        <v>1</v>
      </c>
      <c r="D77" s="343" t="s">
        <v>69</v>
      </c>
      <c r="E77" s="343" t="s">
        <v>70</v>
      </c>
      <c r="F77" s="4" t="str">
        <f>UnitControlCenter!$B$15</f>
        <v>terawatt-hours (TWh) / year</v>
      </c>
      <c r="G77" s="343" t="s">
        <v>2866</v>
      </c>
      <c r="H77" s="78" t="s">
        <v>2867</v>
      </c>
      <c r="I77" s="343" t="s">
        <v>2874</v>
      </c>
    </row>
    <row r="78" spans="1:19" ht="128.25">
      <c r="A78" s="344" t="s">
        <v>2826</v>
      </c>
      <c r="B78" s="344" t="s">
        <v>2593</v>
      </c>
      <c r="C78" s="398">
        <v>1</v>
      </c>
      <c r="D78" s="343" t="s">
        <v>69</v>
      </c>
      <c r="E78" s="343" t="s">
        <v>68</v>
      </c>
      <c r="F78" s="4" t="str">
        <f>UnitControlCenter!$B$15</f>
        <v>terawatt-hours (TWh) / year</v>
      </c>
      <c r="G78" s="343" t="s">
        <v>2868</v>
      </c>
      <c r="H78" s="78" t="s">
        <v>2869</v>
      </c>
      <c r="I78" s="343" t="s">
        <v>2875</v>
      </c>
    </row>
    <row r="79" spans="1:19" ht="114">
      <c r="A79" s="344" t="s">
        <v>2826</v>
      </c>
      <c r="B79" s="344" t="s">
        <v>2594</v>
      </c>
      <c r="C79" s="398">
        <v>1</v>
      </c>
      <c r="D79" s="343" t="s">
        <v>69</v>
      </c>
      <c r="E79" s="343" t="s">
        <v>70</v>
      </c>
      <c r="F79" s="4" t="str">
        <f>UnitControlCenter!$B$16</f>
        <v>gigawatts (GW) / year</v>
      </c>
      <c r="G79" s="343" t="s">
        <v>2870</v>
      </c>
      <c r="H79" s="78" t="s">
        <v>2871</v>
      </c>
      <c r="I79" s="343" t="s">
        <v>2876</v>
      </c>
    </row>
    <row r="80" spans="1:19" ht="128.25">
      <c r="A80" s="344" t="s">
        <v>2826</v>
      </c>
      <c r="B80" s="344" t="s">
        <v>2595</v>
      </c>
      <c r="C80" s="398">
        <v>1</v>
      </c>
      <c r="D80" s="343" t="s">
        <v>69</v>
      </c>
      <c r="E80" s="343" t="s">
        <v>68</v>
      </c>
      <c r="F80" s="4" t="str">
        <f>UnitControlCenter!$B$16</f>
        <v>gigawatts (GW) / year</v>
      </c>
      <c r="G80" s="343" t="s">
        <v>2872</v>
      </c>
      <c r="H80" s="78" t="s">
        <v>2873</v>
      </c>
      <c r="I80" s="343" t="s">
        <v>2877</v>
      </c>
    </row>
    <row r="81" spans="1:19" ht="43.15" thickBot="1">
      <c r="A81" s="390" t="s">
        <v>2826</v>
      </c>
      <c r="B81" s="390" t="s">
        <v>2827</v>
      </c>
      <c r="C81" s="405">
        <v>1</v>
      </c>
      <c r="D81" s="391" t="s">
        <v>69</v>
      </c>
      <c r="E81" s="391" t="s">
        <v>70</v>
      </c>
      <c r="F81" s="394" t="str">
        <f>UnitControlCenter!$B$15</f>
        <v>terawatt-hours (TWh) / year</v>
      </c>
      <c r="G81" s="391" t="s">
        <v>3302</v>
      </c>
      <c r="H81" s="391" t="s">
        <v>3303</v>
      </c>
      <c r="I81" s="391" t="s">
        <v>2878</v>
      </c>
      <c r="J81" s="392"/>
      <c r="K81" s="392"/>
      <c r="L81" s="392"/>
      <c r="M81" s="392"/>
      <c r="N81" s="392"/>
      <c r="O81" s="392"/>
      <c r="P81" s="392"/>
      <c r="Q81" s="392"/>
      <c r="R81" s="392"/>
      <c r="S81" s="392"/>
    </row>
    <row r="82" spans="1:19" ht="99.75">
      <c r="A82" s="344" t="s">
        <v>2811</v>
      </c>
      <c r="B82" s="344" t="s">
        <v>2596</v>
      </c>
      <c r="C82" s="398">
        <v>1</v>
      </c>
      <c r="D82" s="343" t="s">
        <v>69</v>
      </c>
      <c r="E82" s="343" t="s">
        <v>2614</v>
      </c>
      <c r="F82" s="4" t="str">
        <f>UnitControlCenter!$B$17</f>
        <v>2019 dollars / megawatt-hour (MWh)</v>
      </c>
      <c r="G82" s="343" t="s">
        <v>2879</v>
      </c>
      <c r="H82" s="78" t="s">
        <v>2880</v>
      </c>
      <c r="I82" s="343" t="s">
        <v>2881</v>
      </c>
    </row>
    <row r="83" spans="1:19" ht="28.5">
      <c r="A83" s="344" t="s">
        <v>2811</v>
      </c>
      <c r="B83" s="344" t="s">
        <v>2597</v>
      </c>
      <c r="C83" s="398">
        <v>1</v>
      </c>
      <c r="D83" s="343" t="s">
        <v>69</v>
      </c>
      <c r="E83" s="343" t="s">
        <v>70</v>
      </c>
      <c r="F83" s="4" t="str">
        <f>UnitControlCenter!$B$15</f>
        <v>terawatt-hours (TWh) / year</v>
      </c>
      <c r="G83" s="343" t="s">
        <v>3214</v>
      </c>
      <c r="H83" s="78" t="s">
        <v>3215</v>
      </c>
      <c r="I83" s="343" t="s">
        <v>3216</v>
      </c>
    </row>
    <row r="84" spans="1:19" ht="85.5">
      <c r="A84" s="344" t="s">
        <v>2811</v>
      </c>
      <c r="B84" s="344" t="s">
        <v>2812</v>
      </c>
      <c r="C84" s="398">
        <v>1</v>
      </c>
      <c r="D84" s="343" t="s">
        <v>69</v>
      </c>
      <c r="E84" s="343" t="s">
        <v>70</v>
      </c>
      <c r="F84" s="4" t="str">
        <f>UnitControlCenter!$B$18</f>
        <v>cubic km / yr</v>
      </c>
      <c r="G84" s="343" t="s">
        <v>2882</v>
      </c>
      <c r="H84" s="78" t="s">
        <v>2883</v>
      </c>
      <c r="I84" s="343" t="s">
        <v>2884</v>
      </c>
    </row>
    <row r="85" spans="1:19" ht="100.15" thickBot="1">
      <c r="A85" s="390" t="s">
        <v>2811</v>
      </c>
      <c r="B85" s="390" t="s">
        <v>2813</v>
      </c>
      <c r="C85" s="405">
        <v>1</v>
      </c>
      <c r="D85" s="391" t="s">
        <v>69</v>
      </c>
      <c r="E85" s="391" t="s">
        <v>70</v>
      </c>
      <c r="F85" s="394" t="str">
        <f>UnitControlCenter!$B$18</f>
        <v>cubic km / yr</v>
      </c>
      <c r="G85" s="391" t="s">
        <v>2885</v>
      </c>
      <c r="H85" s="392" t="s">
        <v>2886</v>
      </c>
      <c r="I85" s="391" t="s">
        <v>2887</v>
      </c>
    </row>
    <row r="86" spans="1:19" ht="71.25">
      <c r="A86" s="344" t="s">
        <v>3175</v>
      </c>
      <c r="B86" s="344" t="s">
        <v>3176</v>
      </c>
      <c r="C86" s="398">
        <v>1</v>
      </c>
      <c r="D86" s="343" t="s">
        <v>69</v>
      </c>
      <c r="E86" s="343" t="s">
        <v>70</v>
      </c>
      <c r="F86" s="4" t="str">
        <f>UnitControlCenter!$B$21</f>
        <v>million vehicles / year</v>
      </c>
      <c r="G86" s="343" t="s">
        <v>3008</v>
      </c>
      <c r="H86" s="343" t="s">
        <v>3009</v>
      </c>
      <c r="I86" s="343" t="s">
        <v>3010</v>
      </c>
    </row>
    <row r="87" spans="1:19" ht="71.25">
      <c r="A87" s="344" t="s">
        <v>3175</v>
      </c>
      <c r="B87" s="344" t="s">
        <v>3177</v>
      </c>
      <c r="C87" s="398">
        <v>1</v>
      </c>
      <c r="D87" s="343" t="s">
        <v>69</v>
      </c>
      <c r="E87" s="343" t="s">
        <v>70</v>
      </c>
      <c r="F87" s="4" t="str">
        <f>UnitControlCenter!$B$22</f>
        <v>thousand vehicles / year</v>
      </c>
      <c r="G87" s="343" t="s">
        <v>3011</v>
      </c>
      <c r="H87" s="343" t="s">
        <v>3012</v>
      </c>
      <c r="I87" s="343" t="s">
        <v>3013</v>
      </c>
    </row>
    <row r="88" spans="1:19" ht="71.25">
      <c r="A88" s="344" t="s">
        <v>3175</v>
      </c>
      <c r="B88" s="344" t="s">
        <v>3178</v>
      </c>
      <c r="C88" s="398">
        <v>1</v>
      </c>
      <c r="D88" s="343" t="s">
        <v>69</v>
      </c>
      <c r="E88" s="343" t="s">
        <v>70</v>
      </c>
      <c r="F88" s="4" t="str">
        <f>UnitControlCenter!$B$22</f>
        <v>thousand vehicles / year</v>
      </c>
      <c r="G88" s="343" t="s">
        <v>3014</v>
      </c>
      <c r="H88" s="343" t="s">
        <v>3009</v>
      </c>
      <c r="I88" s="343" t="s">
        <v>3010</v>
      </c>
    </row>
    <row r="89" spans="1:19" ht="71.25">
      <c r="A89" s="344" t="s">
        <v>3175</v>
      </c>
      <c r="B89" s="344" t="s">
        <v>3179</v>
      </c>
      <c r="C89" s="398">
        <v>1</v>
      </c>
      <c r="D89" s="343" t="s">
        <v>69</v>
      </c>
      <c r="E89" s="343" t="s">
        <v>70</v>
      </c>
      <c r="F89" s="4" t="str">
        <f>UnitControlCenter!$B$22</f>
        <v>thousand vehicles / year</v>
      </c>
      <c r="G89" s="343" t="s">
        <v>3015</v>
      </c>
      <c r="H89" s="343" t="s">
        <v>3012</v>
      </c>
      <c r="I89" s="343" t="s">
        <v>3013</v>
      </c>
    </row>
    <row r="90" spans="1:19" ht="28.5">
      <c r="A90" s="344" t="s">
        <v>3175</v>
      </c>
      <c r="B90" s="344" t="s">
        <v>3180</v>
      </c>
      <c r="C90" s="398">
        <v>1</v>
      </c>
      <c r="D90" s="343" t="s">
        <v>69</v>
      </c>
      <c r="E90" s="343" t="s">
        <v>70</v>
      </c>
      <c r="F90" s="4" t="str">
        <f>UnitControlCenter!$B$22</f>
        <v>thousand vehicles / year</v>
      </c>
      <c r="G90" s="343" t="s">
        <v>2888</v>
      </c>
      <c r="H90" s="343" t="s">
        <v>2889</v>
      </c>
      <c r="I90" s="343" t="s">
        <v>2992</v>
      </c>
    </row>
    <row r="91" spans="1:19" ht="57">
      <c r="A91" s="344" t="s">
        <v>3175</v>
      </c>
      <c r="B91" s="344" t="s">
        <v>3181</v>
      </c>
      <c r="C91" s="398">
        <v>1</v>
      </c>
      <c r="D91" s="343" t="s">
        <v>69</v>
      </c>
      <c r="E91" s="343" t="s">
        <v>70</v>
      </c>
      <c r="F91" s="4" t="str">
        <f>UnitControlCenter!$B$23</f>
        <v>million vehicles</v>
      </c>
      <c r="G91" s="343" t="s">
        <v>3016</v>
      </c>
      <c r="H91" s="343" t="s">
        <v>3009</v>
      </c>
      <c r="I91" s="343" t="s">
        <v>3010</v>
      </c>
    </row>
    <row r="92" spans="1:19" ht="71.25">
      <c r="A92" s="344" t="s">
        <v>3175</v>
      </c>
      <c r="B92" s="344" t="s">
        <v>3182</v>
      </c>
      <c r="C92" s="398">
        <v>1</v>
      </c>
      <c r="D92" s="343" t="s">
        <v>69</v>
      </c>
      <c r="E92" s="343" t="s">
        <v>70</v>
      </c>
      <c r="F92" s="4" t="str">
        <f>UnitControlCenter!$B$24</f>
        <v>thousand vehicles</v>
      </c>
      <c r="G92" s="343" t="s">
        <v>3300</v>
      </c>
      <c r="H92" s="343" t="s">
        <v>3012</v>
      </c>
      <c r="I92" s="343" t="s">
        <v>3013</v>
      </c>
    </row>
    <row r="93" spans="1:19" ht="57">
      <c r="A93" s="344" t="s">
        <v>3175</v>
      </c>
      <c r="B93" s="344" t="s">
        <v>3183</v>
      </c>
      <c r="C93" s="398">
        <v>1</v>
      </c>
      <c r="D93" s="343" t="s">
        <v>69</v>
      </c>
      <c r="E93" s="343" t="s">
        <v>70</v>
      </c>
      <c r="F93" s="4" t="str">
        <f>UnitControlCenter!$B$23</f>
        <v>million vehicles</v>
      </c>
      <c r="G93" s="343" t="s">
        <v>3017</v>
      </c>
      <c r="H93" s="343" t="s">
        <v>3009</v>
      </c>
      <c r="I93" s="343" t="s">
        <v>3010</v>
      </c>
    </row>
    <row r="94" spans="1:19" ht="57">
      <c r="A94" s="344" t="s">
        <v>3175</v>
      </c>
      <c r="B94" s="344" t="s">
        <v>3184</v>
      </c>
      <c r="C94" s="398">
        <v>1</v>
      </c>
      <c r="D94" s="343" t="s">
        <v>69</v>
      </c>
      <c r="E94" s="343" t="s">
        <v>70</v>
      </c>
      <c r="F94" s="4" t="str">
        <f>UnitControlCenter!$B$23</f>
        <v>million vehicles</v>
      </c>
      <c r="G94" s="343" t="s">
        <v>3018</v>
      </c>
      <c r="H94" s="343" t="s">
        <v>3012</v>
      </c>
      <c r="I94" s="343" t="s">
        <v>3013</v>
      </c>
    </row>
    <row r="95" spans="1:19" ht="28.9" thickBot="1">
      <c r="A95" s="390" t="s">
        <v>3175</v>
      </c>
      <c r="B95" s="390" t="s">
        <v>3185</v>
      </c>
      <c r="C95" s="405">
        <v>1</v>
      </c>
      <c r="D95" s="391" t="s">
        <v>69</v>
      </c>
      <c r="E95" s="391" t="s">
        <v>70</v>
      </c>
      <c r="F95" s="394" t="str">
        <f>UnitControlCenter!$B$23</f>
        <v>million vehicles</v>
      </c>
      <c r="G95" s="391" t="s">
        <v>2993</v>
      </c>
      <c r="H95" s="391" t="s">
        <v>2889</v>
      </c>
      <c r="I95" s="391" t="s">
        <v>2992</v>
      </c>
      <c r="J95" s="392"/>
      <c r="K95" s="392"/>
      <c r="L95" s="392"/>
      <c r="M95" s="392"/>
      <c r="N95" s="392"/>
      <c r="O95" s="392"/>
      <c r="P95" s="392"/>
      <c r="Q95" s="392"/>
      <c r="R95" s="392"/>
      <c r="S95" s="392"/>
    </row>
    <row r="96" spans="1:19" ht="114">
      <c r="A96" s="344" t="s">
        <v>3332</v>
      </c>
      <c r="B96" s="344" t="s">
        <v>2600</v>
      </c>
      <c r="C96" s="398">
        <v>1</v>
      </c>
      <c r="D96" s="343" t="s">
        <v>69</v>
      </c>
      <c r="E96" s="343" t="s">
        <v>70</v>
      </c>
      <c r="F96" s="4" t="str">
        <f>UnitControlCenter!$B$3</f>
        <v>million metric tons / year</v>
      </c>
      <c r="G96" s="343" t="s">
        <v>2994</v>
      </c>
      <c r="H96" s="343" t="s">
        <v>3213</v>
      </c>
      <c r="I96" s="343" t="s">
        <v>2995</v>
      </c>
    </row>
    <row r="97" spans="1:19" ht="85.5">
      <c r="A97" s="344" t="s">
        <v>3332</v>
      </c>
      <c r="B97" s="344" t="s">
        <v>2601</v>
      </c>
      <c r="C97" s="398">
        <v>1</v>
      </c>
      <c r="D97" s="343" t="s">
        <v>69</v>
      </c>
      <c r="E97" s="343" t="s">
        <v>70</v>
      </c>
      <c r="F97" s="4" t="str">
        <f>UnitControlCenter!$B$25</f>
        <v>quads / year</v>
      </c>
      <c r="G97" s="343" t="s">
        <v>3212</v>
      </c>
      <c r="H97" s="343" t="s">
        <v>3019</v>
      </c>
      <c r="I97" s="343" t="s">
        <v>3020</v>
      </c>
    </row>
    <row r="98" spans="1:19" ht="114">
      <c r="A98" s="344" t="s">
        <v>3332</v>
      </c>
      <c r="B98" s="344" t="s">
        <v>2660</v>
      </c>
      <c r="C98" s="406">
        <v>1</v>
      </c>
      <c r="D98" s="343" t="s">
        <v>69</v>
      </c>
      <c r="E98" s="343" t="s">
        <v>70</v>
      </c>
      <c r="F98" s="7" t="str">
        <f>UnitControlCenter!$B$25</f>
        <v>quads / year</v>
      </c>
      <c r="G98" s="343" t="s">
        <v>2996</v>
      </c>
      <c r="H98" s="343" t="s">
        <v>3213</v>
      </c>
      <c r="I98" s="343" t="s">
        <v>2995</v>
      </c>
    </row>
    <row r="99" spans="1:19" ht="42.75">
      <c r="A99" s="344" t="s">
        <v>3332</v>
      </c>
      <c r="B99" s="344" t="s">
        <v>3333</v>
      </c>
      <c r="C99" s="406">
        <v>1</v>
      </c>
      <c r="D99" s="343" t="s">
        <v>69</v>
      </c>
      <c r="E99" s="343" t="s">
        <v>70</v>
      </c>
      <c r="F99" s="7" t="str">
        <f>UnitControlCenter!$B$19</f>
        <v>trillion passenger-miles / year</v>
      </c>
      <c r="G99" s="343" t="s">
        <v>2615</v>
      </c>
      <c r="H99" s="397" t="s">
        <v>2950</v>
      </c>
      <c r="I99" s="343" t="s">
        <v>2951</v>
      </c>
    </row>
    <row r="100" spans="1:19" ht="43.15" thickBot="1">
      <c r="A100" s="390" t="s">
        <v>3332</v>
      </c>
      <c r="B100" s="390" t="s">
        <v>3334</v>
      </c>
      <c r="C100" s="405">
        <v>1</v>
      </c>
      <c r="D100" s="391" t="s">
        <v>69</v>
      </c>
      <c r="E100" s="391" t="s">
        <v>70</v>
      </c>
      <c r="F100" s="394" t="str">
        <f>UnitControlCenter!$B$20</f>
        <v>trillion freight ton-miles / year</v>
      </c>
      <c r="G100" s="391" t="s">
        <v>2989</v>
      </c>
      <c r="H100" s="392" t="s">
        <v>2990</v>
      </c>
      <c r="I100" s="391" t="s">
        <v>2991</v>
      </c>
      <c r="J100" s="392"/>
      <c r="K100" s="392"/>
      <c r="L100" s="392"/>
      <c r="M100" s="392"/>
      <c r="N100" s="392"/>
      <c r="O100" s="392"/>
      <c r="P100" s="392"/>
      <c r="Q100" s="392"/>
      <c r="R100" s="392"/>
      <c r="S100" s="392"/>
    </row>
    <row r="101" spans="1:19" ht="57">
      <c r="A101" s="346" t="s">
        <v>2602</v>
      </c>
      <c r="B101" s="344" t="s">
        <v>3162</v>
      </c>
      <c r="C101" s="398">
        <v>1</v>
      </c>
      <c r="D101" s="343" t="s">
        <v>69</v>
      </c>
      <c r="E101" s="343" t="s">
        <v>70</v>
      </c>
      <c r="F101" s="4" t="str">
        <f>UnitControlCenter!$B$25</f>
        <v>quads / year</v>
      </c>
      <c r="G101" s="343" t="s">
        <v>3001</v>
      </c>
      <c r="H101" s="78" t="s">
        <v>2998</v>
      </c>
      <c r="I101" s="343" t="s">
        <v>2999</v>
      </c>
    </row>
    <row r="102" spans="1:19" ht="71.25">
      <c r="A102" s="346" t="s">
        <v>2602</v>
      </c>
      <c r="B102" s="344" t="s">
        <v>3163</v>
      </c>
      <c r="C102" s="398">
        <v>1</v>
      </c>
      <c r="D102" s="343" t="s">
        <v>69</v>
      </c>
      <c r="E102" s="343" t="s">
        <v>70</v>
      </c>
      <c r="F102" s="4" t="str">
        <f>UnitControlCenter!$B$25</f>
        <v>quads / year</v>
      </c>
      <c r="G102" s="343" t="s">
        <v>3159</v>
      </c>
      <c r="H102" s="78" t="s">
        <v>3160</v>
      </c>
      <c r="I102" s="343" t="s">
        <v>3161</v>
      </c>
    </row>
    <row r="103" spans="1:19" ht="71.25">
      <c r="A103" s="346" t="s">
        <v>2602</v>
      </c>
      <c r="B103" s="344" t="s">
        <v>3164</v>
      </c>
      <c r="C103" s="398">
        <v>1</v>
      </c>
      <c r="D103" s="343" t="s">
        <v>69</v>
      </c>
      <c r="E103" s="343" t="s">
        <v>70</v>
      </c>
      <c r="F103" s="4" t="str">
        <f>UnitControlCenter!$B$25</f>
        <v>quads / year</v>
      </c>
      <c r="G103" s="343" t="s">
        <v>3166</v>
      </c>
      <c r="H103" s="78" t="s">
        <v>2998</v>
      </c>
      <c r="I103" s="343" t="s">
        <v>2999</v>
      </c>
    </row>
    <row r="104" spans="1:19" ht="100.15" thickBot="1">
      <c r="A104" s="393" t="s">
        <v>2602</v>
      </c>
      <c r="B104" s="390" t="s">
        <v>3165</v>
      </c>
      <c r="C104" s="405">
        <v>1</v>
      </c>
      <c r="D104" s="391" t="s">
        <v>69</v>
      </c>
      <c r="E104" s="391" t="s">
        <v>70</v>
      </c>
      <c r="F104" s="394" t="str">
        <f>UnitControlCenter!$B$25</f>
        <v>quads / year</v>
      </c>
      <c r="G104" s="391" t="s">
        <v>3167</v>
      </c>
      <c r="H104" s="392" t="s">
        <v>3160</v>
      </c>
      <c r="I104" s="391" t="s">
        <v>3161</v>
      </c>
      <c r="J104" s="392"/>
      <c r="K104" s="392"/>
      <c r="L104" s="392"/>
      <c r="M104" s="392"/>
      <c r="N104" s="392"/>
      <c r="O104" s="392"/>
      <c r="P104" s="392"/>
      <c r="Q104" s="392"/>
      <c r="R104" s="392"/>
      <c r="S104" s="392"/>
    </row>
    <row r="105" spans="1:19" ht="57">
      <c r="A105" s="346" t="s">
        <v>3281</v>
      </c>
      <c r="B105" s="344" t="s">
        <v>2656</v>
      </c>
      <c r="C105" s="398">
        <v>1</v>
      </c>
      <c r="D105" s="343" t="s">
        <v>69</v>
      </c>
      <c r="E105" s="343" t="s">
        <v>70</v>
      </c>
      <c r="F105" s="4" t="str">
        <f>UnitControlCenter!$B$3</f>
        <v>million metric tons / year</v>
      </c>
      <c r="G105" s="343" t="s">
        <v>2997</v>
      </c>
      <c r="H105" s="78" t="s">
        <v>2998</v>
      </c>
      <c r="I105" s="343" t="s">
        <v>2999</v>
      </c>
    </row>
    <row r="106" spans="1:19" ht="42.75">
      <c r="A106" s="346" t="s">
        <v>3281</v>
      </c>
      <c r="B106" s="344" t="s">
        <v>2657</v>
      </c>
      <c r="C106" s="398">
        <v>1</v>
      </c>
      <c r="D106" s="343" t="s">
        <v>69</v>
      </c>
      <c r="E106" s="343" t="s">
        <v>70</v>
      </c>
      <c r="F106" s="4" t="str">
        <f>UnitControlCenter!$B$3</f>
        <v>million metric tons / year</v>
      </c>
      <c r="G106" s="343" t="s">
        <v>3006</v>
      </c>
      <c r="H106" s="78" t="s">
        <v>3004</v>
      </c>
      <c r="I106" s="343" t="s">
        <v>3005</v>
      </c>
    </row>
    <row r="107" spans="1:19" ht="57">
      <c r="A107" s="346" t="s">
        <v>3281</v>
      </c>
      <c r="B107" s="344" t="s">
        <v>2658</v>
      </c>
      <c r="C107" s="398">
        <v>1</v>
      </c>
      <c r="D107" s="343" t="s">
        <v>69</v>
      </c>
      <c r="E107" s="343" t="s">
        <v>70</v>
      </c>
      <c r="F107" s="4" t="str">
        <f>UnitControlCenter!$B$3</f>
        <v>million metric tons / year</v>
      </c>
      <c r="G107" s="343" t="s">
        <v>3000</v>
      </c>
      <c r="H107" s="78" t="s">
        <v>2998</v>
      </c>
      <c r="I107" s="343" t="s">
        <v>2999</v>
      </c>
    </row>
    <row r="108" spans="1:19" ht="28.5">
      <c r="A108" s="346" t="s">
        <v>3281</v>
      </c>
      <c r="B108" s="344" t="s">
        <v>2659</v>
      </c>
      <c r="C108" s="406">
        <v>1</v>
      </c>
      <c r="D108" s="343" t="s">
        <v>69</v>
      </c>
      <c r="E108" s="343" t="s">
        <v>70</v>
      </c>
      <c r="F108" s="7" t="str">
        <f>UnitControlCenter!$B$3</f>
        <v>million metric tons / year</v>
      </c>
      <c r="G108" s="343" t="s">
        <v>3007</v>
      </c>
      <c r="H108" s="397" t="s">
        <v>3004</v>
      </c>
      <c r="I108" s="343" t="s">
        <v>3005</v>
      </c>
    </row>
    <row r="109" spans="1:19" s="397" customFormat="1" ht="71.25">
      <c r="A109" s="346" t="s">
        <v>3281</v>
      </c>
      <c r="B109" s="344" t="s">
        <v>3279</v>
      </c>
      <c r="C109" s="406">
        <v>1</v>
      </c>
      <c r="D109" s="343" t="s">
        <v>69</v>
      </c>
      <c r="E109" s="343" t="s">
        <v>70</v>
      </c>
      <c r="F109" s="7" t="str">
        <f>UnitControlCenter!$B$3</f>
        <v>million metric tons / year</v>
      </c>
      <c r="G109" s="343" t="s">
        <v>3284</v>
      </c>
      <c r="H109" s="78" t="s">
        <v>2998</v>
      </c>
      <c r="I109" s="343" t="s">
        <v>2999</v>
      </c>
    </row>
    <row r="110" spans="1:19" ht="28.9" thickBot="1">
      <c r="A110" s="393" t="s">
        <v>3281</v>
      </c>
      <c r="B110" s="390" t="s">
        <v>3280</v>
      </c>
      <c r="C110" s="405">
        <v>1</v>
      </c>
      <c r="D110" s="391" t="s">
        <v>69</v>
      </c>
      <c r="E110" s="391" t="s">
        <v>70</v>
      </c>
      <c r="F110" s="394" t="str">
        <f>UnitControlCenter!$B$3</f>
        <v>million metric tons / year</v>
      </c>
      <c r="G110" s="391" t="s">
        <v>3329</v>
      </c>
      <c r="H110" s="392" t="s">
        <v>3282</v>
      </c>
      <c r="I110" s="391" t="s">
        <v>3283</v>
      </c>
      <c r="J110" s="392"/>
      <c r="K110" s="392"/>
      <c r="L110" s="392"/>
      <c r="M110" s="392"/>
      <c r="N110" s="392"/>
      <c r="O110" s="392"/>
      <c r="P110" s="392"/>
      <c r="Q110" s="392"/>
      <c r="R110" s="392"/>
      <c r="S110" s="392"/>
    </row>
    <row r="111" spans="1:19" ht="42.75">
      <c r="A111" s="346" t="s">
        <v>2603</v>
      </c>
      <c r="B111" s="344" t="s">
        <v>2604</v>
      </c>
      <c r="C111" s="406">
        <v>1</v>
      </c>
      <c r="D111" s="343" t="s">
        <v>69</v>
      </c>
      <c r="E111" s="343" t="s">
        <v>70</v>
      </c>
      <c r="F111" s="4" t="str">
        <f>UnitControlCenter!$B$25</f>
        <v>quads / year</v>
      </c>
      <c r="G111" s="343" t="s">
        <v>2618</v>
      </c>
      <c r="H111" s="78" t="s">
        <v>2619</v>
      </c>
      <c r="I111" s="343" t="s">
        <v>2982</v>
      </c>
    </row>
    <row r="112" spans="1:19" ht="28.5">
      <c r="A112" s="346" t="s">
        <v>2603</v>
      </c>
      <c r="B112" s="344" t="s">
        <v>2605</v>
      </c>
      <c r="C112" s="406">
        <v>1</v>
      </c>
      <c r="D112" s="343" t="s">
        <v>69</v>
      </c>
      <c r="E112" s="343" t="s">
        <v>70</v>
      </c>
      <c r="F112" s="4" t="str">
        <f>UnitControlCenter!$B$25</f>
        <v>quads / year</v>
      </c>
      <c r="G112" s="343" t="s">
        <v>2636</v>
      </c>
      <c r="H112" s="78" t="s">
        <v>2620</v>
      </c>
      <c r="I112" s="343" t="s">
        <v>2621</v>
      </c>
    </row>
    <row r="113" spans="1:19" ht="71.650000000000006" thickBot="1">
      <c r="A113" s="393" t="s">
        <v>2603</v>
      </c>
      <c r="B113" s="390" t="s">
        <v>2606</v>
      </c>
      <c r="C113" s="405">
        <v>1</v>
      </c>
      <c r="D113" s="391" t="s">
        <v>69</v>
      </c>
      <c r="E113" s="391" t="s">
        <v>70</v>
      </c>
      <c r="F113" s="394" t="str">
        <f>UnitControlCenter!$B$25</f>
        <v>quads / year</v>
      </c>
      <c r="G113" s="391" t="s">
        <v>3029</v>
      </c>
      <c r="H113" s="392" t="s">
        <v>3031</v>
      </c>
      <c r="I113" s="391" t="s">
        <v>3030</v>
      </c>
      <c r="J113" s="392"/>
      <c r="K113" s="392"/>
      <c r="L113" s="392"/>
      <c r="M113" s="392"/>
      <c r="N113" s="392"/>
      <c r="O113" s="392"/>
      <c r="P113" s="392"/>
      <c r="Q113" s="392"/>
      <c r="R113" s="392"/>
      <c r="S113" s="392"/>
    </row>
    <row r="114" spans="1:19" ht="85.5">
      <c r="A114" s="344" t="s">
        <v>2689</v>
      </c>
      <c r="B114" s="344" t="s">
        <v>2690</v>
      </c>
      <c r="C114" s="406">
        <v>1</v>
      </c>
      <c r="D114" s="343" t="s">
        <v>69</v>
      </c>
      <c r="E114" s="343" t="s">
        <v>70</v>
      </c>
      <c r="F114" s="4" t="str">
        <f>UnitControlCenter!$B$25</f>
        <v>quads / year</v>
      </c>
      <c r="G114" s="343" t="s">
        <v>3049</v>
      </c>
      <c r="H114" s="343" t="s">
        <v>3050</v>
      </c>
      <c r="I114" s="343" t="s">
        <v>3051</v>
      </c>
    </row>
    <row r="115" spans="1:19" ht="57">
      <c r="A115" s="344" t="s">
        <v>2689</v>
      </c>
      <c r="B115" s="344" t="s">
        <v>2691</v>
      </c>
      <c r="C115" s="406">
        <v>1</v>
      </c>
      <c r="D115" s="343" t="s">
        <v>69</v>
      </c>
      <c r="E115" s="343" t="s">
        <v>70</v>
      </c>
      <c r="F115" s="4" t="str">
        <f>UnitControlCenter!$B$25</f>
        <v>quads / year</v>
      </c>
      <c r="G115" s="343" t="s">
        <v>3207</v>
      </c>
      <c r="H115" s="343" t="s">
        <v>3208</v>
      </c>
      <c r="I115" s="343" t="s">
        <v>3209</v>
      </c>
    </row>
    <row r="116" spans="1:19">
      <c r="A116" s="344" t="s">
        <v>2689</v>
      </c>
      <c r="B116" s="344" t="s">
        <v>3348</v>
      </c>
      <c r="C116" s="406">
        <v>0</v>
      </c>
      <c r="D116" s="343" t="s">
        <v>67</v>
      </c>
      <c r="E116" s="343" t="s">
        <v>68</v>
      </c>
      <c r="F116" s="1" t="str">
        <f>UnitControlCenter!$B$26</f>
        <v>thousand BTU / 2019 dollar</v>
      </c>
      <c r="G116" s="343" t="s">
        <v>3295</v>
      </c>
      <c r="H116" s="343"/>
      <c r="I116" s="343"/>
    </row>
    <row r="117" spans="1:19">
      <c r="A117" s="344" t="s">
        <v>2689</v>
      </c>
      <c r="B117" s="344" t="s">
        <v>2692</v>
      </c>
      <c r="C117" s="406">
        <v>1</v>
      </c>
      <c r="D117" s="343" t="s">
        <v>67</v>
      </c>
      <c r="E117" s="343" t="s">
        <v>68</v>
      </c>
      <c r="F117" s="4" t="str">
        <f>UnitControlCenter!$B$15</f>
        <v>terawatt-hours (TWh) / year</v>
      </c>
      <c r="G117" s="343" t="s">
        <v>2556</v>
      </c>
      <c r="I117" s="343"/>
    </row>
    <row r="118" spans="1:19">
      <c r="A118" s="344" t="s">
        <v>2689</v>
      </c>
      <c r="B118" s="344" t="s">
        <v>2693</v>
      </c>
      <c r="C118" s="406">
        <v>1</v>
      </c>
      <c r="D118" s="343" t="s">
        <v>67</v>
      </c>
      <c r="E118" s="343" t="s">
        <v>68</v>
      </c>
      <c r="F118" s="4" t="str">
        <f>UnitControlCenter!$B$27</f>
        <v>millions of short tons / year</v>
      </c>
      <c r="G118" s="343" t="s">
        <v>2555</v>
      </c>
      <c r="I118" s="343"/>
    </row>
    <row r="119" spans="1:19">
      <c r="A119" s="344" t="s">
        <v>2689</v>
      </c>
      <c r="B119" s="344" t="s">
        <v>2694</v>
      </c>
      <c r="C119" s="406">
        <v>1</v>
      </c>
      <c r="D119" s="343" t="s">
        <v>67</v>
      </c>
      <c r="E119" s="343" t="s">
        <v>68</v>
      </c>
      <c r="F119" s="4" t="str">
        <f>UnitControlCenter!$B$27</f>
        <v>millions of short tons / year</v>
      </c>
      <c r="G119" s="343" t="s">
        <v>2554</v>
      </c>
      <c r="I119" s="343"/>
    </row>
    <row r="120" spans="1:19">
      <c r="A120" s="344" t="s">
        <v>2689</v>
      </c>
      <c r="B120" s="344" t="s">
        <v>2695</v>
      </c>
      <c r="C120" s="406">
        <v>1</v>
      </c>
      <c r="D120" s="343" t="s">
        <v>67</v>
      </c>
      <c r="E120" s="343" t="s">
        <v>68</v>
      </c>
      <c r="F120" s="4" t="str">
        <f>UnitControlCenter!$B$28</f>
        <v>trillion cubic feet / year</v>
      </c>
      <c r="G120" s="343" t="s">
        <v>2553</v>
      </c>
      <c r="I120" s="343"/>
    </row>
    <row r="121" spans="1:19">
      <c r="A121" s="344" t="s">
        <v>2689</v>
      </c>
      <c r="B121" s="344" t="s">
        <v>2696</v>
      </c>
      <c r="C121" s="406">
        <v>1</v>
      </c>
      <c r="D121" s="343" t="s">
        <v>67</v>
      </c>
      <c r="E121" s="343" t="s">
        <v>68</v>
      </c>
      <c r="F121" s="4" t="str">
        <f>UnitControlCenter!$B$29</f>
        <v>million barrels / year</v>
      </c>
      <c r="G121" s="343" t="s">
        <v>2552</v>
      </c>
      <c r="I121" s="343"/>
    </row>
    <row r="122" spans="1:19">
      <c r="A122" s="344" t="s">
        <v>2689</v>
      </c>
      <c r="B122" s="344" t="s">
        <v>2697</v>
      </c>
      <c r="C122" s="406">
        <v>1</v>
      </c>
      <c r="D122" s="343" t="s">
        <v>67</v>
      </c>
      <c r="E122" s="343" t="s">
        <v>68</v>
      </c>
      <c r="F122" s="4" t="str">
        <f>UnitControlCenter!$B$29</f>
        <v>million barrels / year</v>
      </c>
      <c r="G122" s="343" t="s">
        <v>2624</v>
      </c>
      <c r="I122" s="343"/>
    </row>
    <row r="123" spans="1:19">
      <c r="A123" s="344" t="s">
        <v>2689</v>
      </c>
      <c r="B123" s="344" t="s">
        <v>2698</v>
      </c>
      <c r="C123" s="406">
        <v>1</v>
      </c>
      <c r="D123" s="343" t="s">
        <v>67</v>
      </c>
      <c r="E123" s="343" t="s">
        <v>68</v>
      </c>
      <c r="F123" s="4" t="str">
        <f>UnitControlCenter!$B$27</f>
        <v>millions of short tons / year</v>
      </c>
      <c r="G123" s="343" t="s">
        <v>2625</v>
      </c>
      <c r="I123" s="343"/>
    </row>
    <row r="124" spans="1:19" ht="28.5">
      <c r="A124" s="344" t="s">
        <v>2689</v>
      </c>
      <c r="B124" s="344" t="s">
        <v>3032</v>
      </c>
      <c r="C124" s="406">
        <v>1</v>
      </c>
      <c r="D124" s="343" t="s">
        <v>67</v>
      </c>
      <c r="E124" s="343" t="s">
        <v>68</v>
      </c>
      <c r="F124" s="4" t="str">
        <f>UnitControlCenter!$B$30</f>
        <v>million gallons / year</v>
      </c>
      <c r="G124" s="343" t="s">
        <v>3036</v>
      </c>
      <c r="I124" s="343"/>
    </row>
    <row r="125" spans="1:19" ht="28.5">
      <c r="A125" s="344" t="s">
        <v>2689</v>
      </c>
      <c r="B125" s="344" t="s">
        <v>3033</v>
      </c>
      <c r="C125" s="406">
        <v>1</v>
      </c>
      <c r="D125" s="343" t="s">
        <v>67</v>
      </c>
      <c r="E125" s="343" t="s">
        <v>68</v>
      </c>
      <c r="F125" s="4" t="str">
        <f>UnitControlCenter!$B$27</f>
        <v>millions of short tons / year</v>
      </c>
      <c r="G125" s="343" t="s">
        <v>3037</v>
      </c>
      <c r="I125" s="343"/>
    </row>
    <row r="126" spans="1:19" ht="14.65" thickBot="1">
      <c r="A126" s="390" t="s">
        <v>2689</v>
      </c>
      <c r="B126" s="390" t="s">
        <v>3034</v>
      </c>
      <c r="C126" s="405">
        <v>1</v>
      </c>
      <c r="D126" s="391" t="s">
        <v>67</v>
      </c>
      <c r="E126" s="391" t="s">
        <v>68</v>
      </c>
      <c r="F126" s="394" t="str">
        <f>UnitControlCenter!$B$5</f>
        <v>thousand metric tons / year</v>
      </c>
      <c r="G126" s="391" t="s">
        <v>3038</v>
      </c>
      <c r="H126" s="392"/>
      <c r="I126" s="391"/>
      <c r="J126" s="392"/>
      <c r="K126" s="392"/>
      <c r="L126" s="392"/>
      <c r="M126" s="392"/>
      <c r="N126" s="392"/>
      <c r="O126" s="392"/>
      <c r="P126" s="392"/>
      <c r="Q126" s="392"/>
      <c r="R126" s="392"/>
      <c r="S126" s="392"/>
    </row>
    <row r="127" spans="1:19" ht="42.75">
      <c r="A127" s="344" t="s">
        <v>3191</v>
      </c>
      <c r="B127" s="344" t="s">
        <v>3044</v>
      </c>
      <c r="C127" s="406">
        <v>1</v>
      </c>
      <c r="D127" s="343" t="s">
        <v>69</v>
      </c>
      <c r="E127" s="343" t="s">
        <v>70</v>
      </c>
      <c r="F127" s="4" t="str">
        <f>UnitControlCenter!$B$31</f>
        <v>trillion BTU / year</v>
      </c>
      <c r="G127" s="343" t="s">
        <v>3052</v>
      </c>
      <c r="H127" s="78" t="s">
        <v>3053</v>
      </c>
      <c r="I127" s="343" t="s">
        <v>3054</v>
      </c>
    </row>
    <row r="128" spans="1:19" ht="57">
      <c r="A128" s="344" t="s">
        <v>3191</v>
      </c>
      <c r="B128" s="344" t="s">
        <v>2699</v>
      </c>
      <c r="C128" s="406">
        <v>1</v>
      </c>
      <c r="D128" s="343" t="s">
        <v>69</v>
      </c>
      <c r="E128" s="343" t="s">
        <v>68</v>
      </c>
      <c r="F128" s="4" t="str">
        <f>UnitControlCenter!$B$31</f>
        <v>trillion BTU / year</v>
      </c>
      <c r="G128" s="343" t="s">
        <v>3055</v>
      </c>
      <c r="H128" s="78" t="s">
        <v>3053</v>
      </c>
      <c r="I128" s="343" t="s">
        <v>3054</v>
      </c>
    </row>
    <row r="129" spans="1:19" ht="57">
      <c r="A129" s="344" t="s">
        <v>3191</v>
      </c>
      <c r="B129" s="344" t="s">
        <v>3045</v>
      </c>
      <c r="C129" s="406">
        <v>1</v>
      </c>
      <c r="D129" s="343" t="s">
        <v>69</v>
      </c>
      <c r="E129" s="343" t="s">
        <v>70</v>
      </c>
      <c r="F129" s="4" t="str">
        <f>UnitControlCenter!$B$8</f>
        <v>billion 2019 dollars / year</v>
      </c>
      <c r="G129" s="343" t="s">
        <v>3056</v>
      </c>
      <c r="H129" s="78" t="s">
        <v>3053</v>
      </c>
      <c r="I129" s="343" t="s">
        <v>3054</v>
      </c>
    </row>
    <row r="130" spans="1:19" ht="57">
      <c r="A130" s="344" t="s">
        <v>3191</v>
      </c>
      <c r="B130" s="344" t="s">
        <v>3042</v>
      </c>
      <c r="C130" s="406">
        <v>1</v>
      </c>
      <c r="D130" s="343" t="s">
        <v>69</v>
      </c>
      <c r="E130" s="343" t="s">
        <v>68</v>
      </c>
      <c r="F130" s="4" t="str">
        <f>UnitControlCenter!$B$8</f>
        <v>billion 2019 dollars / year</v>
      </c>
      <c r="G130" s="343" t="s">
        <v>3057</v>
      </c>
      <c r="H130" s="78" t="s">
        <v>3053</v>
      </c>
      <c r="I130" s="343" t="s">
        <v>3054</v>
      </c>
    </row>
    <row r="131" spans="1:19" ht="42.75">
      <c r="A131" s="344" t="s">
        <v>3191</v>
      </c>
      <c r="B131" s="344" t="s">
        <v>3373</v>
      </c>
      <c r="C131" s="406">
        <v>1</v>
      </c>
      <c r="D131" s="343" t="s">
        <v>69</v>
      </c>
      <c r="E131" s="343" t="s">
        <v>70</v>
      </c>
      <c r="F131" s="4" t="str">
        <f>UnitControlCenter!B3</f>
        <v>million metric tons / year</v>
      </c>
      <c r="G131" s="343" t="s">
        <v>3377</v>
      </c>
      <c r="H131" s="78" t="s">
        <v>3375</v>
      </c>
      <c r="I131" s="343" t="s">
        <v>3376</v>
      </c>
    </row>
    <row r="132" spans="1:19" ht="57">
      <c r="A132" s="344" t="s">
        <v>3191</v>
      </c>
      <c r="B132" s="344" t="s">
        <v>3374</v>
      </c>
      <c r="C132" s="406">
        <v>1</v>
      </c>
      <c r="D132" s="343" t="s">
        <v>69</v>
      </c>
      <c r="E132" s="343" t="s">
        <v>68</v>
      </c>
      <c r="F132" s="4" t="str">
        <f>UnitControlCenter!B3</f>
        <v>million metric tons / year</v>
      </c>
      <c r="G132" s="343" t="s">
        <v>3378</v>
      </c>
      <c r="H132" s="78" t="s">
        <v>3375</v>
      </c>
      <c r="I132" s="343" t="s">
        <v>3376</v>
      </c>
    </row>
    <row r="133" spans="1:19" ht="57">
      <c r="A133" s="344" t="s">
        <v>3191</v>
      </c>
      <c r="B133" s="344" t="s">
        <v>3046</v>
      </c>
      <c r="C133" s="406">
        <v>1</v>
      </c>
      <c r="D133" s="343" t="s">
        <v>69</v>
      </c>
      <c r="E133" s="343" t="s">
        <v>70</v>
      </c>
      <c r="F133" s="4" t="str">
        <f>UnitControlCenter!$B$31</f>
        <v>trillion BTU / year</v>
      </c>
      <c r="G133" s="343" t="s">
        <v>3154</v>
      </c>
      <c r="H133" s="78" t="s">
        <v>3149</v>
      </c>
      <c r="I133" s="343" t="s">
        <v>3150</v>
      </c>
    </row>
    <row r="134" spans="1:19" ht="71.25">
      <c r="A134" s="344" t="s">
        <v>3191</v>
      </c>
      <c r="B134" s="344" t="s">
        <v>2700</v>
      </c>
      <c r="C134" s="406">
        <v>1</v>
      </c>
      <c r="D134" s="343" t="s">
        <v>69</v>
      </c>
      <c r="E134" s="343" t="s">
        <v>68</v>
      </c>
      <c r="F134" s="4" t="str">
        <f>UnitControlCenter!$B$31</f>
        <v>trillion BTU / year</v>
      </c>
      <c r="G134" s="343" t="s">
        <v>3155</v>
      </c>
      <c r="H134" s="78" t="s">
        <v>3149</v>
      </c>
      <c r="I134" s="343" t="s">
        <v>3151</v>
      </c>
    </row>
    <row r="135" spans="1:19" ht="71.25">
      <c r="A135" s="344" t="s">
        <v>3191</v>
      </c>
      <c r="B135" s="344" t="s">
        <v>3047</v>
      </c>
      <c r="C135" s="406">
        <v>1</v>
      </c>
      <c r="D135" s="343" t="s">
        <v>69</v>
      </c>
      <c r="E135" s="343" t="s">
        <v>70</v>
      </c>
      <c r="F135" s="4" t="str">
        <f>UnitControlCenter!$B$8</f>
        <v>billion 2019 dollars / year</v>
      </c>
      <c r="G135" s="343" t="s">
        <v>3156</v>
      </c>
      <c r="H135" s="78" t="s">
        <v>3149</v>
      </c>
      <c r="I135" s="343" t="s">
        <v>3152</v>
      </c>
    </row>
    <row r="136" spans="1:19" ht="71.25">
      <c r="A136" s="344" t="s">
        <v>3191</v>
      </c>
      <c r="B136" s="344" t="s">
        <v>3043</v>
      </c>
      <c r="C136" s="406">
        <v>1</v>
      </c>
      <c r="D136" s="343" t="s">
        <v>69</v>
      </c>
      <c r="E136" s="343" t="s">
        <v>68</v>
      </c>
      <c r="F136" s="4" t="str">
        <f>UnitControlCenter!$B$8</f>
        <v>billion 2019 dollars / year</v>
      </c>
      <c r="G136" s="343" t="s">
        <v>3157</v>
      </c>
      <c r="H136" s="78" t="s">
        <v>3149</v>
      </c>
      <c r="I136" s="343" t="s">
        <v>3153</v>
      </c>
    </row>
    <row r="137" spans="1:19" ht="85.5">
      <c r="A137" s="344" t="s">
        <v>3191</v>
      </c>
      <c r="B137" s="344" t="s">
        <v>3192</v>
      </c>
      <c r="C137" s="406">
        <v>1</v>
      </c>
      <c r="D137" s="343" t="s">
        <v>69</v>
      </c>
      <c r="E137" s="343" t="s">
        <v>70</v>
      </c>
      <c r="F137" s="4" t="str">
        <f>UnitControlCenter!$B$25</f>
        <v>quads / year</v>
      </c>
      <c r="G137" s="343" t="s">
        <v>3194</v>
      </c>
      <c r="H137" s="78" t="s">
        <v>3196</v>
      </c>
      <c r="I137" s="343" t="s">
        <v>3197</v>
      </c>
    </row>
    <row r="138" spans="1:19" ht="100.15" thickBot="1">
      <c r="A138" s="390" t="s">
        <v>3191</v>
      </c>
      <c r="B138" s="390" t="s">
        <v>3193</v>
      </c>
      <c r="C138" s="405">
        <v>1</v>
      </c>
      <c r="D138" s="391" t="s">
        <v>69</v>
      </c>
      <c r="E138" s="391" t="s">
        <v>68</v>
      </c>
      <c r="F138" s="394" t="str">
        <f>UnitControlCenter!$B$25</f>
        <v>quads / year</v>
      </c>
      <c r="G138" s="391" t="s">
        <v>3195</v>
      </c>
      <c r="H138" s="392" t="s">
        <v>3196</v>
      </c>
      <c r="I138" s="391" t="s">
        <v>3197</v>
      </c>
      <c r="J138" s="392"/>
      <c r="K138" s="392"/>
      <c r="L138" s="392"/>
      <c r="M138" s="392"/>
      <c r="N138" s="392"/>
      <c r="O138" s="392"/>
      <c r="P138" s="392"/>
      <c r="Q138" s="392"/>
      <c r="R138" s="392"/>
      <c r="S138" s="392"/>
    </row>
    <row r="139" spans="1:19" ht="57">
      <c r="A139" s="346" t="s">
        <v>2607</v>
      </c>
      <c r="B139" s="344" t="s">
        <v>100</v>
      </c>
      <c r="C139" s="406">
        <v>1</v>
      </c>
      <c r="D139" s="343" t="s">
        <v>69</v>
      </c>
      <c r="E139" s="343" t="s">
        <v>2614</v>
      </c>
      <c r="F139" s="4" t="str">
        <f>UnitControlCenter!$B$17</f>
        <v>2019 dollars / megawatt-hour (MWh)</v>
      </c>
      <c r="G139" s="343" t="s">
        <v>3058</v>
      </c>
      <c r="H139" s="78" t="s">
        <v>3304</v>
      </c>
      <c r="I139" s="343" t="s">
        <v>3059</v>
      </c>
    </row>
    <row r="140" spans="1:19" ht="42.75">
      <c r="A140" s="346" t="s">
        <v>2607</v>
      </c>
      <c r="B140" s="344" t="s">
        <v>501</v>
      </c>
      <c r="C140" s="406">
        <v>1</v>
      </c>
      <c r="D140" s="343" t="s">
        <v>69</v>
      </c>
      <c r="E140" s="343" t="s">
        <v>2614</v>
      </c>
      <c r="F140" s="4" t="str">
        <f>UnitControlCenter!$B$32</f>
        <v>2019 dollars / short ton</v>
      </c>
      <c r="G140" s="343" t="s">
        <v>3068</v>
      </c>
      <c r="H140" s="78" t="s">
        <v>3069</v>
      </c>
      <c r="I140" s="343" t="s">
        <v>3070</v>
      </c>
    </row>
    <row r="141" spans="1:19">
      <c r="A141" s="346" t="s">
        <v>2607</v>
      </c>
      <c r="B141" s="344" t="s">
        <v>498</v>
      </c>
      <c r="C141" s="406">
        <v>1</v>
      </c>
      <c r="D141" s="343" t="s">
        <v>69</v>
      </c>
      <c r="E141" s="343" t="s">
        <v>2614</v>
      </c>
      <c r="F141" s="4" t="str">
        <f>UnitControlCenter!$B$32</f>
        <v>2019 dollars / short ton</v>
      </c>
      <c r="G141" s="343" t="s">
        <v>2627</v>
      </c>
      <c r="H141" s="78" t="s">
        <v>389</v>
      </c>
      <c r="I141" s="343" t="s">
        <v>2933</v>
      </c>
    </row>
    <row r="142" spans="1:19" ht="71.25">
      <c r="A142" s="346" t="s">
        <v>2607</v>
      </c>
      <c r="B142" s="344" t="s">
        <v>94</v>
      </c>
      <c r="C142" s="406">
        <v>1</v>
      </c>
      <c r="D142" s="343" t="s">
        <v>69</v>
      </c>
      <c r="E142" s="343" t="s">
        <v>2614</v>
      </c>
      <c r="F142" s="4" t="str">
        <f>UnitControlCenter!$B$33</f>
        <v>2019 dollars / thousand cubic feet</v>
      </c>
      <c r="G142" s="343" t="s">
        <v>3060</v>
      </c>
      <c r="H142" s="78" t="s">
        <v>3061</v>
      </c>
      <c r="I142" s="343" t="s">
        <v>3062</v>
      </c>
    </row>
    <row r="143" spans="1:19">
      <c r="A143" s="346" t="s">
        <v>2607</v>
      </c>
      <c r="B143" s="344" t="s">
        <v>102</v>
      </c>
      <c r="C143" s="406">
        <v>1</v>
      </c>
      <c r="D143" s="343" t="s">
        <v>69</v>
      </c>
      <c r="E143" s="343" t="s">
        <v>2614</v>
      </c>
      <c r="F143" s="4" t="str">
        <f>UnitControlCenter!$B$34</f>
        <v>2019 dollars / gallon</v>
      </c>
      <c r="G143" s="343" t="s">
        <v>2629</v>
      </c>
      <c r="H143" s="78" t="s">
        <v>384</v>
      </c>
      <c r="I143" s="54">
        <v>969696</v>
      </c>
    </row>
    <row r="144" spans="1:19" ht="71.25">
      <c r="A144" s="346" t="s">
        <v>2607</v>
      </c>
      <c r="B144" s="344" t="s">
        <v>103</v>
      </c>
      <c r="C144" s="406">
        <v>1</v>
      </c>
      <c r="D144" s="343" t="s">
        <v>69</v>
      </c>
      <c r="E144" s="343" t="s">
        <v>2614</v>
      </c>
      <c r="F144" s="4" t="str">
        <f>UnitControlCenter!$B$34</f>
        <v>2019 dollars / gallon</v>
      </c>
      <c r="G144" s="343" t="s">
        <v>3063</v>
      </c>
      <c r="H144" s="78" t="s">
        <v>3061</v>
      </c>
      <c r="I144" s="343" t="s">
        <v>3062</v>
      </c>
    </row>
    <row r="145" spans="1:19" ht="57">
      <c r="A145" s="346" t="s">
        <v>2607</v>
      </c>
      <c r="B145" s="344" t="s">
        <v>99</v>
      </c>
      <c r="C145" s="406">
        <v>1</v>
      </c>
      <c r="D145" s="343" t="s">
        <v>69</v>
      </c>
      <c r="E145" s="343" t="s">
        <v>2614</v>
      </c>
      <c r="F145" s="4" t="str">
        <f>UnitControlCenter!$B$32</f>
        <v>2019 dollars / short ton</v>
      </c>
      <c r="G145" s="343" t="s">
        <v>3064</v>
      </c>
      <c r="H145" s="78" t="s">
        <v>3065</v>
      </c>
      <c r="I145" s="343" t="s">
        <v>3066</v>
      </c>
    </row>
    <row r="146" spans="1:19" ht="57">
      <c r="A146" s="346" t="s">
        <v>2607</v>
      </c>
      <c r="B146" s="344" t="s">
        <v>2985</v>
      </c>
      <c r="C146" s="406">
        <v>1</v>
      </c>
      <c r="D146" s="343" t="s">
        <v>69</v>
      </c>
      <c r="E146" s="343" t="s">
        <v>2614</v>
      </c>
      <c r="F146" s="4" t="str">
        <f>UnitControlCenter!$B$35</f>
        <v>2019 dollars / barrel</v>
      </c>
      <c r="G146" s="343" t="s">
        <v>3146</v>
      </c>
      <c r="H146" s="78" t="s">
        <v>3147</v>
      </c>
      <c r="I146" s="343" t="s">
        <v>3148</v>
      </c>
    </row>
    <row r="147" spans="1:19" ht="57">
      <c r="A147" s="346" t="s">
        <v>2607</v>
      </c>
      <c r="B147" s="344" t="s">
        <v>3067</v>
      </c>
      <c r="C147" s="406">
        <v>1</v>
      </c>
      <c r="D147" s="343" t="s">
        <v>69</v>
      </c>
      <c r="E147" s="343" t="s">
        <v>2614</v>
      </c>
      <c r="F147" s="4" t="str">
        <f>UnitControlCenter!$B$34</f>
        <v>2019 dollars / gallon</v>
      </c>
      <c r="G147" s="343" t="s">
        <v>3071</v>
      </c>
      <c r="H147" s="78" t="s">
        <v>2626</v>
      </c>
      <c r="I147" s="343" t="s">
        <v>2981</v>
      </c>
    </row>
    <row r="148" spans="1:19" ht="28.9" thickBot="1">
      <c r="A148" s="393" t="s">
        <v>2607</v>
      </c>
      <c r="B148" s="390" t="s">
        <v>2835</v>
      </c>
      <c r="C148" s="405">
        <v>1</v>
      </c>
      <c r="D148" s="391" t="s">
        <v>69</v>
      </c>
      <c r="E148" s="391" t="s">
        <v>2614</v>
      </c>
      <c r="F148" s="394" t="str">
        <f>UnitControlCenter!$B$36</f>
        <v>2019 dollars / kg</v>
      </c>
      <c r="G148" s="391" t="s">
        <v>3204</v>
      </c>
      <c r="H148" s="392" t="s">
        <v>3205</v>
      </c>
      <c r="I148" s="391" t="s">
        <v>3206</v>
      </c>
      <c r="J148" s="392"/>
      <c r="K148" s="392"/>
      <c r="L148" s="392"/>
      <c r="M148" s="392"/>
      <c r="N148" s="392"/>
      <c r="O148" s="392"/>
      <c r="P148" s="392"/>
      <c r="Q148" s="392"/>
      <c r="R148" s="392"/>
      <c r="S148" s="392"/>
    </row>
    <row r="149" spans="1:19">
      <c r="A149" s="346" t="s">
        <v>2608</v>
      </c>
      <c r="B149" s="344" t="s">
        <v>2609</v>
      </c>
      <c r="C149" s="406">
        <v>1</v>
      </c>
      <c r="D149" s="343" t="s">
        <v>67</v>
      </c>
      <c r="E149" s="343" t="s">
        <v>68</v>
      </c>
      <c r="F149" s="4" t="str">
        <f>UnitControlCenter!$B$37</f>
        <v>2019 dollars / kilowatt-hour (kWh)</v>
      </c>
      <c r="G149" s="343" t="s">
        <v>2630</v>
      </c>
      <c r="I149" s="343"/>
    </row>
    <row r="150" spans="1:19" ht="28.5">
      <c r="A150" s="346" t="s">
        <v>2608</v>
      </c>
      <c r="B150" s="344" t="s">
        <v>2610</v>
      </c>
      <c r="C150" s="406">
        <v>1</v>
      </c>
      <c r="D150" s="343" t="s">
        <v>69</v>
      </c>
      <c r="E150" s="343" t="s">
        <v>68</v>
      </c>
      <c r="F150" s="4" t="str">
        <f>UnitControlCenter!$B$38</f>
        <v>cost of eqpt. to capture 1 metric ton CO2e/yr (2019 dollars)</v>
      </c>
      <c r="G150" s="343" t="s">
        <v>2634</v>
      </c>
      <c r="H150" s="78" t="s">
        <v>2635</v>
      </c>
      <c r="I150" s="343" t="s">
        <v>2940</v>
      </c>
    </row>
    <row r="151" spans="1:19">
      <c r="A151" s="346" t="s">
        <v>2608</v>
      </c>
      <c r="B151" s="344" t="s">
        <v>2611</v>
      </c>
      <c r="C151" s="406">
        <v>1</v>
      </c>
      <c r="D151" s="343" t="s">
        <v>67</v>
      </c>
      <c r="E151" s="343" t="s">
        <v>68</v>
      </c>
      <c r="F151" s="4" t="str">
        <f>UnitControlCenter!$B$39</f>
        <v>million 2019 dollars / megawatt (MW)</v>
      </c>
      <c r="G151" s="343" t="s">
        <v>2631</v>
      </c>
      <c r="I151" s="343"/>
    </row>
    <row r="152" spans="1:19">
      <c r="A152" s="346" t="s">
        <v>2608</v>
      </c>
      <c r="B152" s="344" t="s">
        <v>2612</v>
      </c>
      <c r="C152" s="406">
        <v>1</v>
      </c>
      <c r="D152" s="343" t="s">
        <v>67</v>
      </c>
      <c r="E152" s="343" t="s">
        <v>68</v>
      </c>
      <c r="F152" s="4" t="str">
        <f>UnitControlCenter!$B$39</f>
        <v>million 2019 dollars / megawatt (MW)</v>
      </c>
      <c r="G152" s="343" t="s">
        <v>2632</v>
      </c>
      <c r="I152" s="343"/>
    </row>
    <row r="153" spans="1:19">
      <c r="A153" s="346" t="s">
        <v>2608</v>
      </c>
      <c r="B153" s="344" t="s">
        <v>2613</v>
      </c>
      <c r="C153" s="406">
        <v>1</v>
      </c>
      <c r="D153" s="343" t="s">
        <v>67</v>
      </c>
      <c r="E153" s="343" t="s">
        <v>68</v>
      </c>
      <c r="F153" s="4" t="str">
        <f>UnitControlCenter!$B$39</f>
        <v>million 2019 dollars / megawatt (MW)</v>
      </c>
      <c r="G153" s="343" t="s">
        <v>2633</v>
      </c>
      <c r="I153" s="343"/>
    </row>
    <row r="154" spans="1:19" ht="28.9" thickBot="1">
      <c r="A154" s="393" t="s">
        <v>2608</v>
      </c>
      <c r="B154" s="390" t="s">
        <v>2852</v>
      </c>
      <c r="C154" s="405">
        <v>1</v>
      </c>
      <c r="D154" s="391" t="s">
        <v>67</v>
      </c>
      <c r="E154" s="391" t="s">
        <v>68</v>
      </c>
      <c r="F154" s="394" t="str">
        <f>UnitControlCenter!$B$40</f>
        <v>cost of eqpt. to produce 1 kg H2/yr (2019 dollars)</v>
      </c>
      <c r="G154" s="391" t="s">
        <v>2853</v>
      </c>
      <c r="H154" s="392"/>
      <c r="I154" s="391"/>
      <c r="J154" s="392"/>
      <c r="K154" s="392"/>
      <c r="L154" s="392"/>
      <c r="M154" s="392"/>
      <c r="N154" s="392"/>
      <c r="O154" s="392"/>
      <c r="P154" s="392"/>
      <c r="Q154" s="392"/>
      <c r="R154" s="392"/>
      <c r="S154" s="392"/>
    </row>
  </sheetData>
  <conditionalFormatting sqref="C47:C51 C2:C43 C54:C154">
    <cfRule type="cellIs" dxfId="11" priority="11" operator="equal">
      <formula>0</formula>
    </cfRule>
    <cfRule type="cellIs" dxfId="10" priority="12" operator="equal">
      <formula>1</formula>
    </cfRule>
  </conditionalFormatting>
  <conditionalFormatting sqref="C52:C53">
    <cfRule type="cellIs" dxfId="9" priority="9" operator="equal">
      <formula>0</formula>
    </cfRule>
    <cfRule type="cellIs" dxfId="8" priority="10" operator="equal">
      <formula>1</formula>
    </cfRule>
  </conditionalFormatting>
  <conditionalFormatting sqref="C44">
    <cfRule type="cellIs" dxfId="7" priority="7" operator="equal">
      <formula>0</formula>
    </cfRule>
    <cfRule type="cellIs" dxfId="6"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51" workbookViewId="0">
      <selection activeCell="A78" sqref="A78:XFD90"/>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2927</v>
      </c>
      <c r="B1" s="364"/>
      <c r="C1" s="330"/>
      <c r="D1" s="330"/>
    </row>
    <row r="2" spans="1:4">
      <c r="A2" s="363" t="s">
        <v>2891</v>
      </c>
      <c r="B2" s="365" t="s">
        <v>2892</v>
      </c>
      <c r="C2" s="363" t="s">
        <v>2893</v>
      </c>
      <c r="D2" s="363" t="s">
        <v>2894</v>
      </c>
    </row>
    <row r="3" spans="1:4">
      <c r="A3" s="342" t="s">
        <v>2901</v>
      </c>
      <c r="B3" s="366" t="s">
        <v>2912</v>
      </c>
      <c r="C3" s="372"/>
      <c r="D3" t="s">
        <v>490</v>
      </c>
    </row>
    <row r="4" spans="1:4">
      <c r="A4" s="342" t="s">
        <v>2909</v>
      </c>
      <c r="B4" s="367" t="s">
        <v>2910</v>
      </c>
      <c r="C4" s="371"/>
      <c r="D4" t="s">
        <v>99</v>
      </c>
    </row>
    <row r="5" spans="1:4">
      <c r="A5" t="s">
        <v>2938</v>
      </c>
      <c r="B5" s="366" t="s">
        <v>2932</v>
      </c>
      <c r="C5" s="382"/>
      <c r="D5" t="s">
        <v>98</v>
      </c>
    </row>
    <row r="6" spans="1:4">
      <c r="A6" s="342" t="s">
        <v>2916</v>
      </c>
      <c r="B6" s="366" t="s">
        <v>2933</v>
      </c>
      <c r="C6" s="376"/>
      <c r="D6" t="s">
        <v>2928</v>
      </c>
    </row>
    <row r="7" spans="1:4">
      <c r="A7" s="342" t="s">
        <v>2939</v>
      </c>
      <c r="B7" s="366" t="s">
        <v>2628</v>
      </c>
      <c r="C7" s="381"/>
      <c r="D7" t="s">
        <v>2929</v>
      </c>
    </row>
    <row r="8" spans="1:4">
      <c r="A8" t="s">
        <v>2937</v>
      </c>
      <c r="B8" s="366" t="s">
        <v>2934</v>
      </c>
      <c r="C8" s="384"/>
      <c r="D8" t="s">
        <v>506</v>
      </c>
    </row>
    <row r="9" spans="1:4">
      <c r="A9" s="342" t="s">
        <v>2917</v>
      </c>
      <c r="B9" s="366" t="s">
        <v>2913</v>
      </c>
      <c r="C9" s="375"/>
      <c r="D9" t="s">
        <v>509</v>
      </c>
    </row>
    <row r="10" spans="1:4">
      <c r="A10" s="342" t="s">
        <v>2890</v>
      </c>
      <c r="B10" s="368" t="s">
        <v>2897</v>
      </c>
      <c r="C10" s="362"/>
      <c r="D10" t="s">
        <v>96</v>
      </c>
    </row>
    <row r="11" spans="1:4">
      <c r="A11" s="342" t="s">
        <v>2918</v>
      </c>
      <c r="B11" s="366" t="s">
        <v>2914</v>
      </c>
      <c r="C11" s="377"/>
      <c r="D11" t="s">
        <v>95</v>
      </c>
    </row>
    <row r="12" spans="1:4">
      <c r="A12" s="342" t="s">
        <v>2900</v>
      </c>
      <c r="B12" s="367" t="s">
        <v>2905</v>
      </c>
      <c r="C12" s="373"/>
      <c r="D12" t="s">
        <v>2930</v>
      </c>
    </row>
    <row r="13" spans="1:4">
      <c r="A13" t="s">
        <v>2941</v>
      </c>
      <c r="B13" s="366" t="s">
        <v>2935</v>
      </c>
      <c r="C13" s="383"/>
      <c r="D13" t="s">
        <v>2834</v>
      </c>
    </row>
    <row r="14" spans="1:4">
      <c r="A14" s="342" t="s">
        <v>2903</v>
      </c>
      <c r="B14" s="367" t="s">
        <v>2904</v>
      </c>
      <c r="C14" s="361"/>
      <c r="D14" t="s">
        <v>348</v>
      </c>
    </row>
    <row r="15" spans="1:4" s="342" customFormat="1">
      <c r="A15" s="342" t="s">
        <v>2986</v>
      </c>
      <c r="B15" s="367" t="s">
        <v>2988</v>
      </c>
      <c r="C15" s="387"/>
      <c r="D15" s="342" t="s">
        <v>2985</v>
      </c>
    </row>
    <row r="16" spans="1:4" s="342" customFormat="1">
      <c r="A16" s="342" t="s">
        <v>2987</v>
      </c>
      <c r="B16" s="367">
        <v>740000</v>
      </c>
      <c r="C16" s="388"/>
      <c r="D16" s="342" t="s">
        <v>2832</v>
      </c>
    </row>
    <row r="17" spans="1:4">
      <c r="A17" s="342" t="s">
        <v>2919</v>
      </c>
      <c r="B17" s="366" t="s">
        <v>2915</v>
      </c>
      <c r="C17" s="378"/>
      <c r="D17" t="s">
        <v>349</v>
      </c>
    </row>
    <row r="18" spans="1:4">
      <c r="A18" s="342" t="s">
        <v>2902</v>
      </c>
      <c r="B18" s="367" t="s">
        <v>2907</v>
      </c>
      <c r="C18" s="370"/>
      <c r="D18" t="s">
        <v>345</v>
      </c>
    </row>
    <row r="19" spans="1:4">
      <c r="A19" s="358" t="s">
        <v>2926</v>
      </c>
      <c r="B19" s="379" t="s">
        <v>2925</v>
      </c>
      <c r="C19" s="380"/>
      <c r="D19" t="s">
        <v>498</v>
      </c>
    </row>
    <row r="20" spans="1:4">
      <c r="A20" s="342" t="s">
        <v>2896</v>
      </c>
      <c r="B20" s="367" t="s">
        <v>2906</v>
      </c>
      <c r="C20" s="369"/>
      <c r="D20" t="s">
        <v>501</v>
      </c>
    </row>
    <row r="21" spans="1:4">
      <c r="A21" t="s">
        <v>2942</v>
      </c>
      <c r="B21" s="366" t="s">
        <v>2936</v>
      </c>
      <c r="C21" s="385"/>
      <c r="D21" t="s">
        <v>2931</v>
      </c>
    </row>
    <row r="23" spans="1:4" s="342" customFormat="1">
      <c r="A23" s="332" t="s">
        <v>2911</v>
      </c>
      <c r="B23" s="364"/>
      <c r="C23" s="330"/>
      <c r="D23" s="330"/>
    </row>
    <row r="24" spans="1:4" s="363" customFormat="1">
      <c r="A24" s="363" t="s">
        <v>2891</v>
      </c>
      <c r="B24" s="365" t="s">
        <v>2892</v>
      </c>
      <c r="C24" s="363" t="s">
        <v>2893</v>
      </c>
      <c r="D24" s="363" t="s">
        <v>2978</v>
      </c>
    </row>
    <row r="25" spans="1:4">
      <c r="A25" t="s">
        <v>2917</v>
      </c>
      <c r="B25" s="366" t="s">
        <v>2913</v>
      </c>
      <c r="C25" s="375"/>
      <c r="D25" t="s">
        <v>2980</v>
      </c>
    </row>
    <row r="26" spans="1:4" s="342" customFormat="1">
      <c r="A26" s="342" t="s">
        <v>2890</v>
      </c>
      <c r="B26" s="368" t="s">
        <v>2897</v>
      </c>
      <c r="C26" s="362"/>
      <c r="D26" s="342" t="s">
        <v>2979</v>
      </c>
    </row>
    <row r="27" spans="1:4">
      <c r="A27" t="s">
        <v>2902</v>
      </c>
      <c r="B27" s="366" t="s">
        <v>2907</v>
      </c>
      <c r="C27" s="370"/>
      <c r="D27" t="s">
        <v>4</v>
      </c>
    </row>
    <row r="28" spans="1:4">
      <c r="A28" t="s">
        <v>2916</v>
      </c>
      <c r="B28" s="366" t="s">
        <v>2933</v>
      </c>
      <c r="C28" s="376"/>
      <c r="D28" t="s">
        <v>100</v>
      </c>
    </row>
    <row r="29" spans="1:4">
      <c r="A29" t="s">
        <v>2896</v>
      </c>
      <c r="B29" s="366">
        <v>969696</v>
      </c>
      <c r="C29" s="369"/>
      <c r="D29" t="s">
        <v>9</v>
      </c>
    </row>
    <row r="30" spans="1:4">
      <c r="A30" t="s">
        <v>2909</v>
      </c>
      <c r="B30" s="366" t="s">
        <v>2910</v>
      </c>
      <c r="C30" s="371"/>
      <c r="D30" t="s">
        <v>2745</v>
      </c>
    </row>
    <row r="31" spans="1:4">
      <c r="A31" t="s">
        <v>2918</v>
      </c>
      <c r="B31" s="366" t="s">
        <v>2914</v>
      </c>
      <c r="C31" s="377"/>
      <c r="D31" t="s">
        <v>149</v>
      </c>
    </row>
    <row r="32" spans="1:4" s="342" customFormat="1">
      <c r="A32" s="342" t="s">
        <v>2919</v>
      </c>
      <c r="B32" s="366" t="s">
        <v>2915</v>
      </c>
      <c r="C32" s="378"/>
      <c r="D32" s="342" t="s">
        <v>2754</v>
      </c>
    </row>
    <row r="33" spans="1:4">
      <c r="A33" t="s">
        <v>2901</v>
      </c>
      <c r="B33" s="366" t="s">
        <v>2912</v>
      </c>
      <c r="C33" s="374"/>
      <c r="D33" t="s">
        <v>2851</v>
      </c>
    </row>
    <row r="34" spans="1:4" s="342" customFormat="1">
      <c r="A34" s="342" t="s">
        <v>2986</v>
      </c>
      <c r="B34" s="367" t="s">
        <v>2988</v>
      </c>
      <c r="C34" s="387"/>
      <c r="D34" s="342" t="s">
        <v>3259</v>
      </c>
    </row>
    <row r="36" spans="1:4" s="342" customFormat="1">
      <c r="A36" s="332" t="s">
        <v>2920</v>
      </c>
      <c r="B36" s="364"/>
      <c r="C36" s="330"/>
      <c r="D36" s="330"/>
    </row>
    <row r="37" spans="1:4" s="342" customFormat="1">
      <c r="A37" s="363" t="s">
        <v>2891</v>
      </c>
      <c r="B37" s="365" t="s">
        <v>2892</v>
      </c>
      <c r="C37" s="363" t="s">
        <v>2893</v>
      </c>
      <c r="D37" s="363" t="s">
        <v>2894</v>
      </c>
    </row>
    <row r="38" spans="1:4" s="342" customFormat="1">
      <c r="A38" s="342" t="s">
        <v>2902</v>
      </c>
      <c r="B38" s="367" t="s">
        <v>2907</v>
      </c>
      <c r="C38" s="370"/>
      <c r="D38" s="342" t="s">
        <v>2921</v>
      </c>
    </row>
    <row r="39" spans="1:4" s="342" customFormat="1">
      <c r="A39" s="342" t="s">
        <v>2896</v>
      </c>
      <c r="B39" s="366">
        <v>969696</v>
      </c>
      <c r="C39" s="369"/>
      <c r="D39" s="342" t="s">
        <v>2922</v>
      </c>
    </row>
    <row r="40" spans="1:4" s="342" customFormat="1">
      <c r="A40" s="342" t="s">
        <v>2909</v>
      </c>
      <c r="B40" s="366" t="s">
        <v>2910</v>
      </c>
      <c r="C40" s="371"/>
      <c r="D40" s="342" t="s">
        <v>2923</v>
      </c>
    </row>
    <row r="41" spans="1:4" s="342" customFormat="1">
      <c r="A41" s="342" t="s">
        <v>2986</v>
      </c>
      <c r="B41" s="367" t="s">
        <v>2988</v>
      </c>
      <c r="C41" s="387"/>
      <c r="D41" s="342" t="s">
        <v>3260</v>
      </c>
    </row>
    <row r="42" spans="1:4" s="358" customFormat="1">
      <c r="B42" s="379"/>
    </row>
    <row r="43" spans="1:4" s="358" customFormat="1">
      <c r="A43" s="332" t="s">
        <v>2924</v>
      </c>
      <c r="B43" s="364"/>
      <c r="C43" s="330"/>
      <c r="D43" s="330"/>
    </row>
    <row r="44" spans="1:4" s="358" customFormat="1">
      <c r="A44" s="363" t="s">
        <v>2891</v>
      </c>
      <c r="B44" s="365" t="s">
        <v>2892</v>
      </c>
      <c r="C44" s="363" t="s">
        <v>2893</v>
      </c>
      <c r="D44" s="363" t="s">
        <v>2894</v>
      </c>
    </row>
    <row r="45" spans="1:4" s="358" customFormat="1">
      <c r="A45" s="342" t="s">
        <v>2909</v>
      </c>
      <c r="B45" s="366" t="s">
        <v>2910</v>
      </c>
      <c r="C45" s="371"/>
      <c r="D45" s="358" t="s">
        <v>2359</v>
      </c>
    </row>
    <row r="46" spans="1:4" s="358" customFormat="1">
      <c r="A46" s="342" t="s">
        <v>2903</v>
      </c>
      <c r="B46" s="367" t="s">
        <v>2904</v>
      </c>
      <c r="C46" s="361"/>
      <c r="D46" s="358" t="s">
        <v>964</v>
      </c>
    </row>
    <row r="47" spans="1:4" s="358" customFormat="1">
      <c r="A47" s="342" t="s">
        <v>2902</v>
      </c>
      <c r="B47" s="367" t="s">
        <v>2907</v>
      </c>
      <c r="C47" s="370"/>
      <c r="D47" s="358" t="s">
        <v>2357</v>
      </c>
    </row>
    <row r="48" spans="1:4" s="358" customFormat="1">
      <c r="A48" s="342" t="s">
        <v>2896</v>
      </c>
      <c r="B48" s="367" t="s">
        <v>2906</v>
      </c>
      <c r="C48" s="369"/>
      <c r="D48" s="358" t="s">
        <v>2341</v>
      </c>
    </row>
    <row r="49" spans="1:4" s="358" customFormat="1">
      <c r="B49" s="386"/>
    </row>
    <row r="50" spans="1:4" s="358" customFormat="1">
      <c r="A50" s="332" t="s">
        <v>3084</v>
      </c>
      <c r="B50" s="364"/>
      <c r="C50" s="330"/>
      <c r="D50" s="330"/>
    </row>
    <row r="51" spans="1:4" s="358" customFormat="1">
      <c r="A51" s="363" t="s">
        <v>2891</v>
      </c>
      <c r="B51" s="365" t="s">
        <v>2892</v>
      </c>
      <c r="C51" s="363" t="s">
        <v>2893</v>
      </c>
      <c r="D51" s="363" t="s">
        <v>2894</v>
      </c>
    </row>
    <row r="52" spans="1:4" s="358" customFormat="1">
      <c r="A52" s="342" t="s">
        <v>2902</v>
      </c>
      <c r="B52" s="367" t="s">
        <v>2907</v>
      </c>
      <c r="C52" s="370"/>
      <c r="D52" s="358" t="s">
        <v>2954</v>
      </c>
    </row>
    <row r="53" spans="1:4" s="358" customFormat="1">
      <c r="A53" s="342" t="s">
        <v>2917</v>
      </c>
      <c r="B53" s="366" t="s">
        <v>2913</v>
      </c>
      <c r="C53" s="375"/>
      <c r="D53" s="358" t="s">
        <v>2955</v>
      </c>
    </row>
    <row r="54" spans="1:4" s="358" customFormat="1">
      <c r="A54" s="342" t="s">
        <v>2916</v>
      </c>
      <c r="B54" s="366" t="s">
        <v>2933</v>
      </c>
      <c r="C54" s="376"/>
      <c r="D54" s="358" t="s">
        <v>2956</v>
      </c>
    </row>
    <row r="55" spans="1:4" s="358" customFormat="1">
      <c r="A55" s="342" t="s">
        <v>2909</v>
      </c>
      <c r="B55" s="367" t="s">
        <v>2910</v>
      </c>
      <c r="C55" s="371"/>
      <c r="D55" s="358" t="s">
        <v>2957</v>
      </c>
    </row>
    <row r="56" spans="1:4" s="358" customFormat="1">
      <c r="A56" s="342" t="s">
        <v>2903</v>
      </c>
      <c r="B56" s="367" t="s">
        <v>2904</v>
      </c>
      <c r="C56" s="361"/>
      <c r="D56" s="358" t="s">
        <v>2958</v>
      </c>
    </row>
    <row r="57" spans="1:4" s="342" customFormat="1">
      <c r="B57" s="366"/>
      <c r="C57" s="358"/>
    </row>
    <row r="58" spans="1:4" s="342" customFormat="1">
      <c r="A58" s="332" t="s">
        <v>3446</v>
      </c>
      <c r="B58" s="364"/>
      <c r="C58" s="330"/>
      <c r="D58" s="330"/>
    </row>
    <row r="59" spans="1:4" s="342" customFormat="1">
      <c r="A59" s="363" t="s">
        <v>2891</v>
      </c>
      <c r="B59" s="365" t="s">
        <v>2892</v>
      </c>
      <c r="C59" s="363" t="s">
        <v>2893</v>
      </c>
      <c r="D59" s="363" t="s">
        <v>2894</v>
      </c>
    </row>
    <row r="60" spans="1:4" s="342" customFormat="1">
      <c r="A60" s="342" t="s">
        <v>2917</v>
      </c>
      <c r="B60" s="366" t="s">
        <v>2913</v>
      </c>
      <c r="C60" s="375"/>
      <c r="D60" s="342" t="s">
        <v>3434</v>
      </c>
    </row>
    <row r="61" spans="1:4" s="342" customFormat="1">
      <c r="A61" s="342" t="s">
        <v>2902</v>
      </c>
      <c r="B61" s="367" t="s">
        <v>2907</v>
      </c>
      <c r="C61" s="370"/>
      <c r="D61" s="358" t="s">
        <v>3433</v>
      </c>
    </row>
    <row r="62" spans="1:4" s="342" customFormat="1">
      <c r="A62" s="342" t="s">
        <v>2901</v>
      </c>
      <c r="B62" s="366" t="s">
        <v>2912</v>
      </c>
      <c r="C62" s="374"/>
      <c r="D62" s="342" t="s">
        <v>3430</v>
      </c>
    </row>
    <row r="63" spans="1:4" s="342" customFormat="1">
      <c r="A63" s="342" t="s">
        <v>2942</v>
      </c>
      <c r="B63" s="366" t="s">
        <v>2936</v>
      </c>
      <c r="C63" s="385"/>
      <c r="D63" s="342" t="s">
        <v>3431</v>
      </c>
    </row>
    <row r="64" spans="1:4" s="342" customFormat="1">
      <c r="A64" s="342" t="s">
        <v>2919</v>
      </c>
      <c r="B64" s="366" t="s">
        <v>2915</v>
      </c>
      <c r="C64" s="378"/>
      <c r="D64" s="358" t="s">
        <v>3432</v>
      </c>
    </row>
    <row r="65" spans="1:4" s="358" customFormat="1">
      <c r="A65" s="342"/>
      <c r="B65" s="367"/>
    </row>
    <row r="66" spans="1:4" s="358" customFormat="1">
      <c r="A66" s="332" t="s">
        <v>3609</v>
      </c>
      <c r="B66" s="364"/>
      <c r="C66" s="330"/>
      <c r="D66" s="330"/>
    </row>
    <row r="67" spans="1:4" s="358" customFormat="1">
      <c r="A67" s="363" t="s">
        <v>2891</v>
      </c>
      <c r="B67" s="365" t="s">
        <v>2892</v>
      </c>
      <c r="C67" s="363" t="s">
        <v>2893</v>
      </c>
      <c r="D67" s="363" t="s">
        <v>2894</v>
      </c>
    </row>
    <row r="68" spans="1:4" s="358" customFormat="1">
      <c r="A68" s="342" t="s">
        <v>2986</v>
      </c>
      <c r="B68" s="367" t="s">
        <v>2988</v>
      </c>
      <c r="C68" s="387"/>
      <c r="D68" s="342" t="s">
        <v>3513</v>
      </c>
    </row>
    <row r="69" spans="1:4" s="358" customFormat="1">
      <c r="A69" s="342" t="s">
        <v>2917</v>
      </c>
      <c r="B69" s="366" t="s">
        <v>2913</v>
      </c>
      <c r="C69" s="375"/>
      <c r="D69" s="342" t="s">
        <v>3514</v>
      </c>
    </row>
    <row r="70" spans="1:4" s="358" customFormat="1">
      <c r="A70" s="342" t="s">
        <v>2919</v>
      </c>
      <c r="B70" s="366" t="s">
        <v>2915</v>
      </c>
      <c r="C70" s="378"/>
      <c r="D70" s="342" t="s">
        <v>513</v>
      </c>
    </row>
    <row r="71" spans="1:4" s="358" customFormat="1">
      <c r="A71" s="342" t="s">
        <v>2918</v>
      </c>
      <c r="B71" s="366" t="s">
        <v>2914</v>
      </c>
      <c r="C71" s="377"/>
      <c r="D71" s="342" t="s">
        <v>3515</v>
      </c>
    </row>
    <row r="72" spans="1:4" s="358" customFormat="1">
      <c r="A72" s="342" t="s">
        <v>2916</v>
      </c>
      <c r="B72" s="366" t="s">
        <v>2933</v>
      </c>
      <c r="C72" s="376"/>
      <c r="D72" s="342" t="s">
        <v>3516</v>
      </c>
    </row>
    <row r="73" spans="1:4" s="358" customFormat="1">
      <c r="A73" s="342" t="s">
        <v>2896</v>
      </c>
      <c r="B73" s="367" t="s">
        <v>2906</v>
      </c>
      <c r="C73" s="369"/>
      <c r="D73" s="342" t="s">
        <v>295</v>
      </c>
    </row>
    <row r="74" spans="1:4" s="358" customFormat="1">
      <c r="A74" s="342" t="s">
        <v>2902</v>
      </c>
      <c r="B74" s="367" t="s">
        <v>2907</v>
      </c>
      <c r="C74" s="370"/>
      <c r="D74" s="342" t="s">
        <v>3517</v>
      </c>
    </row>
    <row r="75" spans="1:4" s="358" customFormat="1">
      <c r="A75" s="342" t="s">
        <v>2909</v>
      </c>
      <c r="B75" s="367" t="s">
        <v>2910</v>
      </c>
      <c r="C75" s="371"/>
      <c r="D75" s="342" t="s">
        <v>3518</v>
      </c>
    </row>
    <row r="76" spans="1:4" s="358" customFormat="1">
      <c r="A76" s="342" t="s">
        <v>2901</v>
      </c>
      <c r="B76" s="366" t="s">
        <v>2912</v>
      </c>
      <c r="C76" s="374"/>
      <c r="D76" s="342" t="s">
        <v>3519</v>
      </c>
    </row>
    <row r="77" spans="1:4" s="358" customFormat="1">
      <c r="A77" s="342" t="s">
        <v>2903</v>
      </c>
      <c r="B77" s="367" t="s">
        <v>2904</v>
      </c>
      <c r="C77" s="361"/>
      <c r="D77" s="358" t="s">
        <v>2958</v>
      </c>
    </row>
    <row r="78" spans="1:4" s="358" customFormat="1">
      <c r="A78" s="342"/>
      <c r="B78" s="367"/>
    </row>
    <row r="79" spans="1:4" s="358" customFormat="1">
      <c r="A79" s="332" t="s">
        <v>3412</v>
      </c>
      <c r="B79" s="364"/>
      <c r="C79" s="330"/>
      <c r="D79" s="330"/>
    </row>
    <row r="80" spans="1:4" s="358" customFormat="1">
      <c r="A80" s="363" t="s">
        <v>2891</v>
      </c>
      <c r="B80" s="365" t="s">
        <v>2892</v>
      </c>
      <c r="C80" s="363" t="s">
        <v>2893</v>
      </c>
      <c r="D80" s="363" t="s">
        <v>2894</v>
      </c>
    </row>
    <row r="81" spans="1:4" s="358" customFormat="1">
      <c r="A81" s="342" t="s">
        <v>2902</v>
      </c>
      <c r="B81" s="367" t="s">
        <v>2907</v>
      </c>
      <c r="C81" s="370"/>
      <c r="D81" s="358" t="s">
        <v>3339</v>
      </c>
    </row>
    <row r="82" spans="1:4" s="358" customFormat="1">
      <c r="A82" s="342" t="s">
        <v>2917</v>
      </c>
      <c r="B82" s="366" t="s">
        <v>2913</v>
      </c>
      <c r="C82" s="375"/>
      <c r="D82" s="358" t="s">
        <v>3340</v>
      </c>
    </row>
    <row r="83" spans="1:4" s="358" customFormat="1">
      <c r="A83" s="342" t="s">
        <v>2916</v>
      </c>
      <c r="B83" s="366" t="s">
        <v>2933</v>
      </c>
      <c r="C83" s="376"/>
      <c r="D83" s="358" t="s">
        <v>3341</v>
      </c>
    </row>
    <row r="84" spans="1:4" s="358" customFormat="1">
      <c r="A84" s="342" t="s">
        <v>2903</v>
      </c>
      <c r="B84" s="367" t="s">
        <v>2904</v>
      </c>
      <c r="C84" s="361"/>
      <c r="D84" s="358" t="s">
        <v>2958</v>
      </c>
    </row>
    <row r="85" spans="1:4" s="342" customFormat="1">
      <c r="B85" s="366"/>
    </row>
    <row r="86" spans="1:4" s="342" customFormat="1">
      <c r="A86" s="332" t="s">
        <v>3353</v>
      </c>
      <c r="B86" s="364"/>
      <c r="C86" s="330"/>
      <c r="D86" s="330"/>
    </row>
    <row r="87" spans="1:4" s="342" customFormat="1">
      <c r="A87" s="363" t="s">
        <v>2891</v>
      </c>
      <c r="B87" s="365" t="s">
        <v>2892</v>
      </c>
      <c r="C87" s="363" t="s">
        <v>2893</v>
      </c>
      <c r="D87" s="363" t="s">
        <v>2894</v>
      </c>
    </row>
    <row r="88" spans="1:4" s="342" customFormat="1">
      <c r="A88" s="342" t="s">
        <v>2917</v>
      </c>
      <c r="B88" s="366" t="s">
        <v>2913</v>
      </c>
      <c r="C88" s="375"/>
      <c r="D88" s="358" t="s">
        <v>3354</v>
      </c>
    </row>
    <row r="89" spans="1:4" s="342" customFormat="1">
      <c r="A89" s="342" t="s">
        <v>2909</v>
      </c>
      <c r="B89" s="367" t="s">
        <v>2910</v>
      </c>
      <c r="C89" s="371"/>
      <c r="D89" s="358" t="s">
        <v>3355</v>
      </c>
    </row>
    <row r="90" spans="1:4" s="342" customFormat="1">
      <c r="A90" s="342" t="s">
        <v>2903</v>
      </c>
      <c r="B90" s="367" t="s">
        <v>2904</v>
      </c>
      <c r="C90" s="361"/>
      <c r="D90" s="358" t="s">
        <v>2958</v>
      </c>
    </row>
    <row r="91" spans="1:4" s="342" customFormat="1">
      <c r="B91" s="367"/>
      <c r="C91" s="358"/>
      <c r="D91" s="358"/>
    </row>
    <row r="92" spans="1:4" s="342" customFormat="1">
      <c r="A92" s="332" t="s">
        <v>3413</v>
      </c>
      <c r="B92" s="364"/>
      <c r="C92" s="330"/>
      <c r="D92" s="330"/>
    </row>
    <row r="93" spans="1:4" s="342" customFormat="1">
      <c r="A93" s="363" t="s">
        <v>2891</v>
      </c>
      <c r="B93" s="365" t="s">
        <v>2892</v>
      </c>
      <c r="C93" s="363" t="s">
        <v>2893</v>
      </c>
      <c r="D93" s="363" t="s">
        <v>2894</v>
      </c>
    </row>
    <row r="94" spans="1:4" s="342" customFormat="1">
      <c r="A94" s="342" t="s">
        <v>2902</v>
      </c>
      <c r="B94" s="367" t="s">
        <v>2907</v>
      </c>
      <c r="C94" s="370"/>
      <c r="D94" s="358" t="s">
        <v>3414</v>
      </c>
    </row>
    <row r="95" spans="1:4" s="342" customFormat="1">
      <c r="A95" s="342" t="s">
        <v>2942</v>
      </c>
      <c r="B95" s="366" t="s">
        <v>2936</v>
      </c>
      <c r="C95" s="385"/>
      <c r="D95" s="358" t="s">
        <v>3415</v>
      </c>
    </row>
    <row r="96" spans="1:4" s="342" customFormat="1">
      <c r="A96" s="342" t="s">
        <v>2919</v>
      </c>
      <c r="B96" s="366" t="s">
        <v>2915</v>
      </c>
      <c r="C96" s="378"/>
      <c r="D96" s="358" t="s">
        <v>3416</v>
      </c>
    </row>
    <row r="97" spans="1:4" s="342" customFormat="1">
      <c r="A97" s="342" t="s">
        <v>2903</v>
      </c>
      <c r="B97" s="367" t="s">
        <v>2904</v>
      </c>
      <c r="C97" s="361"/>
      <c r="D97" s="358" t="s">
        <v>2958</v>
      </c>
    </row>
    <row r="98" spans="1:4" s="342" customFormat="1">
      <c r="B98" s="366"/>
    </row>
    <row r="99" spans="1:4" s="342" customFormat="1">
      <c r="A99" s="332" t="s">
        <v>2960</v>
      </c>
      <c r="B99" s="364"/>
      <c r="C99" s="330"/>
      <c r="D99" s="330"/>
    </row>
    <row r="100" spans="1:4" s="342" customFormat="1">
      <c r="A100" s="363" t="s">
        <v>2891</v>
      </c>
      <c r="B100" s="365" t="s">
        <v>2892</v>
      </c>
      <c r="C100" s="363" t="s">
        <v>2893</v>
      </c>
      <c r="D100" s="363" t="s">
        <v>2894</v>
      </c>
    </row>
    <row r="101" spans="1:4" s="342" customFormat="1">
      <c r="A101" s="342" t="s">
        <v>2903</v>
      </c>
      <c r="B101" s="367" t="s">
        <v>2904</v>
      </c>
      <c r="C101" s="361"/>
      <c r="D101" s="342" t="s">
        <v>2961</v>
      </c>
    </row>
    <row r="102" spans="1:4" s="342" customFormat="1">
      <c r="A102" s="342" t="s">
        <v>2917</v>
      </c>
      <c r="B102" s="366" t="s">
        <v>2913</v>
      </c>
      <c r="C102" s="375"/>
      <c r="D102" s="342" t="s">
        <v>2962</v>
      </c>
    </row>
    <row r="103" spans="1:4" s="342" customFormat="1">
      <c r="A103" s="342" t="s">
        <v>2919</v>
      </c>
      <c r="B103" s="366" t="s">
        <v>2915</v>
      </c>
      <c r="C103" s="378"/>
      <c r="D103" s="342" t="s">
        <v>3076</v>
      </c>
    </row>
    <row r="104" spans="1:4" s="342" customFormat="1">
      <c r="A104" s="342" t="s">
        <v>2918</v>
      </c>
      <c r="B104" s="366" t="s">
        <v>2914</v>
      </c>
      <c r="C104" s="377"/>
      <c r="D104" s="342" t="s">
        <v>2963</v>
      </c>
    </row>
    <row r="105" spans="1:4" s="342" customFormat="1">
      <c r="A105" s="342" t="s">
        <v>2916</v>
      </c>
      <c r="B105" s="366" t="s">
        <v>2933</v>
      </c>
      <c r="C105" s="376"/>
      <c r="D105" s="342" t="s">
        <v>2964</v>
      </c>
    </row>
    <row r="106" spans="1:4" s="342" customFormat="1">
      <c r="A106" s="342" t="s">
        <v>2896</v>
      </c>
      <c r="B106" s="367" t="s">
        <v>2906</v>
      </c>
      <c r="C106" s="369"/>
      <c r="D106" s="342" t="s">
        <v>2965</v>
      </c>
    </row>
    <row r="107" spans="1:4" s="342" customFormat="1">
      <c r="A107" s="342" t="s">
        <v>2902</v>
      </c>
      <c r="B107" s="367" t="s">
        <v>2907</v>
      </c>
      <c r="C107" s="370"/>
      <c r="D107" s="342" t="s">
        <v>2966</v>
      </c>
    </row>
    <row r="108" spans="1:4" s="342" customFormat="1">
      <c r="A108" s="342" t="s">
        <v>2909</v>
      </c>
      <c r="B108" s="367" t="s">
        <v>2910</v>
      </c>
      <c r="C108" s="371"/>
      <c r="D108" s="342" t="s">
        <v>2967</v>
      </c>
    </row>
    <row r="109" spans="1:4" s="342" customFormat="1">
      <c r="A109" s="342" t="s">
        <v>2901</v>
      </c>
      <c r="B109" s="366" t="s">
        <v>2912</v>
      </c>
      <c r="C109" s="374"/>
      <c r="D109" s="342" t="s">
        <v>2968</v>
      </c>
    </row>
    <row r="110" spans="1:4" s="342" customFormat="1">
      <c r="B110" s="366"/>
      <c r="C110" s="358"/>
    </row>
    <row r="111" spans="1:4" s="342" customFormat="1">
      <c r="A111" s="332" t="s">
        <v>2959</v>
      </c>
      <c r="B111" s="364"/>
      <c r="C111" s="330"/>
      <c r="D111" s="330"/>
    </row>
    <row r="112" spans="1:4" s="342" customFormat="1">
      <c r="A112" s="363" t="s">
        <v>2891</v>
      </c>
      <c r="B112" s="365" t="s">
        <v>2892</v>
      </c>
      <c r="C112" s="363" t="s">
        <v>2893</v>
      </c>
      <c r="D112" s="363" t="s">
        <v>2894</v>
      </c>
    </row>
    <row r="113" spans="1:5" s="342" customFormat="1">
      <c r="A113" s="342" t="s">
        <v>2909</v>
      </c>
      <c r="B113" s="367" t="s">
        <v>2910</v>
      </c>
      <c r="C113" s="371"/>
      <c r="D113" s="342" t="s">
        <v>3094</v>
      </c>
    </row>
    <row r="114" spans="1:5" s="342" customFormat="1">
      <c r="A114" s="342" t="s">
        <v>2916</v>
      </c>
      <c r="B114" s="366" t="s">
        <v>2933</v>
      </c>
      <c r="C114" s="376"/>
      <c r="D114" s="358" t="s">
        <v>3095</v>
      </c>
    </row>
    <row r="115" spans="1:5" s="342" customFormat="1">
      <c r="A115" s="342" t="s">
        <v>2902</v>
      </c>
      <c r="B115" s="367" t="s">
        <v>2907</v>
      </c>
      <c r="C115" s="370"/>
      <c r="D115" s="342" t="s">
        <v>3085</v>
      </c>
    </row>
    <row r="116" spans="1:5" s="342" customFormat="1">
      <c r="A116" s="342" t="s">
        <v>2917</v>
      </c>
      <c r="B116" s="366" t="s">
        <v>2913</v>
      </c>
      <c r="C116" s="375"/>
      <c r="D116" s="342" t="s">
        <v>3086</v>
      </c>
    </row>
    <row r="117" spans="1:5" s="342" customFormat="1">
      <c r="A117" s="342" t="s">
        <v>2903</v>
      </c>
      <c r="B117" s="367" t="s">
        <v>2904</v>
      </c>
      <c r="C117" s="361"/>
      <c r="D117" s="358" t="s">
        <v>2958</v>
      </c>
    </row>
    <row r="118" spans="1:5" s="342" customFormat="1">
      <c r="B118" s="366"/>
      <c r="C118" s="358"/>
    </row>
    <row r="119" spans="1:5">
      <c r="A119" s="332" t="s">
        <v>2895</v>
      </c>
      <c r="B119" s="364"/>
      <c r="C119" s="330"/>
      <c r="D119" s="330"/>
    </row>
    <row r="120" spans="1:5">
      <c r="A120" s="363" t="s">
        <v>2891</v>
      </c>
      <c r="B120" s="365" t="s">
        <v>2892</v>
      </c>
      <c r="C120" s="363" t="s">
        <v>2893</v>
      </c>
      <c r="D120" s="363" t="s">
        <v>2894</v>
      </c>
    </row>
    <row r="121" spans="1:5">
      <c r="A121" s="342" t="s">
        <v>2916</v>
      </c>
      <c r="B121" s="366" t="s">
        <v>2933</v>
      </c>
      <c r="C121" s="376"/>
      <c r="D121" t="s">
        <v>2367</v>
      </c>
    </row>
    <row r="122" spans="1:5">
      <c r="A122" t="s">
        <v>2896</v>
      </c>
      <c r="B122" s="367" t="s">
        <v>2906</v>
      </c>
      <c r="C122" s="369"/>
      <c r="D122" t="s">
        <v>2369</v>
      </c>
    </row>
    <row r="123" spans="1:5">
      <c r="A123" t="s">
        <v>2902</v>
      </c>
      <c r="B123" s="367" t="s">
        <v>2907</v>
      </c>
      <c r="C123" s="370"/>
      <c r="D123" t="s">
        <v>2368</v>
      </c>
    </row>
    <row r="124" spans="1:5">
      <c r="A124" t="s">
        <v>2901</v>
      </c>
      <c r="B124" s="366" t="s">
        <v>2912</v>
      </c>
      <c r="C124" s="372"/>
      <c r="D124" t="s">
        <v>2898</v>
      </c>
      <c r="E124" s="367"/>
    </row>
    <row r="125" spans="1:5">
      <c r="A125" s="342" t="s">
        <v>2917</v>
      </c>
      <c r="B125" s="366" t="s">
        <v>2913</v>
      </c>
      <c r="C125" s="375"/>
      <c r="D125" t="s">
        <v>2899</v>
      </c>
    </row>
    <row r="126" spans="1:5">
      <c r="A126" t="s">
        <v>2903</v>
      </c>
      <c r="B126" s="367" t="s">
        <v>2904</v>
      </c>
      <c r="C126" s="361"/>
      <c r="D126" t="s">
        <v>2370</v>
      </c>
    </row>
    <row r="127" spans="1:5">
      <c r="A127" t="s">
        <v>2909</v>
      </c>
      <c r="B127" s="367" t="s">
        <v>2910</v>
      </c>
      <c r="C127" s="371"/>
      <c r="D127" t="s">
        <v>2908</v>
      </c>
    </row>
    <row r="129" spans="1:8">
      <c r="A129" s="332" t="s">
        <v>2943</v>
      </c>
      <c r="B129" s="364"/>
      <c r="C129" s="330"/>
      <c r="D129" s="330"/>
    </row>
    <row r="130" spans="1:8">
      <c r="A130" s="363" t="s">
        <v>2891</v>
      </c>
      <c r="B130" s="365" t="s">
        <v>2892</v>
      </c>
      <c r="C130" s="363" t="s">
        <v>2893</v>
      </c>
      <c r="D130" s="363" t="s">
        <v>2894</v>
      </c>
    </row>
    <row r="131" spans="1:8">
      <c r="A131" s="342" t="s">
        <v>2902</v>
      </c>
      <c r="B131" s="367" t="s">
        <v>2907</v>
      </c>
      <c r="C131" s="370"/>
      <c r="D131" t="s">
        <v>162</v>
      </c>
    </row>
    <row r="132" spans="1:8">
      <c r="A132" s="342" t="s">
        <v>2890</v>
      </c>
      <c r="B132" s="368" t="s">
        <v>2897</v>
      </c>
      <c r="C132" s="362"/>
      <c r="D132" t="s">
        <v>2945</v>
      </c>
    </row>
    <row r="133" spans="1:8">
      <c r="A133" s="342" t="s">
        <v>2942</v>
      </c>
      <c r="B133" s="366" t="s">
        <v>2936</v>
      </c>
      <c r="C133" s="385"/>
      <c r="D133" t="s">
        <v>2952</v>
      </c>
    </row>
    <row r="134" spans="1:8">
      <c r="A134" s="342" t="s">
        <v>2909</v>
      </c>
      <c r="B134" s="367" t="s">
        <v>2910</v>
      </c>
      <c r="C134" s="371"/>
      <c r="D134" t="s">
        <v>2946</v>
      </c>
    </row>
    <row r="135" spans="1:8">
      <c r="A135" s="342" t="s">
        <v>2918</v>
      </c>
      <c r="B135" s="366" t="s">
        <v>2914</v>
      </c>
      <c r="C135" s="377"/>
      <c r="D135" t="s">
        <v>2947</v>
      </c>
    </row>
    <row r="136" spans="1:8">
      <c r="A136" s="342" t="s">
        <v>2917</v>
      </c>
      <c r="B136" s="366" t="s">
        <v>2913</v>
      </c>
      <c r="C136" s="375"/>
      <c r="D136" t="s">
        <v>2948</v>
      </c>
    </row>
    <row r="137" spans="1:8">
      <c r="A137" s="342" t="s">
        <v>2937</v>
      </c>
      <c r="B137" s="366" t="s">
        <v>2934</v>
      </c>
      <c r="C137" s="384"/>
      <c r="D137" t="s">
        <v>2949</v>
      </c>
    </row>
    <row r="138" spans="1:8">
      <c r="A138" s="342" t="s">
        <v>2903</v>
      </c>
      <c r="B138" s="367" t="s">
        <v>2904</v>
      </c>
      <c r="C138" s="361"/>
      <c r="D138" t="s">
        <v>2953</v>
      </c>
    </row>
    <row r="139" spans="1:8">
      <c r="A139" s="342" t="s">
        <v>2916</v>
      </c>
      <c r="B139" s="366" t="s">
        <v>2933</v>
      </c>
      <c r="C139" s="376"/>
      <c r="D139" t="s">
        <v>2598</v>
      </c>
    </row>
    <row r="140" spans="1:8">
      <c r="A140" s="342" t="s">
        <v>2919</v>
      </c>
      <c r="B140" s="366" t="s">
        <v>2915</v>
      </c>
      <c r="C140" s="378"/>
      <c r="D140" t="s">
        <v>2599</v>
      </c>
    </row>
    <row r="141" spans="1:8">
      <c r="A141" s="342" t="s">
        <v>2896</v>
      </c>
      <c r="B141" s="367" t="s">
        <v>2906</v>
      </c>
      <c r="C141" s="369"/>
      <c r="D141" t="s">
        <v>2944</v>
      </c>
    </row>
    <row r="143" spans="1:8">
      <c r="A143" s="332" t="s">
        <v>2969</v>
      </c>
      <c r="B143" s="364"/>
      <c r="C143" s="330"/>
      <c r="D143" s="330"/>
    </row>
    <row r="144" spans="1:8">
      <c r="A144" s="363" t="s">
        <v>2891</v>
      </c>
      <c r="B144" s="365" t="s">
        <v>2892</v>
      </c>
      <c r="C144" s="363" t="s">
        <v>2893</v>
      </c>
      <c r="D144" s="363" t="s">
        <v>2894</v>
      </c>
      <c r="F144" s="358"/>
      <c r="G144" s="358"/>
      <c r="H144" s="358"/>
    </row>
    <row r="145" spans="1:8">
      <c r="A145" s="342" t="s">
        <v>2909</v>
      </c>
      <c r="B145" s="367" t="s">
        <v>2910</v>
      </c>
      <c r="C145" s="371"/>
      <c r="D145" t="s">
        <v>2970</v>
      </c>
      <c r="F145" s="358"/>
      <c r="G145" s="386"/>
      <c r="H145" s="358"/>
    </row>
    <row r="146" spans="1:8">
      <c r="A146" s="342" t="s">
        <v>2896</v>
      </c>
      <c r="B146" s="367" t="s">
        <v>2906</v>
      </c>
      <c r="C146" s="369"/>
      <c r="D146" t="s">
        <v>3203</v>
      </c>
      <c r="F146" s="358"/>
      <c r="G146" s="386"/>
      <c r="H146" s="358"/>
    </row>
    <row r="147" spans="1:8">
      <c r="A147" s="342" t="s">
        <v>2916</v>
      </c>
      <c r="B147" s="366" t="s">
        <v>2933</v>
      </c>
      <c r="C147" s="376"/>
      <c r="D147" t="s">
        <v>2971</v>
      </c>
      <c r="F147" s="358"/>
      <c r="G147" s="379"/>
      <c r="H147" s="358"/>
    </row>
    <row r="148" spans="1:8">
      <c r="A148" s="342" t="s">
        <v>2917</v>
      </c>
      <c r="B148" s="366" t="s">
        <v>2913</v>
      </c>
      <c r="C148" s="375"/>
      <c r="D148" t="s">
        <v>2972</v>
      </c>
      <c r="F148" s="358"/>
      <c r="G148" s="379"/>
      <c r="H148" s="358"/>
    </row>
    <row r="149" spans="1:8">
      <c r="A149" s="342" t="s">
        <v>2902</v>
      </c>
      <c r="B149" s="367" t="s">
        <v>2907</v>
      </c>
      <c r="C149" s="370"/>
      <c r="D149" t="s">
        <v>2973</v>
      </c>
      <c r="F149" s="358"/>
      <c r="G149" s="386"/>
      <c r="H149" s="358"/>
    </row>
    <row r="150" spans="1:8">
      <c r="A150" s="342" t="s">
        <v>2903</v>
      </c>
      <c r="B150" s="367" t="s">
        <v>2904</v>
      </c>
      <c r="C150" s="361"/>
      <c r="D150" t="s">
        <v>150</v>
      </c>
      <c r="F150" s="358"/>
      <c r="G150" s="386"/>
      <c r="H150" s="358"/>
    </row>
    <row r="151" spans="1:8">
      <c r="F151" s="358"/>
      <c r="G151" s="358"/>
      <c r="H151" s="358"/>
    </row>
    <row r="152" spans="1:8">
      <c r="A152" s="332" t="s">
        <v>2974</v>
      </c>
      <c r="B152" s="364"/>
      <c r="C152" s="330"/>
      <c r="D152" s="330"/>
      <c r="F152" s="358"/>
      <c r="G152" s="358"/>
      <c r="H152" s="358"/>
    </row>
    <row r="153" spans="1:8">
      <c r="A153" s="363" t="s">
        <v>2891</v>
      </c>
      <c r="B153" s="365" t="s">
        <v>2892</v>
      </c>
      <c r="C153" s="363" t="s">
        <v>2893</v>
      </c>
      <c r="D153" s="363" t="s">
        <v>2894</v>
      </c>
    </row>
    <row r="154" spans="1:8">
      <c r="A154" s="342" t="s">
        <v>2903</v>
      </c>
      <c r="B154" s="367" t="s">
        <v>2904</v>
      </c>
      <c r="C154" s="361"/>
      <c r="D154" t="s">
        <v>133</v>
      </c>
    </row>
    <row r="155" spans="1:8">
      <c r="A155" s="342" t="s">
        <v>2909</v>
      </c>
      <c r="B155" s="367" t="s">
        <v>2910</v>
      </c>
      <c r="C155" s="371"/>
      <c r="D155" t="s">
        <v>132</v>
      </c>
    </row>
    <row r="156" spans="1:8">
      <c r="A156" s="342" t="s">
        <v>2916</v>
      </c>
      <c r="B156" s="366" t="s">
        <v>2933</v>
      </c>
      <c r="C156" s="376"/>
      <c r="D156" t="s">
        <v>131</v>
      </c>
    </row>
    <row r="157" spans="1:8">
      <c r="A157" s="342" t="s">
        <v>2917</v>
      </c>
      <c r="B157" s="366" t="s">
        <v>2913</v>
      </c>
      <c r="C157" s="375"/>
      <c r="D157" t="s">
        <v>129</v>
      </c>
    </row>
    <row r="158" spans="1:8">
      <c r="A158" s="342" t="s">
        <v>2902</v>
      </c>
      <c r="B158" s="367" t="s">
        <v>2907</v>
      </c>
      <c r="C158" s="370"/>
      <c r="D158" t="s">
        <v>128</v>
      </c>
    </row>
    <row r="160" spans="1:8">
      <c r="A160" s="332" t="s">
        <v>2975</v>
      </c>
      <c r="B160" s="364"/>
      <c r="C160" s="330"/>
      <c r="D160" s="330"/>
    </row>
    <row r="161" spans="1:4">
      <c r="A161" s="363" t="s">
        <v>2891</v>
      </c>
      <c r="B161" s="365" t="s">
        <v>2892</v>
      </c>
      <c r="C161" s="363" t="s">
        <v>2893</v>
      </c>
      <c r="D161" s="363" t="s">
        <v>2894</v>
      </c>
    </row>
    <row r="162" spans="1:4">
      <c r="A162" s="342" t="s">
        <v>2890</v>
      </c>
      <c r="B162" s="368" t="s">
        <v>2897</v>
      </c>
      <c r="C162" s="362"/>
      <c r="D162" t="s">
        <v>186</v>
      </c>
    </row>
    <row r="163" spans="1:4">
      <c r="A163" s="342" t="s">
        <v>2909</v>
      </c>
      <c r="B163" s="367" t="s">
        <v>2910</v>
      </c>
      <c r="C163" s="371"/>
      <c r="D163" t="s">
        <v>312</v>
      </c>
    </row>
    <row r="164" spans="1:4">
      <c r="A164" s="342" t="s">
        <v>2896</v>
      </c>
      <c r="B164" s="367" t="s">
        <v>2906</v>
      </c>
      <c r="C164" s="369"/>
      <c r="D164" t="s">
        <v>313</v>
      </c>
    </row>
    <row r="166" spans="1:4" s="342" customFormat="1">
      <c r="A166" s="332" t="s">
        <v>3022</v>
      </c>
      <c r="B166" s="364"/>
      <c r="C166" s="330"/>
      <c r="D166" s="330"/>
    </row>
    <row r="167" spans="1:4" s="342" customFormat="1">
      <c r="A167" s="363" t="s">
        <v>2891</v>
      </c>
      <c r="B167" s="365" t="s">
        <v>2892</v>
      </c>
      <c r="C167" s="363" t="s">
        <v>2893</v>
      </c>
      <c r="D167" s="363" t="s">
        <v>2894</v>
      </c>
    </row>
    <row r="168" spans="1:4" s="342" customFormat="1">
      <c r="A168" s="342" t="s">
        <v>2901</v>
      </c>
      <c r="B168" s="366" t="s">
        <v>2912</v>
      </c>
      <c r="C168" s="372"/>
      <c r="D168" s="342" t="s">
        <v>2835</v>
      </c>
    </row>
    <row r="169" spans="1:4" s="342" customFormat="1">
      <c r="A169" s="342" t="s">
        <v>2916</v>
      </c>
      <c r="B169" s="366" t="s">
        <v>2933</v>
      </c>
      <c r="C169" s="376"/>
      <c r="D169" s="342" t="s">
        <v>100</v>
      </c>
    </row>
    <row r="170" spans="1:4" s="342" customFormat="1">
      <c r="A170" s="342" t="s">
        <v>2902</v>
      </c>
      <c r="B170" s="367" t="s">
        <v>2907</v>
      </c>
      <c r="C170" s="370"/>
      <c r="D170" s="342" t="s">
        <v>94</v>
      </c>
    </row>
    <row r="171" spans="1:4" s="342" customFormat="1">
      <c r="A171" s="342" t="s">
        <v>2937</v>
      </c>
      <c r="B171" s="366" t="s">
        <v>2934</v>
      </c>
      <c r="C171" s="384"/>
      <c r="D171" s="342" t="s">
        <v>3023</v>
      </c>
    </row>
    <row r="172" spans="1:4" s="342" customFormat="1">
      <c r="A172" s="342" t="s">
        <v>2917</v>
      </c>
      <c r="B172" s="366" t="s">
        <v>2913</v>
      </c>
      <c r="C172" s="375"/>
      <c r="D172" s="342" t="s">
        <v>3024</v>
      </c>
    </row>
    <row r="173" spans="1:4" s="342" customFormat="1">
      <c r="A173" s="342" t="s">
        <v>2909</v>
      </c>
      <c r="B173" s="367" t="s">
        <v>2910</v>
      </c>
      <c r="C173" s="371"/>
      <c r="D173" s="342" t="s">
        <v>105</v>
      </c>
    </row>
    <row r="174" spans="1:4" s="342" customFormat="1">
      <c r="A174" s="342" t="s">
        <v>2918</v>
      </c>
      <c r="B174" s="366" t="s">
        <v>2914</v>
      </c>
      <c r="C174" s="377"/>
      <c r="D174" s="342" t="s">
        <v>104</v>
      </c>
    </row>
    <row r="175" spans="1:4" s="342" customFormat="1">
      <c r="A175" s="342" t="s">
        <v>2903</v>
      </c>
      <c r="B175" s="367" t="s">
        <v>2904</v>
      </c>
      <c r="C175" s="361"/>
      <c r="D175" s="342" t="s">
        <v>103</v>
      </c>
    </row>
    <row r="176" spans="1:4" s="342" customFormat="1">
      <c r="A176" s="342" t="s">
        <v>2896</v>
      </c>
      <c r="B176" s="367" t="s">
        <v>2906</v>
      </c>
      <c r="C176" s="369"/>
      <c r="D176" s="342" t="s">
        <v>102</v>
      </c>
    </row>
    <row r="177" spans="1:4" s="342" customFormat="1">
      <c r="B177" s="366"/>
    </row>
    <row r="178" spans="1:4" s="342" customFormat="1">
      <c r="A178" s="332" t="s">
        <v>3027</v>
      </c>
      <c r="B178" s="364"/>
      <c r="C178" s="330"/>
      <c r="D178" s="330"/>
    </row>
    <row r="179" spans="1:4" s="342" customFormat="1">
      <c r="A179" s="363" t="s">
        <v>2891</v>
      </c>
      <c r="B179" s="365" t="s">
        <v>2892</v>
      </c>
      <c r="C179" s="363" t="s">
        <v>2893</v>
      </c>
      <c r="D179" s="363" t="s">
        <v>2894</v>
      </c>
    </row>
    <row r="180" spans="1:4" s="342" customFormat="1">
      <c r="A180" s="342" t="s">
        <v>2901</v>
      </c>
      <c r="B180" s="366" t="s">
        <v>2912</v>
      </c>
      <c r="C180" s="372"/>
      <c r="D180" s="342" t="s">
        <v>2835</v>
      </c>
    </row>
    <row r="181" spans="1:4" s="342" customFormat="1">
      <c r="A181" s="342" t="s">
        <v>2919</v>
      </c>
      <c r="B181" s="366" t="s">
        <v>2915</v>
      </c>
      <c r="C181" s="378"/>
      <c r="D181" s="342" t="s">
        <v>2977</v>
      </c>
    </row>
    <row r="182" spans="1:4" s="342" customFormat="1">
      <c r="A182" s="342" t="s">
        <v>2909</v>
      </c>
      <c r="B182" s="367" t="s">
        <v>2910</v>
      </c>
      <c r="C182" s="371"/>
      <c r="D182" s="342" t="s">
        <v>99</v>
      </c>
    </row>
    <row r="183" spans="1:4" s="342" customFormat="1">
      <c r="A183" s="342" t="s">
        <v>2916</v>
      </c>
      <c r="B183" s="366" t="s">
        <v>2933</v>
      </c>
      <c r="C183" s="376"/>
      <c r="D183" s="342" t="s">
        <v>100</v>
      </c>
    </row>
    <row r="184" spans="1:4" s="342" customFormat="1">
      <c r="A184" s="342" t="s">
        <v>2902</v>
      </c>
      <c r="B184" s="367" t="s">
        <v>2907</v>
      </c>
      <c r="C184" s="370"/>
      <c r="D184" s="342" t="s">
        <v>94</v>
      </c>
    </row>
    <row r="185" spans="1:4" s="342" customFormat="1">
      <c r="A185" s="342" t="s">
        <v>2917</v>
      </c>
      <c r="B185" s="366" t="s">
        <v>2913</v>
      </c>
      <c r="C185" s="375"/>
      <c r="D185" s="342" t="s">
        <v>3025</v>
      </c>
    </row>
    <row r="186" spans="1:4" s="342" customFormat="1">
      <c r="A186" s="342" t="s">
        <v>2896</v>
      </c>
      <c r="B186" s="367" t="s">
        <v>2906</v>
      </c>
      <c r="C186" s="369"/>
      <c r="D186" s="342" t="s">
        <v>501</v>
      </c>
    </row>
    <row r="187" spans="1:4" s="342" customFormat="1">
      <c r="A187" s="342" t="s">
        <v>2986</v>
      </c>
      <c r="B187" s="367" t="s">
        <v>2988</v>
      </c>
      <c r="C187" s="387"/>
      <c r="D187" s="342" t="s">
        <v>2985</v>
      </c>
    </row>
    <row r="188" spans="1:4" s="342" customFormat="1">
      <c r="A188" s="342" t="s">
        <v>2987</v>
      </c>
      <c r="B188" s="367">
        <v>740000</v>
      </c>
      <c r="C188" s="388"/>
      <c r="D188" s="342" t="s">
        <v>2832</v>
      </c>
    </row>
    <row r="189" spans="1:4" s="342" customFormat="1">
      <c r="A189" s="342" t="s">
        <v>2903</v>
      </c>
      <c r="B189" s="367" t="s">
        <v>2904</v>
      </c>
      <c r="C189" s="361"/>
      <c r="D189" s="342" t="s">
        <v>3026</v>
      </c>
    </row>
    <row r="190" spans="1:4" s="342" customFormat="1">
      <c r="B190" s="366"/>
    </row>
    <row r="191" spans="1:4" s="342" customFormat="1">
      <c r="A191" s="332" t="s">
        <v>3028</v>
      </c>
      <c r="B191" s="364"/>
      <c r="C191" s="330"/>
      <c r="D191" s="330"/>
    </row>
    <row r="192" spans="1:4" s="342" customFormat="1">
      <c r="A192" s="363" t="s">
        <v>2891</v>
      </c>
      <c r="B192" s="365" t="s">
        <v>2892</v>
      </c>
      <c r="C192" s="363" t="s">
        <v>2893</v>
      </c>
      <c r="D192" s="363" t="s">
        <v>2894</v>
      </c>
    </row>
    <row r="193" spans="1:4" s="342" customFormat="1">
      <c r="A193" s="342" t="s">
        <v>2901</v>
      </c>
      <c r="B193" s="366" t="s">
        <v>2912</v>
      </c>
      <c r="C193" s="372"/>
      <c r="D193" s="342" t="s">
        <v>2835</v>
      </c>
    </row>
    <row r="194" spans="1:4" s="342" customFormat="1">
      <c r="A194" s="342" t="s">
        <v>2896</v>
      </c>
      <c r="B194" s="367" t="s">
        <v>2906</v>
      </c>
      <c r="C194" s="369"/>
      <c r="D194" s="342" t="s">
        <v>501</v>
      </c>
    </row>
    <row r="195" spans="1:4" s="342" customFormat="1">
      <c r="A195" s="342" t="s">
        <v>2919</v>
      </c>
      <c r="B195" s="366" t="s">
        <v>2915</v>
      </c>
      <c r="C195" s="378"/>
      <c r="D195" s="342" t="s">
        <v>2977</v>
      </c>
    </row>
    <row r="196" spans="1:4" s="342" customFormat="1">
      <c r="A196" s="342" t="s">
        <v>2909</v>
      </c>
      <c r="B196" s="367" t="s">
        <v>2910</v>
      </c>
      <c r="C196" s="371"/>
      <c r="D196" s="342" t="s">
        <v>99</v>
      </c>
    </row>
    <row r="197" spans="1:4" s="342" customFormat="1">
      <c r="A197" s="342" t="s">
        <v>2937</v>
      </c>
      <c r="B197" s="366" t="s">
        <v>2934</v>
      </c>
      <c r="C197" s="384"/>
      <c r="D197" s="342" t="s">
        <v>3021</v>
      </c>
    </row>
    <row r="198" spans="1:4" s="342" customFormat="1">
      <c r="A198" s="342" t="s">
        <v>2986</v>
      </c>
      <c r="B198" s="367" t="s">
        <v>2988</v>
      </c>
      <c r="C198" s="387"/>
      <c r="D198" s="342" t="s">
        <v>2985</v>
      </c>
    </row>
    <row r="199" spans="1:4" s="342" customFormat="1">
      <c r="A199" s="342" t="s">
        <v>2903</v>
      </c>
      <c r="B199" s="367" t="s">
        <v>2904</v>
      </c>
      <c r="C199" s="361"/>
      <c r="D199" s="342" t="s">
        <v>3026</v>
      </c>
    </row>
    <row r="200" spans="1:4" s="342" customFormat="1">
      <c r="A200" s="342" t="s">
        <v>2917</v>
      </c>
      <c r="B200" s="366" t="s">
        <v>2913</v>
      </c>
      <c r="C200" s="375"/>
      <c r="D200" s="342" t="s">
        <v>3025</v>
      </c>
    </row>
    <row r="201" spans="1:4" s="342" customFormat="1">
      <c r="A201" s="342" t="s">
        <v>2902</v>
      </c>
      <c r="B201" s="367" t="s">
        <v>2907</v>
      </c>
      <c r="C201" s="370"/>
      <c r="D201" s="342" t="s">
        <v>94</v>
      </c>
    </row>
    <row r="202" spans="1:4" s="342" customFormat="1">
      <c r="A202" s="342" t="s">
        <v>2916</v>
      </c>
      <c r="B202" s="366" t="s">
        <v>2933</v>
      </c>
      <c r="C202" s="376"/>
      <c r="D202" s="342" t="s">
        <v>100</v>
      </c>
    </row>
    <row r="203" spans="1:4" s="342" customFormat="1">
      <c r="B203" s="366"/>
    </row>
    <row r="204" spans="1:4">
      <c r="A204" s="332" t="s">
        <v>3002</v>
      </c>
      <c r="B204" s="364"/>
      <c r="C204" s="330"/>
      <c r="D204" s="330"/>
    </row>
    <row r="205" spans="1:4">
      <c r="A205" s="363" t="s">
        <v>2891</v>
      </c>
      <c r="B205" s="365" t="s">
        <v>2892</v>
      </c>
      <c r="C205" s="363" t="s">
        <v>2893</v>
      </c>
      <c r="D205" s="363" t="s">
        <v>2894</v>
      </c>
    </row>
    <row r="206" spans="1:4">
      <c r="A206" s="342" t="s">
        <v>2901</v>
      </c>
      <c r="B206" s="366" t="s">
        <v>2912</v>
      </c>
      <c r="C206" s="372"/>
      <c r="D206" s="342" t="s">
        <v>490</v>
      </c>
    </row>
    <row r="207" spans="1:4">
      <c r="A207" s="342" t="s">
        <v>2942</v>
      </c>
      <c r="B207" s="366" t="s">
        <v>2936</v>
      </c>
      <c r="C207" s="385"/>
      <c r="D207" t="s">
        <v>2976</v>
      </c>
    </row>
    <row r="208" spans="1:4" s="342" customFormat="1">
      <c r="A208" s="342" t="s">
        <v>2941</v>
      </c>
      <c r="B208" s="366" t="s">
        <v>2935</v>
      </c>
      <c r="C208" s="383"/>
      <c r="D208" s="342" t="s">
        <v>2834</v>
      </c>
    </row>
    <row r="209" spans="1:5">
      <c r="A209" s="342" t="s">
        <v>2909</v>
      </c>
      <c r="B209" s="367" t="s">
        <v>2910</v>
      </c>
      <c r="C209" s="371"/>
      <c r="D209" t="s">
        <v>99</v>
      </c>
    </row>
    <row r="210" spans="1:5">
      <c r="A210" s="342" t="s">
        <v>2916</v>
      </c>
      <c r="B210" s="366" t="s">
        <v>2933</v>
      </c>
      <c r="C210" s="376"/>
      <c r="D210" t="s">
        <v>2983</v>
      </c>
      <c r="E210" s="342"/>
    </row>
    <row r="211" spans="1:5">
      <c r="A211" s="342" t="s">
        <v>2937</v>
      </c>
      <c r="B211" s="366" t="s">
        <v>2934</v>
      </c>
      <c r="C211" s="384"/>
      <c r="D211" t="s">
        <v>2984</v>
      </c>
      <c r="E211" s="342"/>
    </row>
    <row r="212" spans="1:5">
      <c r="A212" s="342" t="s">
        <v>2890</v>
      </c>
      <c r="B212" s="368" t="s">
        <v>2897</v>
      </c>
      <c r="C212" s="362"/>
      <c r="D212" t="s">
        <v>96</v>
      </c>
      <c r="E212" s="342"/>
    </row>
    <row r="213" spans="1:5">
      <c r="A213" s="342" t="s">
        <v>2918</v>
      </c>
      <c r="B213" s="366" t="s">
        <v>2914</v>
      </c>
      <c r="C213" s="377"/>
      <c r="D213" t="s">
        <v>95</v>
      </c>
    </row>
    <row r="214" spans="1:5">
      <c r="A214" s="342" t="s">
        <v>2903</v>
      </c>
      <c r="B214" s="367" t="s">
        <v>2904</v>
      </c>
      <c r="C214" s="361"/>
      <c r="D214" t="s">
        <v>3039</v>
      </c>
    </row>
    <row r="215" spans="1:5">
      <c r="A215" s="342" t="s">
        <v>2902</v>
      </c>
      <c r="B215" s="367" t="s">
        <v>2907</v>
      </c>
      <c r="C215" s="370"/>
      <c r="D215" t="s">
        <v>94</v>
      </c>
    </row>
    <row r="216" spans="1:5">
      <c r="A216" s="358" t="s">
        <v>2926</v>
      </c>
      <c r="B216" s="379" t="s">
        <v>2925</v>
      </c>
      <c r="C216" s="380"/>
      <c r="D216" t="s">
        <v>498</v>
      </c>
    </row>
    <row r="217" spans="1:5">
      <c r="A217" s="342" t="s">
        <v>2896</v>
      </c>
      <c r="B217" s="367" t="s">
        <v>2906</v>
      </c>
      <c r="C217" s="369"/>
      <c r="D217" t="s">
        <v>501</v>
      </c>
    </row>
    <row r="218" spans="1:5" s="342" customFormat="1">
      <c r="A218" s="342" t="s">
        <v>2987</v>
      </c>
      <c r="B218" s="367">
        <v>740000</v>
      </c>
      <c r="C218" s="388"/>
      <c r="D218" s="342" t="s">
        <v>2832</v>
      </c>
    </row>
    <row r="219" spans="1:5" s="342" customFormat="1"/>
    <row r="220" spans="1:5">
      <c r="A220" s="332" t="s">
        <v>3190</v>
      </c>
      <c r="B220" s="364"/>
      <c r="C220" s="330"/>
      <c r="D220" s="330"/>
    </row>
    <row r="221" spans="1:5">
      <c r="A221" s="363" t="s">
        <v>2891</v>
      </c>
      <c r="B221" s="365" t="s">
        <v>2892</v>
      </c>
      <c r="C221" s="363" t="s">
        <v>2893</v>
      </c>
      <c r="D221" s="363" t="s">
        <v>2894</v>
      </c>
    </row>
    <row r="222" spans="1:5">
      <c r="A222" s="342" t="s">
        <v>2901</v>
      </c>
      <c r="B222" s="366" t="s">
        <v>2912</v>
      </c>
      <c r="C222" s="372"/>
      <c r="D222" s="342" t="s">
        <v>2835</v>
      </c>
    </row>
    <row r="223" spans="1:5">
      <c r="A223" s="342" t="s">
        <v>2916</v>
      </c>
      <c r="B223" s="366" t="s">
        <v>2933</v>
      </c>
      <c r="C223" s="376"/>
      <c r="D223" s="342" t="s">
        <v>100</v>
      </c>
    </row>
    <row r="224" spans="1:5" s="342" customFormat="1">
      <c r="A224" s="342" t="s">
        <v>2919</v>
      </c>
      <c r="B224" s="366" t="s">
        <v>2915</v>
      </c>
      <c r="C224" s="378"/>
      <c r="D224" s="342" t="s">
        <v>2977</v>
      </c>
    </row>
    <row r="225" spans="1:4">
      <c r="A225" s="342" t="s">
        <v>2941</v>
      </c>
      <c r="B225" s="366" t="s">
        <v>2935</v>
      </c>
      <c r="C225" s="383"/>
      <c r="D225" s="342" t="s">
        <v>2834</v>
      </c>
    </row>
    <row r="226" spans="1:4">
      <c r="A226" s="342" t="s">
        <v>2942</v>
      </c>
      <c r="B226" s="366" t="s">
        <v>2936</v>
      </c>
      <c r="C226" s="385"/>
      <c r="D226" s="342" t="s">
        <v>2976</v>
      </c>
    </row>
    <row r="227" spans="1:4">
      <c r="A227" s="342" t="s">
        <v>2909</v>
      </c>
      <c r="B227" s="367" t="s">
        <v>2910</v>
      </c>
      <c r="C227" s="371"/>
      <c r="D227" s="342" t="s">
        <v>99</v>
      </c>
    </row>
    <row r="228" spans="1:4">
      <c r="A228" s="342" t="s">
        <v>2918</v>
      </c>
      <c r="B228" s="366" t="s">
        <v>2914</v>
      </c>
      <c r="C228" s="377"/>
      <c r="D228" s="342" t="s">
        <v>3041</v>
      </c>
    </row>
    <row r="229" spans="1:4">
      <c r="A229" s="342" t="s">
        <v>2896</v>
      </c>
      <c r="B229" s="367" t="s">
        <v>2906</v>
      </c>
      <c r="C229" s="369"/>
      <c r="D229" s="342" t="s">
        <v>3040</v>
      </c>
    </row>
    <row r="230" spans="1:4">
      <c r="A230" s="342" t="s">
        <v>2902</v>
      </c>
      <c r="B230" s="367" t="s">
        <v>2907</v>
      </c>
      <c r="C230" s="370"/>
      <c r="D230" s="342" t="s">
        <v>94</v>
      </c>
    </row>
    <row r="231" spans="1:4">
      <c r="A231" s="342" t="s">
        <v>2903</v>
      </c>
      <c r="B231" s="367" t="s">
        <v>2904</v>
      </c>
      <c r="C231" s="361"/>
      <c r="D231" s="342" t="s">
        <v>3039</v>
      </c>
    </row>
    <row r="232" spans="1:4">
      <c r="A232" s="342" t="s">
        <v>2987</v>
      </c>
      <c r="B232" s="367">
        <v>740000</v>
      </c>
      <c r="C232" s="388"/>
      <c r="D232" s="342" t="s">
        <v>2832</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3429</v>
      </c>
      <c r="C2" s="420" t="s">
        <v>3440</v>
      </c>
    </row>
    <row r="3" spans="1:3">
      <c r="A3" s="8" t="s">
        <v>3607</v>
      </c>
      <c r="B3" s="8" t="s">
        <v>3608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9" t="s">
        <v>539</v>
      </c>
      <c r="B2" s="480"/>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81" t="s">
        <v>543</v>
      </c>
      <c r="B6" s="91" t="s">
        <v>544</v>
      </c>
      <c r="C6" s="91" t="s">
        <v>545</v>
      </c>
      <c r="D6" s="91" t="s">
        <v>546</v>
      </c>
      <c r="E6" s="91" t="s">
        <v>547</v>
      </c>
      <c r="F6" s="91" t="s">
        <v>548</v>
      </c>
      <c r="G6" s="91" t="s">
        <v>549</v>
      </c>
      <c r="H6" s="92" t="s">
        <v>550</v>
      </c>
    </row>
    <row r="7" spans="1:8" ht="14.65" thickBot="1">
      <c r="A7" s="482"/>
      <c r="B7" s="483" t="s">
        <v>551</v>
      </c>
      <c r="C7" s="484"/>
      <c r="D7" s="484"/>
      <c r="E7" s="484"/>
      <c r="F7" s="484"/>
      <c r="G7" s="484"/>
      <c r="H7" s="485"/>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9" t="s">
        <v>611</v>
      </c>
      <c r="B63" s="480"/>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86" t="s">
        <v>543</v>
      </c>
      <c r="B66" s="489" t="s">
        <v>613</v>
      </c>
      <c r="C66" s="490"/>
      <c r="D66" s="489" t="s">
        <v>614</v>
      </c>
      <c r="E66" s="491"/>
      <c r="F66" s="492"/>
      <c r="G66" s="489" t="s">
        <v>615</v>
      </c>
      <c r="H66" s="493"/>
      <c r="I66" s="493"/>
      <c r="J66" s="490"/>
    </row>
    <row r="67" spans="1:10">
      <c r="A67" s="487"/>
      <c r="B67" s="494" t="s">
        <v>616</v>
      </c>
      <c r="C67" s="495"/>
      <c r="D67" s="498" t="s">
        <v>617</v>
      </c>
      <c r="E67" s="500" t="s">
        <v>545</v>
      </c>
      <c r="F67" s="502" t="s">
        <v>546</v>
      </c>
      <c r="G67" s="504" t="s">
        <v>618</v>
      </c>
      <c r="H67" s="498" t="s">
        <v>545</v>
      </c>
      <c r="I67" s="498" t="s">
        <v>546</v>
      </c>
      <c r="J67" s="120" t="s">
        <v>544</v>
      </c>
    </row>
    <row r="68" spans="1:10">
      <c r="A68" s="487"/>
      <c r="B68" s="496"/>
      <c r="C68" s="497"/>
      <c r="D68" s="499"/>
      <c r="E68" s="501"/>
      <c r="F68" s="503"/>
      <c r="G68" s="505"/>
      <c r="H68" s="499"/>
      <c r="I68" s="499"/>
      <c r="J68" s="121" t="s">
        <v>619</v>
      </c>
    </row>
    <row r="69" spans="1:10" ht="14.65" thickBot="1">
      <c r="A69" s="488"/>
      <c r="B69" s="122" t="s">
        <v>620</v>
      </c>
      <c r="C69" s="123" t="s">
        <v>621</v>
      </c>
      <c r="D69" s="123" t="s">
        <v>622</v>
      </c>
      <c r="E69" s="477" t="s">
        <v>623</v>
      </c>
      <c r="F69" s="478"/>
      <c r="G69" s="477" t="s">
        <v>551</v>
      </c>
      <c r="H69" s="475"/>
      <c r="I69" s="475"/>
      <c r="J69" s="476"/>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4" t="s">
        <v>711</v>
      </c>
      <c r="B404" s="474"/>
      <c r="C404" s="474"/>
      <c r="D404" s="474"/>
      <c r="E404" s="474"/>
      <c r="F404" s="474"/>
      <c r="G404" s="474"/>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68" t="s">
        <v>551</v>
      </c>
      <c r="C409" s="468"/>
      <c r="D409" s="469"/>
      <c r="E409" s="467" t="s">
        <v>719</v>
      </c>
      <c r="F409" s="468"/>
      <c r="G409" s="469"/>
      <c r="H409" s="467" t="s">
        <v>551</v>
      </c>
      <c r="I409" s="475"/>
      <c r="J409" s="475"/>
      <c r="K409" s="475"/>
      <c r="L409" s="475"/>
      <c r="M409" s="476"/>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1" t="s">
        <v>769</v>
      </c>
      <c r="B461" s="471"/>
      <c r="C461" s="471"/>
      <c r="D461" s="471"/>
      <c r="E461" s="471"/>
      <c r="F461" s="471"/>
      <c r="G461" s="471"/>
      <c r="H461" s="471"/>
      <c r="I461" s="471"/>
      <c r="J461" s="471"/>
      <c r="K461" s="471"/>
      <c r="L461" s="471"/>
      <c r="M461" s="471"/>
      <c r="N461" s="471"/>
      <c r="O461" s="471"/>
      <c r="P461" s="471"/>
      <c r="Q461" s="471"/>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5"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466"/>
      <c r="B466" s="467" t="s">
        <v>804</v>
      </c>
      <c r="C466" s="468"/>
      <c r="D466" s="468"/>
      <c r="E466" s="468"/>
      <c r="F466" s="468"/>
      <c r="G466" s="468"/>
      <c r="H466" s="468"/>
      <c r="I466" s="468"/>
      <c r="J466" s="468"/>
      <c r="K466" s="468"/>
      <c r="L466" s="468"/>
      <c r="M466" s="468"/>
      <c r="N466" s="468"/>
      <c r="O466" s="468"/>
      <c r="P466" s="468"/>
      <c r="Q466" s="468"/>
      <c r="R466" s="469"/>
      <c r="S466" s="192"/>
      <c r="T466" s="192"/>
      <c r="U466" s="458" t="s">
        <v>805</v>
      </c>
      <c r="V466" s="459"/>
      <c r="W466" s="467" t="s">
        <v>804</v>
      </c>
      <c r="X466" s="468"/>
      <c r="Y466" s="468"/>
      <c r="Z466" s="468"/>
      <c r="AA466" s="468"/>
      <c r="AB466" s="468"/>
      <c r="AC466" s="469"/>
      <c r="AD466" s="192"/>
      <c r="AE466" s="192"/>
      <c r="AF466" s="458" t="s">
        <v>805</v>
      </c>
      <c r="AG466" s="459"/>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58" t="s">
        <v>805</v>
      </c>
      <c r="C496" s="472"/>
      <c r="D496" s="472"/>
      <c r="E496" s="472"/>
      <c r="F496" s="472"/>
      <c r="G496" s="472"/>
      <c r="H496" s="472"/>
      <c r="I496" s="472"/>
      <c r="J496" s="472"/>
      <c r="K496" s="472"/>
      <c r="L496" s="472"/>
      <c r="M496" s="472"/>
      <c r="N496" s="472"/>
      <c r="O496" s="472"/>
      <c r="P496" s="472"/>
      <c r="Q496" s="472"/>
      <c r="R496" s="472"/>
      <c r="S496" s="472"/>
      <c r="T496" s="472"/>
      <c r="U496" s="472"/>
      <c r="V496" s="472"/>
      <c r="W496" s="472"/>
      <c r="X496" s="472"/>
      <c r="Y496" s="472"/>
      <c r="Z496" s="472"/>
      <c r="AA496" s="472"/>
      <c r="AB496" s="472"/>
      <c r="AC496" s="472"/>
      <c r="AD496" s="472"/>
      <c r="AE496" s="472"/>
      <c r="AF496" s="472"/>
      <c r="AG496" s="472"/>
      <c r="AH496" s="472"/>
      <c r="AI496" s="472"/>
      <c r="AJ496" s="473"/>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68" t="s">
        <v>551</v>
      </c>
      <c r="C513" s="468"/>
      <c r="D513" s="468"/>
      <c r="E513" s="468"/>
      <c r="F513" s="468"/>
      <c r="G513" s="469"/>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60" t="s">
        <v>543</v>
      </c>
      <c r="B597" s="225" t="s">
        <v>879</v>
      </c>
      <c r="C597" s="225" t="s">
        <v>880</v>
      </c>
      <c r="D597" s="225" t="s">
        <v>881</v>
      </c>
      <c r="E597" s="225" t="s">
        <v>717</v>
      </c>
      <c r="F597" s="225" t="s">
        <v>548</v>
      </c>
      <c r="G597" s="225" t="s">
        <v>549</v>
      </c>
    </row>
    <row r="598" spans="1:7" ht="14.65" thickBot="1">
      <c r="A598" s="461"/>
      <c r="B598" s="462" t="s">
        <v>551</v>
      </c>
      <c r="C598" s="463"/>
      <c r="D598" s="463"/>
      <c r="E598" s="463"/>
      <c r="F598" s="463"/>
      <c r="G598" s="464"/>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0" t="s">
        <v>908</v>
      </c>
      <c r="B628" s="470"/>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52" t="s">
        <v>909</v>
      </c>
      <c r="B632" s="233" t="s">
        <v>910</v>
      </c>
      <c r="C632" s="234" t="s">
        <v>545</v>
      </c>
      <c r="D632" s="234" t="s">
        <v>546</v>
      </c>
      <c r="E632" s="234" t="s">
        <v>717</v>
      </c>
      <c r="F632" s="235" t="s">
        <v>548</v>
      </c>
      <c r="G632" s="236" t="s">
        <v>549</v>
      </c>
      <c r="H632" s="237" t="s">
        <v>718</v>
      </c>
    </row>
    <row r="633" spans="1:8" ht="14.65" thickBot="1">
      <c r="A633" s="453"/>
      <c r="B633" s="454" t="s">
        <v>551</v>
      </c>
      <c r="C633" s="455"/>
      <c r="D633" s="455"/>
      <c r="E633" s="455"/>
      <c r="F633" s="455"/>
      <c r="G633" s="455"/>
      <c r="H633" s="456"/>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57" t="s">
        <v>968</v>
      </c>
      <c r="F680" s="457"/>
      <c r="G680" s="457"/>
      <c r="H680" s="457"/>
      <c r="I680" s="457"/>
    </row>
    <row r="681" spans="1:9">
      <c r="A681" s="8" t="s">
        <v>969</v>
      </c>
      <c r="B681" s="6">
        <f>B680/1000</f>
        <v>-911.92899999999997</v>
      </c>
      <c r="C681" s="4">
        <f>C680*H694/1000</f>
        <v>9.2959999999999994</v>
      </c>
      <c r="D681" s="4">
        <f>D680*H696/1000</f>
        <v>7.42</v>
      </c>
      <c r="E681" s="457"/>
      <c r="F681" s="457"/>
      <c r="G681" s="457"/>
      <c r="H681" s="457"/>
      <c r="I681" s="457"/>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0" t="s">
        <v>11</v>
      </c>
      <c r="B1" s="510"/>
      <c r="C1" s="510"/>
      <c r="D1" s="510"/>
      <c r="E1" s="510"/>
    </row>
    <row r="2" spans="1:5">
      <c r="A2" s="511" t="s">
        <v>175</v>
      </c>
      <c r="B2" s="511"/>
      <c r="C2" s="511"/>
      <c r="D2" s="511"/>
      <c r="E2" s="511"/>
    </row>
    <row r="19" spans="1:5">
      <c r="A19" s="8" t="s">
        <v>176</v>
      </c>
    </row>
    <row r="20" spans="1:5">
      <c r="A20" s="8">
        <v>155400</v>
      </c>
      <c r="B20" s="8" t="s">
        <v>177</v>
      </c>
    </row>
    <row r="21" spans="1:5">
      <c r="A21" s="511" t="s">
        <v>178</v>
      </c>
      <c r="B21" s="511"/>
      <c r="C21" s="511"/>
      <c r="D21" s="511"/>
      <c r="E21" s="511"/>
    </row>
    <row r="38" spans="1:5">
      <c r="A38" s="8" t="s">
        <v>176</v>
      </c>
    </row>
    <row r="39" spans="1:5">
      <c r="A39" s="8">
        <v>100800</v>
      </c>
      <c r="B39" s="8" t="s">
        <v>177</v>
      </c>
    </row>
    <row r="40" spans="1:5">
      <c r="A40" s="511" t="s">
        <v>179</v>
      </c>
      <c r="B40" s="511"/>
      <c r="C40" s="511"/>
      <c r="D40" s="511"/>
      <c r="E40" s="511"/>
    </row>
    <row r="57" spans="1:5" ht="14.65" thickBot="1">
      <c r="A57" s="8" t="s">
        <v>176</v>
      </c>
    </row>
    <row r="58" spans="1:5" ht="14.65" thickBot="1">
      <c r="A58" s="10">
        <v>194000</v>
      </c>
      <c r="B58" s="8" t="s">
        <v>180</v>
      </c>
    </row>
    <row r="60" spans="1:5">
      <c r="A60" s="510" t="s">
        <v>181</v>
      </c>
      <c r="B60" s="510"/>
      <c r="C60" s="510"/>
      <c r="D60" s="510"/>
      <c r="E60" s="510"/>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10" t="s">
        <v>182</v>
      </c>
      <c r="B89" s="510"/>
      <c r="C89" s="510"/>
      <c r="D89" s="510"/>
      <c r="E89" s="510"/>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10" t="s">
        <v>183</v>
      </c>
      <c r="B98" s="510"/>
      <c r="C98" s="510"/>
      <c r="D98" s="510"/>
      <c r="E98" s="510"/>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10" t="s">
        <v>185</v>
      </c>
      <c r="B109" s="510"/>
      <c r="C109" s="510"/>
      <c r="D109" s="510"/>
      <c r="E109" s="510"/>
    </row>
    <row r="110" spans="1:5" ht="14.65" thickBot="1"/>
    <row r="111" spans="1:5" ht="14.65" thickBot="1">
      <c r="A111" s="18">
        <f>A122</f>
        <v>0.20481927710843381</v>
      </c>
      <c r="B111" s="8" t="s">
        <v>433</v>
      </c>
    </row>
    <row r="113" spans="1:12">
      <c r="A113" s="510" t="s">
        <v>184</v>
      </c>
      <c r="B113" s="510"/>
      <c r="C113" s="510"/>
      <c r="D113" s="510"/>
      <c r="E113" s="510"/>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10" t="s">
        <v>434</v>
      </c>
      <c r="B124" s="510"/>
      <c r="C124" s="510"/>
      <c r="D124" s="510"/>
      <c r="E124" s="510"/>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10" t="s">
        <v>107</v>
      </c>
      <c r="B134" s="510"/>
      <c r="C134" s="510"/>
      <c r="D134" s="510"/>
      <c r="E134" s="510"/>
    </row>
    <row r="135" spans="1:12">
      <c r="A135" s="25" t="s">
        <v>453</v>
      </c>
      <c r="B135" s="26"/>
      <c r="C135" s="26"/>
      <c r="D135" s="26"/>
      <c r="E135" s="26"/>
      <c r="F135" s="26"/>
      <c r="G135" s="26"/>
    </row>
    <row r="136" spans="1:12">
      <c r="A136" s="27"/>
      <c r="B136" s="507" t="s">
        <v>454</v>
      </c>
      <c r="C136" s="508"/>
      <c r="D136" s="508"/>
      <c r="E136" s="509"/>
      <c r="F136" s="26"/>
      <c r="G136" s="26"/>
    </row>
    <row r="137" spans="1:12">
      <c r="A137" s="28"/>
      <c r="B137" s="507" t="s">
        <v>455</v>
      </c>
      <c r="C137" s="509"/>
      <c r="D137" s="507" t="s">
        <v>456</v>
      </c>
      <c r="E137" s="509"/>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0" t="s">
        <v>188</v>
      </c>
      <c r="B165" s="510"/>
      <c r="C165" s="510"/>
      <c r="D165" s="510"/>
      <c r="E165" s="510"/>
    </row>
    <row r="166" spans="1:7" ht="14.65" thickBot="1">
      <c r="A166" s="22" t="s">
        <v>189</v>
      </c>
      <c r="B166" s="16">
        <v>0.4</v>
      </c>
    </row>
    <row r="167" spans="1:7" ht="14.65" thickBot="1">
      <c r="A167" s="8" t="s">
        <v>190</v>
      </c>
      <c r="B167" s="43">
        <f>(1+B166)^(1/(2020-2010))-1</f>
        <v>3.4219694129380196E-2</v>
      </c>
    </row>
    <row r="168" spans="1:7">
      <c r="B168" s="44"/>
    </row>
    <row r="169" spans="1:7">
      <c r="A169" s="510" t="s">
        <v>442</v>
      </c>
      <c r="B169" s="510"/>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10" t="s">
        <v>197</v>
      </c>
      <c r="B174" s="510"/>
      <c r="C174" s="510"/>
      <c r="D174" s="510"/>
      <c r="E174" s="510"/>
    </row>
    <row r="175" spans="1:7" ht="14.65" thickBot="1">
      <c r="A175" s="22" t="s">
        <v>452</v>
      </c>
      <c r="B175" s="44">
        <v>0.1246</v>
      </c>
    </row>
    <row r="176" spans="1:7" ht="14.65" thickBot="1">
      <c r="A176" s="22" t="s">
        <v>447</v>
      </c>
      <c r="B176" s="43">
        <f>1-B175</f>
        <v>0.87539999999999996</v>
      </c>
    </row>
    <row r="178" spans="1:5">
      <c r="A178" s="510" t="s">
        <v>191</v>
      </c>
      <c r="B178" s="510"/>
      <c r="C178" s="510"/>
      <c r="D178" s="510"/>
      <c r="E178" s="510"/>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10" t="s">
        <v>193</v>
      </c>
      <c r="B183" s="510"/>
      <c r="C183" s="510"/>
      <c r="D183" s="510"/>
      <c r="E183" s="510"/>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10" t="s">
        <v>207</v>
      </c>
      <c r="B191" s="510"/>
      <c r="C191" s="510"/>
      <c r="D191" s="510"/>
      <c r="E191" s="510"/>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5" t="s">
        <v>3580</v>
      </c>
    </row>
    <row r="201" spans="1:9">
      <c r="A201" s="447" t="s">
        <v>3602</v>
      </c>
      <c r="B201" s="506" t="s">
        <v>3585</v>
      </c>
      <c r="C201" s="506"/>
      <c r="D201" s="506"/>
      <c r="E201" s="506"/>
      <c r="F201" s="506"/>
      <c r="G201" s="506"/>
      <c r="H201" s="506"/>
      <c r="I201" s="506"/>
    </row>
    <row r="202" spans="1:9">
      <c r="A202" s="332" t="s">
        <v>3586</v>
      </c>
      <c r="B202" s="332" t="s">
        <v>3587</v>
      </c>
      <c r="C202" s="332" t="s">
        <v>3588</v>
      </c>
      <c r="D202" s="332" t="s">
        <v>3589</v>
      </c>
      <c r="E202" s="332" t="s">
        <v>2598</v>
      </c>
      <c r="F202" s="332" t="s">
        <v>92</v>
      </c>
      <c r="G202" s="332" t="s">
        <v>3590</v>
      </c>
      <c r="H202" s="332" t="s">
        <v>3591</v>
      </c>
      <c r="I202" s="332" t="s">
        <v>3592</v>
      </c>
    </row>
    <row r="203" spans="1:9">
      <c r="A203" s="332" t="s">
        <v>3593</v>
      </c>
      <c r="B203" s="342">
        <v>0</v>
      </c>
      <c r="C203" s="342">
        <v>6</v>
      </c>
      <c r="D203" s="342">
        <v>9</v>
      </c>
      <c r="E203" s="342">
        <v>25</v>
      </c>
      <c r="F203" s="342">
        <v>21</v>
      </c>
      <c r="G203" s="342">
        <v>215</v>
      </c>
      <c r="H203" s="342">
        <v>81</v>
      </c>
      <c r="I203" s="342">
        <v>134</v>
      </c>
    </row>
    <row r="204" spans="1:9">
      <c r="A204" s="332" t="s">
        <v>3594</v>
      </c>
      <c r="B204" s="342">
        <v>4</v>
      </c>
      <c r="C204" s="342">
        <v>3</v>
      </c>
      <c r="D204" s="342">
        <v>15</v>
      </c>
      <c r="E204" s="342">
        <v>40</v>
      </c>
      <c r="F204" s="342">
        <v>43</v>
      </c>
      <c r="G204" s="342">
        <v>163</v>
      </c>
      <c r="H204" s="342">
        <v>56</v>
      </c>
      <c r="I204" s="342">
        <v>94</v>
      </c>
    </row>
    <row r="205" spans="1:9" ht="14.65" thickBot="1">
      <c r="A205" s="48" t="s">
        <v>3595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3596</v>
      </c>
      <c r="B206" s="18">
        <f>SUM(G205:H205)/SUM(G203:H203)</f>
        <v>-0.26013513513513514</v>
      </c>
    </row>
    <row r="207" spans="1:9" ht="14.65" thickBot="1">
      <c r="A207" s="414" t="s">
        <v>3597</v>
      </c>
      <c r="B207" s="18">
        <f>I205/I203</f>
        <v>-0.29850746268656714</v>
      </c>
    </row>
    <row r="209" spans="1:9">
      <c r="A209" s="447" t="s">
        <v>3603</v>
      </c>
      <c r="B209" s="506" t="s">
        <v>3585</v>
      </c>
      <c r="C209" s="506"/>
      <c r="D209" s="506"/>
      <c r="E209" s="506"/>
      <c r="F209" s="506"/>
      <c r="G209" s="506"/>
      <c r="H209" s="506"/>
      <c r="I209" s="506"/>
    </row>
    <row r="210" spans="1:9">
      <c r="A210" s="332" t="s">
        <v>3586</v>
      </c>
      <c r="B210" s="332" t="s">
        <v>3587</v>
      </c>
      <c r="C210" s="332" t="s">
        <v>3588</v>
      </c>
      <c r="D210" s="332" t="s">
        <v>3589</v>
      </c>
      <c r="E210" s="332" t="s">
        <v>2598</v>
      </c>
      <c r="F210" s="332" t="s">
        <v>92</v>
      </c>
      <c r="G210" s="332" t="s">
        <v>3590</v>
      </c>
      <c r="H210" s="332" t="s">
        <v>3591</v>
      </c>
      <c r="I210" s="332" t="s">
        <v>3592</v>
      </c>
    </row>
    <row r="211" spans="1:9">
      <c r="A211" s="332" t="s">
        <v>3593</v>
      </c>
      <c r="B211" s="342">
        <v>0</v>
      </c>
      <c r="C211" s="342">
        <v>17</v>
      </c>
      <c r="D211" s="342">
        <v>18</v>
      </c>
      <c r="E211" s="342">
        <v>22</v>
      </c>
      <c r="F211" s="342">
        <v>12</v>
      </c>
      <c r="G211" s="342">
        <v>73</v>
      </c>
      <c r="H211" s="342">
        <v>21</v>
      </c>
      <c r="I211" s="342">
        <v>21</v>
      </c>
    </row>
    <row r="212" spans="1:9">
      <c r="A212" s="332" t="s">
        <v>3594</v>
      </c>
      <c r="B212" s="342">
        <v>0</v>
      </c>
      <c r="C212" s="342">
        <v>15</v>
      </c>
      <c r="D212" s="342">
        <v>22</v>
      </c>
      <c r="E212" s="342">
        <v>39</v>
      </c>
      <c r="F212" s="342">
        <v>23</v>
      </c>
      <c r="G212" s="342">
        <v>51</v>
      </c>
      <c r="H212" s="342">
        <v>17</v>
      </c>
      <c r="I212" s="342">
        <v>19</v>
      </c>
    </row>
    <row r="213" spans="1:9" ht="14.65" thickBot="1">
      <c r="A213" s="48" t="s">
        <v>3595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3596</v>
      </c>
      <c r="B214" s="18">
        <f>SUM(G213:H213)/SUM(G211:H211)</f>
        <v>-0.27659574468085107</v>
      </c>
    </row>
    <row r="215" spans="1:9" ht="14.65" thickBot="1">
      <c r="A215" s="414" t="s">
        <v>3597</v>
      </c>
      <c r="B215" s="18">
        <f>I213/I211</f>
        <v>-9.5238095238095233E-2</v>
      </c>
    </row>
    <row r="217" spans="1:9">
      <c r="A217" s="446" t="s">
        <v>3604</v>
      </c>
      <c r="B217" s="506" t="s">
        <v>3585</v>
      </c>
      <c r="C217" s="506"/>
      <c r="D217" s="506"/>
      <c r="E217" s="506"/>
    </row>
    <row r="218" spans="1:9">
      <c r="A218" s="332" t="s">
        <v>3586</v>
      </c>
      <c r="B218" s="332" t="s">
        <v>3598</v>
      </c>
      <c r="C218" s="332" t="s">
        <v>3599</v>
      </c>
      <c r="D218" s="332" t="s">
        <v>3600</v>
      </c>
      <c r="E218" s="332" t="s">
        <v>92</v>
      </c>
    </row>
    <row r="219" spans="1:9">
      <c r="A219" s="332" t="s">
        <v>3593</v>
      </c>
      <c r="B219" s="342">
        <v>112</v>
      </c>
      <c r="C219" s="342">
        <v>16</v>
      </c>
      <c r="D219" s="342">
        <v>9</v>
      </c>
      <c r="E219" s="342">
        <v>134</v>
      </c>
    </row>
    <row r="220" spans="1:9">
      <c r="A220" s="332" t="s">
        <v>3594</v>
      </c>
      <c r="B220" s="342">
        <v>87</v>
      </c>
      <c r="C220" s="342">
        <v>17</v>
      </c>
      <c r="D220" s="342">
        <v>9</v>
      </c>
      <c r="E220" s="342">
        <v>151</v>
      </c>
    </row>
    <row r="221" spans="1:9" ht="14.65" thickBot="1">
      <c r="A221" s="48" t="s">
        <v>3595</v>
      </c>
      <c r="B221" s="8">
        <f>B220-B219</f>
        <v>-25</v>
      </c>
      <c r="C221" s="8">
        <f t="shared" ref="C221:E221" si="9">C220-C219</f>
        <v>1</v>
      </c>
      <c r="D221" s="8">
        <f t="shared" si="9"/>
        <v>0</v>
      </c>
      <c r="E221" s="8">
        <f t="shared" si="9"/>
        <v>17</v>
      </c>
    </row>
    <row r="222" spans="1:9" ht="14.65" thickBot="1">
      <c r="A222" s="414" t="s">
        <v>3601</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2020-11-20T20:56:35Z</dcterms:modified>
</cp:coreProperties>
</file>