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texas\InputData\elec\DRC\"/>
    </mc:Choice>
  </mc:AlternateContent>
  <bookViews>
    <workbookView xWindow="47625" yWindow="330" windowWidth="19050" windowHeight="14730"/>
  </bookViews>
  <sheets>
    <sheet name="About" sheetId="1" r:id="rId1"/>
    <sheet name="Calculations" sheetId="4" r:id="rId2"/>
    <sheet name="Texas Notes" sheetId="6" r:id="rId3"/>
    <sheet name="DRC-BDRC" sheetId="5" r:id="rId4"/>
    <sheet name="DRC-PADRC" sheetId="2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I2" i="2"/>
  <c r="O2" i="2"/>
  <c r="P2" i="2"/>
  <c r="Q2" i="2"/>
  <c r="W2" i="2"/>
  <c r="X2" i="2"/>
  <c r="Y2" i="2"/>
  <c r="AE2" i="2"/>
  <c r="AF2" i="2"/>
  <c r="AG2" i="2"/>
  <c r="A17" i="6"/>
  <c r="F35" i="6" s="1"/>
  <c r="C35" i="6"/>
  <c r="C2" i="2" s="1"/>
  <c r="E35" i="6"/>
  <c r="E2" i="2" s="1"/>
  <c r="G35" i="6"/>
  <c r="G2" i="2" s="1"/>
  <c r="I35" i="6"/>
  <c r="K35" i="6"/>
  <c r="K2" i="2" s="1"/>
  <c r="M35" i="6"/>
  <c r="M2" i="2" s="1"/>
  <c r="O35" i="6"/>
  <c r="P35" i="6"/>
  <c r="Q35" i="6"/>
  <c r="R35" i="6"/>
  <c r="R2" i="2" s="1"/>
  <c r="S35" i="6"/>
  <c r="S2" i="2" s="1"/>
  <c r="T35" i="6"/>
  <c r="T2" i="2" s="1"/>
  <c r="U35" i="6"/>
  <c r="U2" i="2" s="1"/>
  <c r="V35" i="6"/>
  <c r="V2" i="2" s="1"/>
  <c r="W35" i="6"/>
  <c r="X35" i="6"/>
  <c r="Y35" i="6"/>
  <c r="Z35" i="6"/>
  <c r="Z2" i="2" s="1"/>
  <c r="AA35" i="6"/>
  <c r="AA2" i="2" s="1"/>
  <c r="AB35" i="6"/>
  <c r="AB2" i="2" s="1"/>
  <c r="AC35" i="6"/>
  <c r="AC2" i="2" s="1"/>
  <c r="AD35" i="6"/>
  <c r="AD2" i="2" s="1"/>
  <c r="AE35" i="6"/>
  <c r="AF35" i="6"/>
  <c r="AG35" i="6"/>
  <c r="AH35" i="6"/>
  <c r="AH2" i="2" s="1"/>
  <c r="C31" i="6"/>
  <c r="C2" i="5" s="1"/>
  <c r="D31" i="6"/>
  <c r="D2" i="5" s="1"/>
  <c r="E31" i="6"/>
  <c r="E2" i="5" s="1"/>
  <c r="F31" i="6"/>
  <c r="F2" i="5" s="1"/>
  <c r="G31" i="6"/>
  <c r="G2" i="5" s="1"/>
  <c r="H31" i="6"/>
  <c r="H2" i="5" s="1"/>
  <c r="I31" i="6"/>
  <c r="I2" i="5" s="1"/>
  <c r="J31" i="6"/>
  <c r="J2" i="5" s="1"/>
  <c r="K31" i="6"/>
  <c r="K2" i="5" s="1"/>
  <c r="L31" i="6"/>
  <c r="L2" i="5" s="1"/>
  <c r="M31" i="6"/>
  <c r="M2" i="5" s="1"/>
  <c r="N31" i="6"/>
  <c r="N2" i="5" s="1"/>
  <c r="O31" i="6"/>
  <c r="O2" i="5" s="1"/>
  <c r="P31" i="6"/>
  <c r="P2" i="5" s="1"/>
  <c r="Q31" i="6"/>
  <c r="Q2" i="5" s="1"/>
  <c r="R31" i="6"/>
  <c r="R2" i="5" s="1"/>
  <c r="S31" i="6"/>
  <c r="S2" i="5" s="1"/>
  <c r="T31" i="6"/>
  <c r="T2" i="5" s="1"/>
  <c r="U31" i="6"/>
  <c r="U2" i="5" s="1"/>
  <c r="V31" i="6"/>
  <c r="V2" i="5" s="1"/>
  <c r="W31" i="6"/>
  <c r="W2" i="5" s="1"/>
  <c r="X31" i="6"/>
  <c r="X2" i="5" s="1"/>
  <c r="Y31" i="6"/>
  <c r="Y2" i="5" s="1"/>
  <c r="Z31" i="6"/>
  <c r="Z2" i="5" s="1"/>
  <c r="AA31" i="6"/>
  <c r="AA2" i="5" s="1"/>
  <c r="AB31" i="6"/>
  <c r="AB2" i="5" s="1"/>
  <c r="AC31" i="6"/>
  <c r="AC2" i="5" s="1"/>
  <c r="AD31" i="6"/>
  <c r="AD2" i="5" s="1"/>
  <c r="AE31" i="6"/>
  <c r="AE2" i="5" s="1"/>
  <c r="AF31" i="6"/>
  <c r="AF2" i="5" s="1"/>
  <c r="AG31" i="6"/>
  <c r="AG2" i="5" s="1"/>
  <c r="AH31" i="6"/>
  <c r="AH2" i="5" s="1"/>
  <c r="B35" i="6"/>
  <c r="B2" i="2" s="1"/>
  <c r="B31" i="6"/>
  <c r="B2" i="5" s="1"/>
  <c r="C11" i="6"/>
  <c r="C10" i="6"/>
  <c r="C9" i="6"/>
  <c r="L35" i="6" l="1"/>
  <c r="L2" i="2" s="1"/>
  <c r="H35" i="6"/>
  <c r="H2" i="2" s="1"/>
  <c r="D35" i="6"/>
  <c r="D2" i="2" s="1"/>
  <c r="N35" i="6"/>
  <c r="N2" i="2" s="1"/>
  <c r="J35" i="6"/>
  <c r="J2" i="2" s="1"/>
</calcChain>
</file>

<file path=xl/sharedStrings.xml><?xml version="1.0" encoding="utf-8"?>
<sst xmlns="http://schemas.openxmlformats.org/spreadsheetml/2006/main" count="51" uniqueCount="40">
  <si>
    <t>Year</t>
  </si>
  <si>
    <t>Potential Additional DR Capacity (MW)</t>
  </si>
  <si>
    <t>DR Capacity (MW)</t>
  </si>
  <si>
    <t>DRC BAU Demand Response Capacity</t>
  </si>
  <si>
    <t>DRC Potential Additional Demand Response Capacity</t>
  </si>
  <si>
    <t>Demand response is defined as the potential to reduce or shift electricity usage during peak</t>
  </si>
  <si>
    <t>periods in response to time-based rates or other financial incentives.</t>
  </si>
  <si>
    <t>Notes:</t>
  </si>
  <si>
    <t>https://brattlefiles.blob.core.windows.net/files/16639_national_potential_for_load_flexibility_-_final.pdf</t>
  </si>
  <si>
    <t>Brattle Group</t>
  </si>
  <si>
    <t>The National Potential for Load Flexibility</t>
  </si>
  <si>
    <t>Slide 18</t>
  </si>
  <si>
    <t>Sources:</t>
  </si>
  <si>
    <t>Brattle Capacity Projections (MW)</t>
  </si>
  <si>
    <t>2019 Capacity and 2030 Projection</t>
  </si>
  <si>
    <t>Time (Year)</t>
  </si>
  <si>
    <t>Peak Power Demand : MostRecentRun</t>
  </si>
  <si>
    <t>Peak Demand - EPS Output</t>
  </si>
  <si>
    <t>To estimate BAU DR Capacity, we scale Brattle's 2019 estimate of demand response potential by</t>
  </si>
  <si>
    <t>the growth in peak demand (EPS model output).</t>
  </si>
  <si>
    <t>We use a Brattle analysis to estimate the potential in 2030, and scale the potential between 2019 and 2030 linearly.</t>
  </si>
  <si>
    <t>We then scale the potential from 2030 to 2050 by the growth in peak demand (EPS model output).</t>
  </si>
  <si>
    <t xml:space="preserve">I used the same growth curves as the EPS data. </t>
  </si>
  <si>
    <t>But I changed the 2018 baseline number to match what's already in ERCOT.</t>
  </si>
  <si>
    <t>see Brattle Group report for Australia, section 3 about ERCOT</t>
  </si>
  <si>
    <t>https://www.aemc.gov.au/sites/default/files/2019-06/Updated%20International%20Review%20of%20Demand%20Response%20Mechanisms.pdf</t>
  </si>
  <si>
    <t>MW of procurement in 2019</t>
  </si>
  <si>
    <t>type of DR</t>
  </si>
  <si>
    <t>Wholesale Enregy (customers that adjust demand in response to high prices)</t>
  </si>
  <si>
    <t>Ancillary Services (customers providing short-term reserves)</t>
  </si>
  <si>
    <t>Emergency Response Service (customers that will turn off in an emergency)</t>
  </si>
  <si>
    <t>total</t>
  </si>
  <si>
    <t>So, it's reasonable to say that ERCOT has at least 3,000 MW or demand response capacity.</t>
  </si>
  <si>
    <t>Then, we will scale that 3,000 up to match the EPS trends</t>
  </si>
  <si>
    <t>ORIGINAL EPS DATA:</t>
  </si>
  <si>
    <t>BAU</t>
  </si>
  <si>
    <t>POTENTIAL</t>
  </si>
  <si>
    <t>TEXAS VERSION</t>
  </si>
  <si>
    <t>Basically, we will take a constant ratio of Texas DR capacity vs US DR capacity and apply that ratio to the existing EPS data</t>
  </si>
  <si>
    <t>ratio of Texas:US DR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</si>
</sst>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10" fontId="1" fillId="0" borderId="0" xfId="0" applyNumberFormat="1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 applyFont="1" applyFill="1"/>
    <xf numFmtId="1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attlefiles.blob.core.windows.net/files/16639_national_potential_for_load_flexibility_-_fina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emc.gov.au/sites/default/files/2019-06/Updated%20International%20Review%20of%20Demand%20Response%20Mechanism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6" sqref="E6"/>
    </sheetView>
  </sheetViews>
  <sheetFormatPr defaultRowHeight="14.25" x14ac:dyDescent="0.45"/>
  <cols>
    <col min="2" max="2" width="28.59765625" customWidth="1"/>
  </cols>
  <sheetData>
    <row r="1" spans="1:2" x14ac:dyDescent="0.45">
      <c r="A1" s="1" t="s">
        <v>3</v>
      </c>
    </row>
    <row r="2" spans="1:2" x14ac:dyDescent="0.45">
      <c r="A2" s="1" t="s">
        <v>4</v>
      </c>
    </row>
    <row r="4" spans="1:2" x14ac:dyDescent="0.45">
      <c r="A4" s="1" t="s">
        <v>12</v>
      </c>
      <c r="B4" s="11" t="s">
        <v>14</v>
      </c>
    </row>
    <row r="5" spans="1:2" x14ac:dyDescent="0.45">
      <c r="B5" t="s">
        <v>9</v>
      </c>
    </row>
    <row r="6" spans="1:2" x14ac:dyDescent="0.45">
      <c r="B6" s="2">
        <v>2019</v>
      </c>
    </row>
    <row r="7" spans="1:2" x14ac:dyDescent="0.45">
      <c r="B7" t="s">
        <v>10</v>
      </c>
    </row>
    <row r="8" spans="1:2" x14ac:dyDescent="0.45">
      <c r="B8" s="3" t="s">
        <v>8</v>
      </c>
    </row>
    <row r="9" spans="1:2" x14ac:dyDescent="0.45">
      <c r="B9" t="s">
        <v>11</v>
      </c>
    </row>
    <row r="11" spans="1:2" x14ac:dyDescent="0.45">
      <c r="A11" s="1" t="s">
        <v>7</v>
      </c>
    </row>
    <row r="12" spans="1:2" x14ac:dyDescent="0.45">
      <c r="A12" s="4" t="s">
        <v>5</v>
      </c>
    </row>
    <row r="13" spans="1:2" x14ac:dyDescent="0.45">
      <c r="A13" s="4" t="s">
        <v>6</v>
      </c>
    </row>
    <row r="14" spans="1:2" x14ac:dyDescent="0.45">
      <c r="A14" s="1"/>
    </row>
    <row r="15" spans="1:2" x14ac:dyDescent="0.45">
      <c r="A15" s="4" t="s">
        <v>18</v>
      </c>
    </row>
    <row r="16" spans="1:2" x14ac:dyDescent="0.45">
      <c r="A16" s="4" t="s">
        <v>19</v>
      </c>
    </row>
    <row r="17" spans="1:2" x14ac:dyDescent="0.45">
      <c r="A17" s="4"/>
    </row>
    <row r="18" spans="1:2" x14ac:dyDescent="0.45">
      <c r="A18" s="4" t="s">
        <v>20</v>
      </c>
    </row>
    <row r="19" spans="1:2" x14ac:dyDescent="0.45">
      <c r="A19" s="6" t="s">
        <v>21</v>
      </c>
      <c r="B19" s="6"/>
    </row>
    <row r="20" spans="1:2" x14ac:dyDescent="0.45">
      <c r="A20" s="6"/>
      <c r="B20" s="6"/>
    </row>
    <row r="21" spans="1:2" x14ac:dyDescent="0.45">
      <c r="A21" s="6"/>
      <c r="B21" s="6"/>
    </row>
    <row r="22" spans="1:2" x14ac:dyDescent="0.45">
      <c r="A22" s="6"/>
      <c r="B22" s="6"/>
    </row>
    <row r="23" spans="1:2" x14ac:dyDescent="0.45">
      <c r="A23" s="6"/>
      <c r="B23" s="6"/>
    </row>
    <row r="24" spans="1:2" x14ac:dyDescent="0.45">
      <c r="A24" s="6"/>
      <c r="B24" s="6"/>
    </row>
    <row r="25" spans="1:2" x14ac:dyDescent="0.45">
      <c r="A25" s="6"/>
      <c r="B25" s="6"/>
    </row>
    <row r="26" spans="1:2" x14ac:dyDescent="0.45">
      <c r="A26" s="6"/>
      <c r="B26" s="5"/>
    </row>
    <row r="27" spans="1:2" x14ac:dyDescent="0.45">
      <c r="A27" s="6"/>
      <c r="B27" s="7"/>
    </row>
    <row r="28" spans="1:2" x14ac:dyDescent="0.45">
      <c r="A28" s="6"/>
      <c r="B28" s="6"/>
    </row>
    <row r="29" spans="1:2" x14ac:dyDescent="0.45">
      <c r="A29" s="6"/>
      <c r="B29" s="6"/>
    </row>
    <row r="30" spans="1:2" x14ac:dyDescent="0.45">
      <c r="B30" s="6"/>
    </row>
  </sheetData>
  <hyperlinks>
    <hyperlink ref="B8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H17" sqref="H17"/>
    </sheetView>
  </sheetViews>
  <sheetFormatPr defaultRowHeight="14.25" x14ac:dyDescent="0.45"/>
  <cols>
    <col min="1" max="1" width="13" customWidth="1"/>
  </cols>
  <sheetData>
    <row r="1" spans="1:34" x14ac:dyDescent="0.45">
      <c r="A1" s="11" t="s">
        <v>13</v>
      </c>
      <c r="B1" s="10"/>
      <c r="C1" s="10"/>
    </row>
    <row r="2" spans="1:34" s="6" customFormat="1" x14ac:dyDescent="0.45">
      <c r="A2" s="12">
        <v>2019</v>
      </c>
      <c r="B2" s="12">
        <v>2030</v>
      </c>
    </row>
    <row r="3" spans="1:34" x14ac:dyDescent="0.45">
      <c r="A3">
        <v>59000</v>
      </c>
      <c r="B3">
        <v>198000</v>
      </c>
    </row>
    <row r="5" spans="1:34" s="11" customFormat="1" x14ac:dyDescent="0.45">
      <c r="A5" s="11" t="s">
        <v>17</v>
      </c>
    </row>
    <row r="6" spans="1:34" x14ac:dyDescent="0.45">
      <c r="A6" t="s">
        <v>15</v>
      </c>
      <c r="B6">
        <v>2018</v>
      </c>
      <c r="C6">
        <v>2019</v>
      </c>
      <c r="D6">
        <v>2020</v>
      </c>
      <c r="E6">
        <v>2021</v>
      </c>
      <c r="F6">
        <v>2022</v>
      </c>
      <c r="G6">
        <v>2023</v>
      </c>
      <c r="H6">
        <v>2024</v>
      </c>
      <c r="I6">
        <v>2025</v>
      </c>
      <c r="J6">
        <v>2026</v>
      </c>
      <c r="K6">
        <v>2027</v>
      </c>
      <c r="L6">
        <v>2028</v>
      </c>
      <c r="M6">
        <v>2029</v>
      </c>
      <c r="N6">
        <v>2030</v>
      </c>
      <c r="O6">
        <v>2031</v>
      </c>
      <c r="P6">
        <v>2032</v>
      </c>
      <c r="Q6">
        <v>2033</v>
      </c>
      <c r="R6">
        <v>2034</v>
      </c>
      <c r="S6">
        <v>2035</v>
      </c>
      <c r="T6">
        <v>2036</v>
      </c>
      <c r="U6">
        <v>2037</v>
      </c>
      <c r="V6">
        <v>2038</v>
      </c>
      <c r="W6">
        <v>2039</v>
      </c>
      <c r="X6">
        <v>2040</v>
      </c>
      <c r="Y6">
        <v>2041</v>
      </c>
      <c r="Z6">
        <v>2042</v>
      </c>
      <c r="AA6">
        <v>2043</v>
      </c>
      <c r="AB6">
        <v>2044</v>
      </c>
      <c r="AC6">
        <v>2045</v>
      </c>
      <c r="AD6">
        <v>2046</v>
      </c>
      <c r="AE6">
        <v>2047</v>
      </c>
      <c r="AF6">
        <v>2048</v>
      </c>
      <c r="AG6">
        <v>2049</v>
      </c>
      <c r="AH6">
        <v>2050</v>
      </c>
    </row>
    <row r="7" spans="1:34" x14ac:dyDescent="0.45">
      <c r="A7" t="s">
        <v>16</v>
      </c>
      <c r="B7">
        <v>855335</v>
      </c>
      <c r="C7">
        <v>860978</v>
      </c>
      <c r="D7">
        <v>829114</v>
      </c>
      <c r="E7">
        <v>858530</v>
      </c>
      <c r="F7">
        <v>873258</v>
      </c>
      <c r="G7">
        <v>882009</v>
      </c>
      <c r="H7">
        <v>888855</v>
      </c>
      <c r="I7">
        <v>895021</v>
      </c>
      <c r="J7">
        <v>900356</v>
      </c>
      <c r="K7">
        <v>906369</v>
      </c>
      <c r="L7">
        <v>914175</v>
      </c>
      <c r="M7">
        <v>922266</v>
      </c>
      <c r="N7">
        <v>928730</v>
      </c>
      <c r="O7">
        <v>936606</v>
      </c>
      <c r="P7">
        <v>944847</v>
      </c>
      <c r="Q7">
        <v>953566</v>
      </c>
      <c r="R7">
        <v>964006</v>
      </c>
      <c r="S7">
        <v>975128</v>
      </c>
      <c r="T7">
        <v>986997</v>
      </c>
      <c r="U7">
        <v>999406</v>
      </c>
      <c r="V7" s="13">
        <v>1012500</v>
      </c>
      <c r="W7" s="13">
        <v>1025280</v>
      </c>
      <c r="X7" s="13">
        <v>1037640</v>
      </c>
      <c r="Y7" s="13">
        <v>1049540</v>
      </c>
      <c r="Z7" s="13">
        <v>1061480</v>
      </c>
      <c r="AA7" s="13">
        <v>1073060</v>
      </c>
      <c r="AB7" s="13">
        <v>1084970</v>
      </c>
      <c r="AC7" s="13">
        <v>1096540</v>
      </c>
      <c r="AD7" s="13">
        <v>1107910</v>
      </c>
      <c r="AE7" s="13">
        <v>1118780</v>
      </c>
      <c r="AF7" s="13">
        <v>1129250</v>
      </c>
      <c r="AG7" s="13">
        <v>1138970</v>
      </c>
      <c r="AH7" s="13">
        <v>1149120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A25" workbookViewId="0">
      <selection activeCell="D35" sqref="D35"/>
    </sheetView>
  </sheetViews>
  <sheetFormatPr defaultRowHeight="14.25" x14ac:dyDescent="0.45"/>
  <cols>
    <col min="2" max="2" width="70.3984375" bestFit="1" customWidth="1"/>
    <col min="3" max="3" width="26" bestFit="1" customWidth="1"/>
  </cols>
  <sheetData>
    <row r="1" spans="1:3" x14ac:dyDescent="0.45">
      <c r="A1" t="s">
        <v>22</v>
      </c>
    </row>
    <row r="2" spans="1:3" x14ac:dyDescent="0.45">
      <c r="A2" t="s">
        <v>23</v>
      </c>
    </row>
    <row r="4" spans="1:3" x14ac:dyDescent="0.45">
      <c r="A4" t="s">
        <v>24</v>
      </c>
    </row>
    <row r="5" spans="1:3" x14ac:dyDescent="0.45">
      <c r="A5" s="3" t="s">
        <v>25</v>
      </c>
    </row>
    <row r="7" spans="1:3" x14ac:dyDescent="0.45">
      <c r="B7" t="s">
        <v>27</v>
      </c>
      <c r="C7" t="s">
        <v>26</v>
      </c>
    </row>
    <row r="8" spans="1:3" x14ac:dyDescent="0.45">
      <c r="B8" t="s">
        <v>30</v>
      </c>
      <c r="C8">
        <v>773</v>
      </c>
    </row>
    <row r="9" spans="1:3" x14ac:dyDescent="0.45">
      <c r="B9" t="s">
        <v>28</v>
      </c>
      <c r="C9">
        <f>401+57</f>
        <v>458</v>
      </c>
    </row>
    <row r="10" spans="1:3" x14ac:dyDescent="0.45">
      <c r="B10" t="s">
        <v>29</v>
      </c>
      <c r="C10">
        <f>1734</f>
        <v>1734</v>
      </c>
    </row>
    <row r="11" spans="1:3" x14ac:dyDescent="0.45">
      <c r="B11" s="14" t="s">
        <v>31</v>
      </c>
      <c r="C11">
        <f>SUM(C8:C10)</f>
        <v>2965</v>
      </c>
    </row>
    <row r="13" spans="1:3" x14ac:dyDescent="0.45">
      <c r="A13" t="s">
        <v>32</v>
      </c>
    </row>
    <row r="15" spans="1:3" x14ac:dyDescent="0.45">
      <c r="A15" t="s">
        <v>33</v>
      </c>
    </row>
    <row r="16" spans="1:3" x14ac:dyDescent="0.45">
      <c r="A16" t="s">
        <v>38</v>
      </c>
    </row>
    <row r="17" spans="1:34" x14ac:dyDescent="0.45">
      <c r="A17">
        <f>3000/59000</f>
        <v>5.0847457627118647E-2</v>
      </c>
      <c r="B17" t="s">
        <v>39</v>
      </c>
    </row>
    <row r="19" spans="1:34" x14ac:dyDescent="0.45">
      <c r="A19" s="15" t="s">
        <v>34</v>
      </c>
    </row>
    <row r="20" spans="1:34" x14ac:dyDescent="0.45">
      <c r="A20" s="15" t="s">
        <v>35</v>
      </c>
    </row>
    <row r="21" spans="1:34" x14ac:dyDescent="0.45">
      <c r="A21" t="s">
        <v>0</v>
      </c>
      <c r="B21">
        <v>2018</v>
      </c>
      <c r="C21">
        <v>2019</v>
      </c>
      <c r="D21">
        <v>2020</v>
      </c>
      <c r="E21">
        <v>2021</v>
      </c>
      <c r="F21">
        <v>2022</v>
      </c>
      <c r="G21">
        <v>2023</v>
      </c>
      <c r="H21">
        <v>2024</v>
      </c>
      <c r="I21">
        <v>2025</v>
      </c>
      <c r="J21">
        <v>2026</v>
      </c>
      <c r="K21">
        <v>2027</v>
      </c>
      <c r="L21">
        <v>2028</v>
      </c>
      <c r="M21">
        <v>2029</v>
      </c>
      <c r="N21">
        <v>2030</v>
      </c>
      <c r="O21">
        <v>2031</v>
      </c>
      <c r="P21">
        <v>2032</v>
      </c>
      <c r="Q21">
        <v>2033</v>
      </c>
      <c r="R21">
        <v>2034</v>
      </c>
      <c r="S21">
        <v>2035</v>
      </c>
      <c r="T21">
        <v>2036</v>
      </c>
      <c r="U21">
        <v>2037</v>
      </c>
      <c r="V21">
        <v>2038</v>
      </c>
      <c r="W21">
        <v>2039</v>
      </c>
      <c r="X21">
        <v>2040</v>
      </c>
      <c r="Y21">
        <v>2041</v>
      </c>
      <c r="Z21">
        <v>2042</v>
      </c>
      <c r="AA21">
        <v>2043</v>
      </c>
      <c r="AB21">
        <v>2044</v>
      </c>
      <c r="AC21">
        <v>2045</v>
      </c>
      <c r="AD21">
        <v>2046</v>
      </c>
      <c r="AE21">
        <v>2047</v>
      </c>
      <c r="AF21">
        <v>2048</v>
      </c>
      <c r="AG21">
        <v>2049</v>
      </c>
      <c r="AH21">
        <v>2050</v>
      </c>
    </row>
    <row r="22" spans="1:34" x14ac:dyDescent="0.45">
      <c r="A22" t="s">
        <v>2</v>
      </c>
      <c r="B22">
        <v>59000</v>
      </c>
      <c r="C22">
        <v>59000</v>
      </c>
      <c r="D22">
        <v>53577.217418126507</v>
      </c>
      <c r="E22">
        <v>57181.528340619247</v>
      </c>
      <c r="F22">
        <v>58517.96616569344</v>
      </c>
      <c r="G22">
        <v>59414.651073741981</v>
      </c>
      <c r="H22">
        <v>60093.89126434581</v>
      </c>
      <c r="I22">
        <v>60597.026335662697</v>
      </c>
      <c r="J22">
        <v>60929.939532212265</v>
      </c>
      <c r="K22">
        <v>61158.99385217567</v>
      </c>
      <c r="L22">
        <v>61535.992160992158</v>
      </c>
      <c r="M22">
        <v>62153.419062509973</v>
      </c>
      <c r="N22">
        <v>62478.566376293653</v>
      </c>
      <c r="O22">
        <v>62828.893976621257</v>
      </c>
      <c r="P22">
        <v>63235.70072433709</v>
      </c>
      <c r="Q22">
        <v>63567.907931544294</v>
      </c>
      <c r="R22">
        <v>63904.115745024836</v>
      </c>
      <c r="S22">
        <v>64308.412308412306</v>
      </c>
      <c r="T22">
        <v>64696.392673665396</v>
      </c>
      <c r="U22">
        <v>65186.192390737844</v>
      </c>
      <c r="V22">
        <v>65617.944095216822</v>
      </c>
      <c r="W22">
        <v>66025.53527553528</v>
      </c>
      <c r="X22">
        <v>66511.020613293338</v>
      </c>
      <c r="Y22">
        <v>66955.166352893619</v>
      </c>
      <c r="Z22">
        <v>67430.061850516402</v>
      </c>
      <c r="AA22">
        <v>67968.261059170152</v>
      </c>
      <c r="AB22">
        <v>68504.969845878935</v>
      </c>
      <c r="AC22">
        <v>69110.159598795974</v>
      </c>
      <c r="AD22">
        <v>69726.252964889325</v>
      </c>
      <c r="AE22">
        <v>70286.337843156027</v>
      </c>
      <c r="AF22">
        <v>70906.824031824042</v>
      </c>
      <c r="AG22">
        <v>71608.185221821579</v>
      </c>
      <c r="AH22">
        <v>72359.200995564635</v>
      </c>
    </row>
    <row r="24" spans="1:34" x14ac:dyDescent="0.45">
      <c r="A24" s="15" t="s">
        <v>36</v>
      </c>
    </row>
    <row r="25" spans="1:34" x14ac:dyDescent="0.45">
      <c r="A25" t="s">
        <v>0</v>
      </c>
      <c r="B25">
        <v>2018</v>
      </c>
      <c r="C25">
        <v>2019</v>
      </c>
      <c r="D25">
        <v>2020</v>
      </c>
      <c r="E25">
        <v>2021</v>
      </c>
      <c r="F25">
        <v>2022</v>
      </c>
      <c r="G25">
        <v>2023</v>
      </c>
      <c r="H25">
        <v>2024</v>
      </c>
      <c r="I25">
        <v>2025</v>
      </c>
      <c r="J25">
        <v>2026</v>
      </c>
      <c r="K25">
        <v>2027</v>
      </c>
      <c r="L25">
        <v>2028</v>
      </c>
      <c r="M25">
        <v>2029</v>
      </c>
      <c r="N25">
        <v>2030</v>
      </c>
      <c r="O25">
        <v>2031</v>
      </c>
      <c r="P25">
        <v>2032</v>
      </c>
      <c r="Q25">
        <v>2033</v>
      </c>
      <c r="R25">
        <v>2034</v>
      </c>
      <c r="S25">
        <v>2035</v>
      </c>
      <c r="T25">
        <v>2036</v>
      </c>
      <c r="U25">
        <v>2037</v>
      </c>
      <c r="V25">
        <v>2038</v>
      </c>
      <c r="W25">
        <v>2039</v>
      </c>
      <c r="X25">
        <v>2040</v>
      </c>
      <c r="Y25">
        <v>2041</v>
      </c>
      <c r="Z25">
        <v>2042</v>
      </c>
      <c r="AA25">
        <v>2043</v>
      </c>
      <c r="AB25">
        <v>2044</v>
      </c>
      <c r="AC25">
        <v>2045</v>
      </c>
      <c r="AD25">
        <v>2046</v>
      </c>
      <c r="AE25">
        <v>2047</v>
      </c>
      <c r="AF25">
        <v>2048</v>
      </c>
      <c r="AG25">
        <v>2049</v>
      </c>
      <c r="AH25">
        <v>2050</v>
      </c>
    </row>
    <row r="26" spans="1:34" x14ac:dyDescent="0.45">
      <c r="A26" t="s">
        <v>1</v>
      </c>
      <c r="B26">
        <v>0</v>
      </c>
      <c r="C26">
        <v>0</v>
      </c>
      <c r="D26">
        <v>18059.14621823679</v>
      </c>
      <c r="E26">
        <v>27091.198932111074</v>
      </c>
      <c r="F26">
        <v>38391.124743400178</v>
      </c>
      <c r="G26">
        <v>50130.803471714935</v>
      </c>
      <c r="H26">
        <v>62087.926917474404</v>
      </c>
      <c r="I26">
        <v>74221.155482520815</v>
      </c>
      <c r="J26">
        <v>86524.605922334536</v>
      </c>
      <c r="K26">
        <v>98931.915238734437</v>
      </c>
      <c r="L26">
        <v>111191.28056628125</v>
      </c>
      <c r="M26">
        <v>123210.21730112673</v>
      </c>
      <c r="N26">
        <v>135521.43362370634</v>
      </c>
      <c r="O26">
        <v>147807.46965974203</v>
      </c>
      <c r="P26">
        <v>160037.02654839325</v>
      </c>
      <c r="Q26">
        <v>172341.18297754932</v>
      </c>
      <c r="R26">
        <v>184641.33880043207</v>
      </c>
      <c r="S26">
        <v>196873.4058734079</v>
      </c>
      <c r="T26">
        <v>209121.78914451812</v>
      </c>
      <c r="U26">
        <v>221268.35306380896</v>
      </c>
      <c r="V26">
        <v>233472.9649956933</v>
      </c>
      <c r="W26">
        <v>245701.73745173812</v>
      </c>
      <c r="X26">
        <v>257852.61575034336</v>
      </c>
      <c r="Y26">
        <v>270044.83364710637</v>
      </c>
      <c r="Z26">
        <v>282206.30178584688</v>
      </c>
      <c r="AA26">
        <v>294304.4662135602</v>
      </c>
      <c r="AB26">
        <v>306404.12106321467</v>
      </c>
      <c r="AC26">
        <v>318435.29494666093</v>
      </c>
      <c r="AD26">
        <v>330455.56521693087</v>
      </c>
      <c r="AE26">
        <v>342531.8439750275</v>
      </c>
      <c r="AF26">
        <v>354547.7214227228</v>
      </c>
      <c r="AG26">
        <v>366482.72386908851</v>
      </c>
      <c r="AH26">
        <v>378368.07173170877</v>
      </c>
    </row>
    <row r="28" spans="1:34" x14ac:dyDescent="0.45">
      <c r="A28" s="15" t="s">
        <v>37</v>
      </c>
    </row>
    <row r="29" spans="1:34" x14ac:dyDescent="0.45">
      <c r="A29" s="15" t="s">
        <v>35</v>
      </c>
    </row>
    <row r="30" spans="1:34" x14ac:dyDescent="0.45">
      <c r="A30" t="s">
        <v>0</v>
      </c>
      <c r="B30">
        <v>2018</v>
      </c>
      <c r="C30">
        <v>2019</v>
      </c>
      <c r="D30">
        <v>2020</v>
      </c>
      <c r="E30">
        <v>2021</v>
      </c>
      <c r="F30">
        <v>2022</v>
      </c>
      <c r="G30">
        <v>2023</v>
      </c>
      <c r="H30">
        <v>2024</v>
      </c>
      <c r="I30">
        <v>2025</v>
      </c>
      <c r="J30">
        <v>2026</v>
      </c>
      <c r="K30">
        <v>2027</v>
      </c>
      <c r="L30">
        <v>2028</v>
      </c>
      <c r="M30">
        <v>2029</v>
      </c>
      <c r="N30">
        <v>2030</v>
      </c>
      <c r="O30">
        <v>2031</v>
      </c>
      <c r="P30">
        <v>2032</v>
      </c>
      <c r="Q30">
        <v>2033</v>
      </c>
      <c r="R30">
        <v>2034</v>
      </c>
      <c r="S30">
        <v>2035</v>
      </c>
      <c r="T30">
        <v>2036</v>
      </c>
      <c r="U30">
        <v>2037</v>
      </c>
      <c r="V30">
        <v>2038</v>
      </c>
      <c r="W30">
        <v>2039</v>
      </c>
      <c r="X30">
        <v>2040</v>
      </c>
      <c r="Y30">
        <v>2041</v>
      </c>
      <c r="Z30">
        <v>2042</v>
      </c>
      <c r="AA30">
        <v>2043</v>
      </c>
      <c r="AB30">
        <v>2044</v>
      </c>
      <c r="AC30">
        <v>2045</v>
      </c>
      <c r="AD30">
        <v>2046</v>
      </c>
      <c r="AE30">
        <v>2047</v>
      </c>
      <c r="AF30">
        <v>2048</v>
      </c>
      <c r="AG30">
        <v>2049</v>
      </c>
      <c r="AH30">
        <v>2050</v>
      </c>
    </row>
    <row r="31" spans="1:34" x14ac:dyDescent="0.45">
      <c r="A31" t="s">
        <v>2</v>
      </c>
      <c r="B31">
        <f>B22*$A$17</f>
        <v>3000</v>
      </c>
      <c r="C31">
        <f t="shared" ref="C31:AH31" si="0">C22*$A$17</f>
        <v>3000</v>
      </c>
      <c r="D31">
        <f t="shared" si="0"/>
        <v>2724.2652924471108</v>
      </c>
      <c r="E31">
        <f t="shared" si="0"/>
        <v>2907.5353393535211</v>
      </c>
      <c r="F31">
        <f t="shared" si="0"/>
        <v>2975.4898050352599</v>
      </c>
      <c r="G31">
        <f t="shared" si="0"/>
        <v>3021.083952902135</v>
      </c>
      <c r="H31">
        <f t="shared" si="0"/>
        <v>3055.6215897124989</v>
      </c>
      <c r="I31">
        <f t="shared" si="0"/>
        <v>3081.2047289320017</v>
      </c>
      <c r="J31">
        <f t="shared" si="0"/>
        <v>3098.1325185870646</v>
      </c>
      <c r="K31">
        <f t="shared" si="0"/>
        <v>3109.7793484157123</v>
      </c>
      <c r="L31">
        <f t="shared" si="0"/>
        <v>3128.9487539487541</v>
      </c>
      <c r="M31">
        <f t="shared" si="0"/>
        <v>3160.3433421615241</v>
      </c>
      <c r="N31">
        <f t="shared" si="0"/>
        <v>3176.8762564217113</v>
      </c>
      <c r="O31">
        <f t="shared" si="0"/>
        <v>3194.6895242349792</v>
      </c>
      <c r="P31">
        <f t="shared" si="0"/>
        <v>3215.3746131018861</v>
      </c>
      <c r="Q31">
        <f t="shared" si="0"/>
        <v>3232.2665049937777</v>
      </c>
      <c r="R31">
        <f t="shared" si="0"/>
        <v>3249.3618175436359</v>
      </c>
      <c r="S31">
        <f t="shared" si="0"/>
        <v>3269.9192699192699</v>
      </c>
      <c r="T31">
        <f t="shared" si="0"/>
        <v>3289.6470851016306</v>
      </c>
      <c r="U31">
        <f t="shared" si="0"/>
        <v>3314.5521554612465</v>
      </c>
      <c r="V31">
        <f t="shared" si="0"/>
        <v>3336.5056319601777</v>
      </c>
      <c r="W31">
        <f t="shared" si="0"/>
        <v>3357.2306072306078</v>
      </c>
      <c r="X31">
        <f t="shared" si="0"/>
        <v>3381.9163023708479</v>
      </c>
      <c r="Y31">
        <f t="shared" si="0"/>
        <v>3404.4999840454384</v>
      </c>
      <c r="Z31">
        <f t="shared" si="0"/>
        <v>3428.6472127381226</v>
      </c>
      <c r="AA31">
        <f t="shared" si="0"/>
        <v>3456.0132741950929</v>
      </c>
      <c r="AB31">
        <f t="shared" si="0"/>
        <v>3483.30355148537</v>
      </c>
      <c r="AC31">
        <f t="shared" si="0"/>
        <v>3514.0759118031851</v>
      </c>
      <c r="AD31">
        <f t="shared" si="0"/>
        <v>3545.4026931299659</v>
      </c>
      <c r="AE31">
        <f t="shared" si="0"/>
        <v>3573.8815852452221</v>
      </c>
      <c r="AF31">
        <f t="shared" si="0"/>
        <v>3605.431730431731</v>
      </c>
      <c r="AG31">
        <f t="shared" si="0"/>
        <v>3641.0941638214363</v>
      </c>
      <c r="AH31">
        <f t="shared" si="0"/>
        <v>3679.2814065541343</v>
      </c>
    </row>
    <row r="33" spans="1:34" x14ac:dyDescent="0.45">
      <c r="A33" s="15" t="s">
        <v>36</v>
      </c>
    </row>
    <row r="34" spans="1:34" x14ac:dyDescent="0.45">
      <c r="A34" t="s">
        <v>0</v>
      </c>
      <c r="B34">
        <v>2018</v>
      </c>
      <c r="C34">
        <v>2019</v>
      </c>
      <c r="D34">
        <v>2020</v>
      </c>
      <c r="E34">
        <v>2021</v>
      </c>
      <c r="F34">
        <v>2022</v>
      </c>
      <c r="G34">
        <v>2023</v>
      </c>
      <c r="H34">
        <v>2024</v>
      </c>
      <c r="I34">
        <v>2025</v>
      </c>
      <c r="J34">
        <v>2026</v>
      </c>
      <c r="K34">
        <v>2027</v>
      </c>
      <c r="L34">
        <v>2028</v>
      </c>
      <c r="M34">
        <v>2029</v>
      </c>
      <c r="N34">
        <v>2030</v>
      </c>
      <c r="O34">
        <v>2031</v>
      </c>
      <c r="P34">
        <v>2032</v>
      </c>
      <c r="Q34">
        <v>2033</v>
      </c>
      <c r="R34">
        <v>2034</v>
      </c>
      <c r="S34">
        <v>2035</v>
      </c>
      <c r="T34">
        <v>2036</v>
      </c>
      <c r="U34">
        <v>2037</v>
      </c>
      <c r="V34">
        <v>2038</v>
      </c>
      <c r="W34">
        <v>2039</v>
      </c>
      <c r="X34">
        <v>2040</v>
      </c>
      <c r="Y34">
        <v>2041</v>
      </c>
      <c r="Z34">
        <v>2042</v>
      </c>
      <c r="AA34">
        <v>2043</v>
      </c>
      <c r="AB34">
        <v>2044</v>
      </c>
      <c r="AC34">
        <v>2045</v>
      </c>
      <c r="AD34">
        <v>2046</v>
      </c>
      <c r="AE34">
        <v>2047</v>
      </c>
      <c r="AF34">
        <v>2048</v>
      </c>
      <c r="AG34">
        <v>2049</v>
      </c>
      <c r="AH34">
        <v>2050</v>
      </c>
    </row>
    <row r="35" spans="1:34" x14ac:dyDescent="0.45">
      <c r="A35" t="s">
        <v>1</v>
      </c>
      <c r="B35">
        <f>B26*$A$17</f>
        <v>0</v>
      </c>
      <c r="C35">
        <f t="shared" ref="C35:AH35" si="1">C26*$A$17</f>
        <v>0</v>
      </c>
      <c r="D35">
        <f t="shared" si="1"/>
        <v>918.26167211373513</v>
      </c>
      <c r="E35">
        <f t="shared" si="1"/>
        <v>1377.5185897683598</v>
      </c>
      <c r="F35">
        <f t="shared" si="1"/>
        <v>1952.0910886474669</v>
      </c>
      <c r="G35">
        <f t="shared" si="1"/>
        <v>2549.0239053414375</v>
      </c>
      <c r="H35">
        <f t="shared" si="1"/>
        <v>3157.0132330919191</v>
      </c>
      <c r="I35">
        <f t="shared" si="1"/>
        <v>3773.9570584332619</v>
      </c>
      <c r="J35">
        <f t="shared" si="1"/>
        <v>4399.5562333390444</v>
      </c>
      <c r="K35">
        <f t="shared" si="1"/>
        <v>5030.4363680712431</v>
      </c>
      <c r="L35">
        <f t="shared" si="1"/>
        <v>5653.7939270990464</v>
      </c>
      <c r="M35">
        <f t="shared" si="1"/>
        <v>6264.9263034471223</v>
      </c>
      <c r="N35">
        <f t="shared" si="1"/>
        <v>6890.9203537477806</v>
      </c>
      <c r="O35">
        <f t="shared" si="1"/>
        <v>7515.6340504953578</v>
      </c>
      <c r="P35">
        <f t="shared" si="1"/>
        <v>8137.4759261894878</v>
      </c>
      <c r="Q35">
        <f t="shared" si="1"/>
        <v>8763.1109988584412</v>
      </c>
      <c r="R35">
        <f t="shared" si="1"/>
        <v>9388.5426508694272</v>
      </c>
      <c r="S35">
        <f t="shared" si="1"/>
        <v>10010.51216305464</v>
      </c>
      <c r="T35">
        <f t="shared" si="1"/>
        <v>10633.311312433125</v>
      </c>
      <c r="U35">
        <f t="shared" si="1"/>
        <v>11250.933206634354</v>
      </c>
      <c r="V35">
        <f t="shared" si="1"/>
        <v>11871.506694696271</v>
      </c>
      <c r="W35">
        <f t="shared" si="1"/>
        <v>12493.308683986685</v>
      </c>
      <c r="X35">
        <f t="shared" si="1"/>
        <v>13111.14995340729</v>
      </c>
      <c r="Y35">
        <f t="shared" si="1"/>
        <v>13731.093236293545</v>
      </c>
      <c r="Z35">
        <f t="shared" si="1"/>
        <v>14349.472972161706</v>
      </c>
      <c r="AA35">
        <f t="shared" si="1"/>
        <v>14964.633875265774</v>
      </c>
      <c r="AB35">
        <f t="shared" si="1"/>
        <v>15579.87056253634</v>
      </c>
      <c r="AC35">
        <f t="shared" si="1"/>
        <v>16191.625166779369</v>
      </c>
      <c r="AD35">
        <f t="shared" si="1"/>
        <v>16802.825350013434</v>
      </c>
      <c r="AE35">
        <f t="shared" si="1"/>
        <v>17416.873422459026</v>
      </c>
      <c r="AF35">
        <f t="shared" si="1"/>
        <v>18027.850241833363</v>
      </c>
      <c r="AG35">
        <f t="shared" si="1"/>
        <v>18634.714773004504</v>
      </c>
      <c r="AH35">
        <f t="shared" si="1"/>
        <v>19239.05449483265</v>
      </c>
    </row>
  </sheetData>
  <hyperlinks>
    <hyperlink ref="A5" r:id="rId1" display="https://www.aemc.gov.au/sites/default/files/2019-06/Updated International Review of Demand Response Mechanisms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2"/>
  <sheetViews>
    <sheetView workbookViewId="0">
      <selection activeCell="F33" sqref="F33"/>
    </sheetView>
  </sheetViews>
  <sheetFormatPr defaultRowHeight="14.25" x14ac:dyDescent="0.45"/>
  <cols>
    <col min="1" max="1" width="19.265625" customWidth="1"/>
  </cols>
  <sheetData>
    <row r="1" spans="1:34" x14ac:dyDescent="0.45">
      <c r="A1" s="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45">
      <c r="A2" s="1" t="s">
        <v>2</v>
      </c>
      <c r="B2" s="8">
        <f>'Texas Notes'!B31</f>
        <v>3000</v>
      </c>
      <c r="C2" s="8">
        <f>'Texas Notes'!C31</f>
        <v>3000</v>
      </c>
      <c r="D2" s="8">
        <f>'Texas Notes'!D31</f>
        <v>2724.2652924471108</v>
      </c>
      <c r="E2" s="8">
        <f>'Texas Notes'!E31</f>
        <v>2907.5353393535211</v>
      </c>
      <c r="F2" s="8">
        <f>'Texas Notes'!F31</f>
        <v>2975.4898050352599</v>
      </c>
      <c r="G2" s="8">
        <f>'Texas Notes'!G31</f>
        <v>3021.083952902135</v>
      </c>
      <c r="H2" s="8">
        <f>'Texas Notes'!H31</f>
        <v>3055.6215897124989</v>
      </c>
      <c r="I2" s="8">
        <f>'Texas Notes'!I31</f>
        <v>3081.2047289320017</v>
      </c>
      <c r="J2" s="8">
        <f>'Texas Notes'!J31</f>
        <v>3098.1325185870646</v>
      </c>
      <c r="K2" s="8">
        <f>'Texas Notes'!K31</f>
        <v>3109.7793484157123</v>
      </c>
      <c r="L2" s="8">
        <f>'Texas Notes'!L31</f>
        <v>3128.9487539487541</v>
      </c>
      <c r="M2" s="8">
        <f>'Texas Notes'!M31</f>
        <v>3160.3433421615241</v>
      </c>
      <c r="N2" s="8">
        <f>'Texas Notes'!N31</f>
        <v>3176.8762564217113</v>
      </c>
      <c r="O2" s="8">
        <f>'Texas Notes'!O31</f>
        <v>3194.6895242349792</v>
      </c>
      <c r="P2" s="8">
        <f>'Texas Notes'!P31</f>
        <v>3215.3746131018861</v>
      </c>
      <c r="Q2" s="8">
        <f>'Texas Notes'!Q31</f>
        <v>3232.2665049937777</v>
      </c>
      <c r="R2" s="8">
        <f>'Texas Notes'!R31</f>
        <v>3249.3618175436359</v>
      </c>
      <c r="S2" s="8">
        <f>'Texas Notes'!S31</f>
        <v>3269.9192699192699</v>
      </c>
      <c r="T2" s="8">
        <f>'Texas Notes'!T31</f>
        <v>3289.6470851016306</v>
      </c>
      <c r="U2" s="8">
        <f>'Texas Notes'!U31</f>
        <v>3314.5521554612465</v>
      </c>
      <c r="V2" s="8">
        <f>'Texas Notes'!V31</f>
        <v>3336.5056319601777</v>
      </c>
      <c r="W2" s="8">
        <f>'Texas Notes'!W31</f>
        <v>3357.2306072306078</v>
      </c>
      <c r="X2" s="8">
        <f>'Texas Notes'!X31</f>
        <v>3381.9163023708479</v>
      </c>
      <c r="Y2" s="8">
        <f>'Texas Notes'!Y31</f>
        <v>3404.4999840454384</v>
      </c>
      <c r="Z2" s="8">
        <f>'Texas Notes'!Z31</f>
        <v>3428.6472127381226</v>
      </c>
      <c r="AA2" s="8">
        <f>'Texas Notes'!AA31</f>
        <v>3456.0132741950929</v>
      </c>
      <c r="AB2" s="8">
        <f>'Texas Notes'!AB31</f>
        <v>3483.30355148537</v>
      </c>
      <c r="AC2" s="8">
        <f>'Texas Notes'!AC31</f>
        <v>3514.0759118031851</v>
      </c>
      <c r="AD2" s="8">
        <f>'Texas Notes'!AD31</f>
        <v>3545.4026931299659</v>
      </c>
      <c r="AE2" s="8">
        <f>'Texas Notes'!AE31</f>
        <v>3573.8815852452221</v>
      </c>
      <c r="AF2" s="8">
        <f>'Texas Notes'!AF31</f>
        <v>3605.431730431731</v>
      </c>
      <c r="AG2" s="8">
        <f>'Texas Notes'!AG31</f>
        <v>3641.0941638214363</v>
      </c>
      <c r="AH2" s="8">
        <f>'Texas Notes'!AH31</f>
        <v>3679.2814065541343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2"/>
  <sheetViews>
    <sheetView workbookViewId="0">
      <selection activeCell="D2" sqref="D2"/>
    </sheetView>
  </sheetViews>
  <sheetFormatPr defaultRowHeight="14.25" x14ac:dyDescent="0.45"/>
  <cols>
    <col min="1" max="1" width="21" customWidth="1"/>
  </cols>
  <sheetData>
    <row r="1" spans="1:34" x14ac:dyDescent="0.45">
      <c r="A1" s="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ht="28.5" x14ac:dyDescent="0.45">
      <c r="A2" s="9" t="s">
        <v>1</v>
      </c>
      <c r="B2" s="8">
        <f>'Texas Notes'!B35</f>
        <v>0</v>
      </c>
      <c r="C2" s="8">
        <f>'Texas Notes'!C35</f>
        <v>0</v>
      </c>
      <c r="D2" s="8">
        <f>'Texas Notes'!D35</f>
        <v>918.26167211373513</v>
      </c>
      <c r="E2" s="8">
        <f>'Texas Notes'!E35</f>
        <v>1377.5185897683598</v>
      </c>
      <c r="F2" s="8">
        <f>'Texas Notes'!F35</f>
        <v>1952.0910886474669</v>
      </c>
      <c r="G2" s="8">
        <f>'Texas Notes'!G35</f>
        <v>2549.0239053414375</v>
      </c>
      <c r="H2" s="8">
        <f>'Texas Notes'!H35</f>
        <v>3157.0132330919191</v>
      </c>
      <c r="I2" s="8">
        <f>'Texas Notes'!I35</f>
        <v>3773.9570584332619</v>
      </c>
      <c r="J2" s="8">
        <f>'Texas Notes'!J35</f>
        <v>4399.5562333390444</v>
      </c>
      <c r="K2" s="8">
        <f>'Texas Notes'!K35</f>
        <v>5030.4363680712431</v>
      </c>
      <c r="L2" s="8">
        <f>'Texas Notes'!L35</f>
        <v>5653.7939270990464</v>
      </c>
      <c r="M2" s="8">
        <f>'Texas Notes'!M35</f>
        <v>6264.9263034471223</v>
      </c>
      <c r="N2" s="8">
        <f>'Texas Notes'!N35</f>
        <v>6890.9203537477806</v>
      </c>
      <c r="O2" s="8">
        <f>'Texas Notes'!O35</f>
        <v>7515.6340504953578</v>
      </c>
      <c r="P2" s="8">
        <f>'Texas Notes'!P35</f>
        <v>8137.4759261894878</v>
      </c>
      <c r="Q2" s="8">
        <f>'Texas Notes'!Q35</f>
        <v>8763.1109988584412</v>
      </c>
      <c r="R2" s="8">
        <f>'Texas Notes'!R35</f>
        <v>9388.5426508694272</v>
      </c>
      <c r="S2" s="8">
        <f>'Texas Notes'!S35</f>
        <v>10010.51216305464</v>
      </c>
      <c r="T2" s="8">
        <f>'Texas Notes'!T35</f>
        <v>10633.311312433125</v>
      </c>
      <c r="U2" s="8">
        <f>'Texas Notes'!U35</f>
        <v>11250.933206634354</v>
      </c>
      <c r="V2" s="8">
        <f>'Texas Notes'!V35</f>
        <v>11871.506694696271</v>
      </c>
      <c r="W2" s="8">
        <f>'Texas Notes'!W35</f>
        <v>12493.308683986685</v>
      </c>
      <c r="X2" s="8">
        <f>'Texas Notes'!X35</f>
        <v>13111.14995340729</v>
      </c>
      <c r="Y2" s="8">
        <f>'Texas Notes'!Y35</f>
        <v>13731.093236293545</v>
      </c>
      <c r="Z2" s="8">
        <f>'Texas Notes'!Z35</f>
        <v>14349.472972161706</v>
      </c>
      <c r="AA2" s="8">
        <f>'Texas Notes'!AA35</f>
        <v>14964.633875265774</v>
      </c>
      <c r="AB2" s="8">
        <f>'Texas Notes'!AB35</f>
        <v>15579.87056253634</v>
      </c>
      <c r="AC2" s="8">
        <f>'Texas Notes'!AC35</f>
        <v>16191.625166779369</v>
      </c>
      <c r="AD2" s="8">
        <f>'Texas Notes'!AD35</f>
        <v>16802.825350013434</v>
      </c>
      <c r="AE2" s="8">
        <f>'Texas Notes'!AE35</f>
        <v>17416.873422459026</v>
      </c>
      <c r="AF2" s="8">
        <f>'Texas Notes'!AF35</f>
        <v>18027.850241833363</v>
      </c>
      <c r="AG2" s="8">
        <f>'Texas Notes'!AG35</f>
        <v>18634.714773004504</v>
      </c>
      <c r="AH2" s="8">
        <f>'Texas Notes'!AH35</f>
        <v>19239.05449483265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Calculations</vt:lpstr>
      <vt:lpstr>Texas Notes</vt:lpstr>
      <vt:lpstr>DRC-BDRC</vt:lpstr>
      <vt:lpstr>DRC-PADRC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2014-08-26T00:34:41Z</dcterms:created>
  <dcterms:modified xsi:type="dcterms:W3CDTF">2020-10-27T16:08:51Z</dcterms:modified>
</cp:coreProperties>
</file>