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ocuments\eps-texas\InputData\elec\BECF\"/>
    </mc:Choice>
  </mc:AlternateContent>
  <bookViews>
    <workbookView xWindow="0" yWindow="0" windowWidth="28800" windowHeight="12645"/>
  </bookViews>
  <sheets>
    <sheet name="About" sheetId="1" r:id="rId1"/>
    <sheet name="Texas Notes" sheetId="2" r:id="rId2"/>
    <sheet name="NREL ATB" sheetId="3" r:id="rId3"/>
    <sheet name="Table 4.8.A" sheetId="4" r:id="rId4"/>
    <sheet name="Table 4.8.B" sheetId="5" r:id="rId5"/>
    <sheet name="Natural Gas Peaker" sheetId="6" r:id="rId6"/>
    <sheet name="Natural Gas NonPeaker" sheetId="7" r:id="rId7"/>
    <sheet name="Hydro" sheetId="8" r:id="rId8"/>
    <sheet name="OnshoreWind" sheetId="9" r:id="rId9"/>
    <sheet name="SolarPV" sheetId="10" r:id="rId10"/>
    <sheet name="Nuclear" sheetId="11" r:id="rId11"/>
    <sheet name="Hard Coal" sheetId="12" r:id="rId12"/>
    <sheet name="Lignite" sheetId="13" r:id="rId13"/>
    <sheet name="BECF-pre-ret" sheetId="14" r:id="rId14"/>
    <sheet name="BECF-pre-nonret" sheetId="15" r:id="rId15"/>
    <sheet name="BECF-new" sheetId="16"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6" l="1"/>
  <c r="Q7" i="16" s="1"/>
  <c r="B6" i="16"/>
  <c r="I6" i="16" s="1"/>
  <c r="B17" i="14"/>
  <c r="F17" i="14" s="1"/>
  <c r="B13" i="14"/>
  <c r="B13" i="16" s="1"/>
  <c r="G13" i="16" s="1"/>
  <c r="B12" i="14"/>
  <c r="L12" i="14" s="1"/>
  <c r="B11" i="14"/>
  <c r="I11" i="14" s="1"/>
  <c r="B10" i="14"/>
  <c r="B9" i="14"/>
  <c r="B8" i="14"/>
  <c r="B7" i="14"/>
  <c r="I7" i="14" s="1"/>
  <c r="B6" i="14"/>
  <c r="K6" i="14" s="1"/>
  <c r="B5" i="14"/>
  <c r="J5" i="14" s="1"/>
  <c r="B4" i="14"/>
  <c r="D4" i="14" s="1"/>
  <c r="B3" i="14"/>
  <c r="B2" i="14"/>
  <c r="H2" i="14" s="1"/>
  <c r="F6" i="16"/>
  <c r="D6" i="16"/>
  <c r="E6" i="16"/>
  <c r="L6" i="16"/>
  <c r="M6" i="16"/>
  <c r="Q6" i="16"/>
  <c r="R6" i="16"/>
  <c r="T6" i="16"/>
  <c r="U6" i="16"/>
  <c r="Y6" i="16"/>
  <c r="Z6" i="16"/>
  <c r="AB6" i="16"/>
  <c r="AC6" i="16"/>
  <c r="AG6" i="16"/>
  <c r="AH6" i="16"/>
  <c r="AJ6" i="16"/>
  <c r="I7" i="16"/>
  <c r="J7" i="16"/>
  <c r="Z7" i="16"/>
  <c r="AG7" i="16"/>
  <c r="B8" i="16"/>
  <c r="H8" i="16" s="1"/>
  <c r="C8" i="16"/>
  <c r="D8" i="16"/>
  <c r="E8" i="16"/>
  <c r="F8" i="16"/>
  <c r="G8" i="16"/>
  <c r="J8" i="16"/>
  <c r="K8" i="16"/>
  <c r="L8" i="16"/>
  <c r="M8" i="16"/>
  <c r="N8" i="16"/>
  <c r="O8" i="16"/>
  <c r="R8" i="16"/>
  <c r="S8" i="16"/>
  <c r="T8" i="16"/>
  <c r="U8" i="16"/>
  <c r="V8" i="16"/>
  <c r="W8" i="16"/>
  <c r="Z8" i="16"/>
  <c r="AA8" i="16"/>
  <c r="AB8" i="16"/>
  <c r="AC8" i="16"/>
  <c r="AD8" i="16"/>
  <c r="AE8" i="16"/>
  <c r="AH8" i="16"/>
  <c r="AI8" i="16"/>
  <c r="AJ8" i="16"/>
  <c r="C9" i="16"/>
  <c r="B14" i="16"/>
  <c r="F14" i="16" s="1"/>
  <c r="D14" i="16"/>
  <c r="J14" i="16"/>
  <c r="L14" i="16"/>
  <c r="Q14" i="16"/>
  <c r="R14" i="16"/>
  <c r="T14" i="16"/>
  <c r="Y14" i="16"/>
  <c r="Z14" i="16"/>
  <c r="AB14" i="16"/>
  <c r="AG14" i="16"/>
  <c r="AH14" i="16"/>
  <c r="AJ14"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AJ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AI9" i="15"/>
  <c r="AJ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AH10" i="15"/>
  <c r="AI10" i="15"/>
  <c r="AJ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AH11" i="15"/>
  <c r="AI11" i="15"/>
  <c r="AJ11" i="15"/>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AG12" i="15"/>
  <c r="AH12" i="15"/>
  <c r="AI12" i="15"/>
  <c r="AJ12" i="15"/>
  <c r="C13" i="15"/>
  <c r="D13" i="15"/>
  <c r="E13" i="15"/>
  <c r="F13" i="15"/>
  <c r="G13" i="15"/>
  <c r="H13" i="15"/>
  <c r="I13" i="15"/>
  <c r="J13" i="15"/>
  <c r="K13" i="15"/>
  <c r="L13" i="15"/>
  <c r="M13" i="15"/>
  <c r="N13" i="15"/>
  <c r="O13" i="15"/>
  <c r="P13" i="15"/>
  <c r="Q13" i="15"/>
  <c r="R13" i="15"/>
  <c r="S13" i="15"/>
  <c r="T13" i="15"/>
  <c r="U13" i="15"/>
  <c r="V13" i="15"/>
  <c r="W13" i="15"/>
  <c r="X13" i="15"/>
  <c r="Y13" i="15"/>
  <c r="Z13" i="15"/>
  <c r="AA13" i="15"/>
  <c r="AB13" i="15"/>
  <c r="AC13" i="15"/>
  <c r="AD13" i="15"/>
  <c r="AE13" i="15"/>
  <c r="AF13" i="15"/>
  <c r="AG13" i="15"/>
  <c r="AH13" i="15"/>
  <c r="AI13" i="15"/>
  <c r="AJ13" i="15"/>
  <c r="C14" i="15"/>
  <c r="D14" i="15"/>
  <c r="E14" i="15"/>
  <c r="F14"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AF14" i="15"/>
  <c r="AG14" i="15"/>
  <c r="AH14" i="15"/>
  <c r="AI14" i="15"/>
  <c r="AJ14" i="15"/>
  <c r="C15" i="15"/>
  <c r="D15" i="15"/>
  <c r="E15" i="15"/>
  <c r="F15" i="15"/>
  <c r="G15" i="15"/>
  <c r="H15" i="15"/>
  <c r="I15" i="15"/>
  <c r="J15" i="15"/>
  <c r="K15" i="15"/>
  <c r="L15" i="15"/>
  <c r="M15" i="15"/>
  <c r="N15" i="15"/>
  <c r="O15" i="15"/>
  <c r="P15" i="15"/>
  <c r="Q15" i="15"/>
  <c r="R15" i="15"/>
  <c r="S15" i="15"/>
  <c r="T15" i="15"/>
  <c r="U15" i="15"/>
  <c r="V15" i="15"/>
  <c r="W15" i="15"/>
  <c r="X15" i="15"/>
  <c r="Y15" i="15"/>
  <c r="Z15" i="15"/>
  <c r="AA15" i="15"/>
  <c r="AB15" i="15"/>
  <c r="AC15" i="15"/>
  <c r="AD15" i="15"/>
  <c r="AE15" i="15"/>
  <c r="AF15" i="15"/>
  <c r="AG15" i="15"/>
  <c r="AH15" i="15"/>
  <c r="AI15" i="15"/>
  <c r="AJ15" i="15"/>
  <c r="C16" i="15"/>
  <c r="D16" i="15"/>
  <c r="E16" i="15"/>
  <c r="F16" i="15"/>
  <c r="G16" i="15"/>
  <c r="H16" i="15"/>
  <c r="I16" i="15"/>
  <c r="J16" i="15"/>
  <c r="K16" i="15"/>
  <c r="L16" i="15"/>
  <c r="M16" i="15"/>
  <c r="N16" i="15"/>
  <c r="O16" i="15"/>
  <c r="P16" i="15"/>
  <c r="Q16" i="15"/>
  <c r="R16" i="15"/>
  <c r="S16" i="15"/>
  <c r="T16" i="15"/>
  <c r="U16" i="15"/>
  <c r="V16" i="15"/>
  <c r="W16" i="15"/>
  <c r="X16" i="15"/>
  <c r="Y16" i="15"/>
  <c r="Z16" i="15"/>
  <c r="AA16" i="15"/>
  <c r="AB16" i="15"/>
  <c r="AC16" i="15"/>
  <c r="AD16" i="15"/>
  <c r="AE16" i="15"/>
  <c r="AF16" i="15"/>
  <c r="AG16" i="15"/>
  <c r="AH16" i="15"/>
  <c r="AI16" i="15"/>
  <c r="AJ16" i="15"/>
  <c r="C17" i="15"/>
  <c r="D17" i="15"/>
  <c r="E17" i="15"/>
  <c r="F17" i="15"/>
  <c r="G17" i="15"/>
  <c r="H17" i="15"/>
  <c r="I17" i="15"/>
  <c r="J17" i="15"/>
  <c r="K17" i="15"/>
  <c r="L17" i="15"/>
  <c r="M17" i="15"/>
  <c r="N17" i="15"/>
  <c r="O17" i="15"/>
  <c r="P17" i="15"/>
  <c r="Q17" i="15"/>
  <c r="R17" i="15"/>
  <c r="S17" i="15"/>
  <c r="T17" i="15"/>
  <c r="U17" i="15"/>
  <c r="V17" i="15"/>
  <c r="W17" i="15"/>
  <c r="X17" i="15"/>
  <c r="Y17" i="15"/>
  <c r="Z17" i="15"/>
  <c r="AA17" i="15"/>
  <c r="AB17" i="15"/>
  <c r="AC17" i="15"/>
  <c r="AD17" i="15"/>
  <c r="AE17" i="15"/>
  <c r="AF17" i="15"/>
  <c r="AG17" i="15"/>
  <c r="AH17" i="15"/>
  <c r="AI17" i="15"/>
  <c r="AJ17" i="15"/>
  <c r="AE4" i="14"/>
  <c r="AH4" i="14"/>
  <c r="F5" i="14"/>
  <c r="I5" i="14"/>
  <c r="R5" i="14"/>
  <c r="V5" i="14"/>
  <c r="AE5" i="14"/>
  <c r="AH5" i="14"/>
  <c r="F7" i="14"/>
  <c r="H7" i="14"/>
  <c r="N7" i="14"/>
  <c r="P7" i="14"/>
  <c r="V7" i="14"/>
  <c r="X7" i="14"/>
  <c r="AD7" i="14"/>
  <c r="AF7" i="14"/>
  <c r="I8" i="14"/>
  <c r="F8" i="14"/>
  <c r="H8" i="14"/>
  <c r="J8" i="14"/>
  <c r="N8" i="14"/>
  <c r="P8" i="14"/>
  <c r="R8" i="14"/>
  <c r="V8" i="14"/>
  <c r="X8" i="14"/>
  <c r="Z8" i="14"/>
  <c r="AD8" i="14"/>
  <c r="AF8" i="14"/>
  <c r="AH8" i="14"/>
  <c r="B9" i="16"/>
  <c r="C9" i="14"/>
  <c r="D9" i="14"/>
  <c r="E9" i="14"/>
  <c r="G9" i="14"/>
  <c r="J9" i="14"/>
  <c r="K9" i="14"/>
  <c r="L9" i="14"/>
  <c r="M9" i="14"/>
  <c r="O9" i="14"/>
  <c r="R9" i="14"/>
  <c r="S9" i="14"/>
  <c r="T9" i="14"/>
  <c r="U9" i="14"/>
  <c r="W9" i="14"/>
  <c r="Y9" i="14"/>
  <c r="Z9" i="14"/>
  <c r="AA9" i="14"/>
  <c r="AB9" i="14"/>
  <c r="AC9" i="14"/>
  <c r="AE9" i="14"/>
  <c r="AG9" i="14"/>
  <c r="AH9" i="14"/>
  <c r="AI9" i="14"/>
  <c r="AJ9" i="14"/>
  <c r="B10" i="16"/>
  <c r="H10" i="16" s="1"/>
  <c r="B11" i="16"/>
  <c r="AC11" i="16" s="1"/>
  <c r="E11" i="14"/>
  <c r="G11" i="14"/>
  <c r="O11" i="14"/>
  <c r="R11" i="14"/>
  <c r="U11" i="14"/>
  <c r="W11" i="14"/>
  <c r="AE11" i="14"/>
  <c r="AH11" i="14"/>
  <c r="E12" i="14"/>
  <c r="D12" i="14"/>
  <c r="R13" i="14"/>
  <c r="W13" i="14"/>
  <c r="B14" i="14"/>
  <c r="C14" i="14" s="1"/>
  <c r="D14" i="14"/>
  <c r="E14" i="14"/>
  <c r="F14" i="14"/>
  <c r="G14" i="14"/>
  <c r="H14" i="14"/>
  <c r="I14" i="14"/>
  <c r="J14" i="14"/>
  <c r="L14" i="14"/>
  <c r="M14" i="14"/>
  <c r="N14" i="14"/>
  <c r="O14" i="14"/>
  <c r="P14" i="14"/>
  <c r="Q14" i="14"/>
  <c r="R14" i="14"/>
  <c r="S14" i="14"/>
  <c r="T14" i="14"/>
  <c r="U14" i="14"/>
  <c r="V14" i="14"/>
  <c r="W14" i="14"/>
  <c r="X14" i="14"/>
  <c r="Y14" i="14"/>
  <c r="Z14" i="14"/>
  <c r="AA14" i="14"/>
  <c r="AB14" i="14"/>
  <c r="AC14" i="14"/>
  <c r="AD14" i="14"/>
  <c r="AE14" i="14"/>
  <c r="AF14" i="14"/>
  <c r="AG14" i="14"/>
  <c r="AH14" i="14"/>
  <c r="AI14" i="14"/>
  <c r="AJ14" i="14"/>
  <c r="B16" i="14"/>
  <c r="B16" i="16" s="1"/>
  <c r="F16" i="16" s="1"/>
  <c r="H16" i="14"/>
  <c r="J16" i="14"/>
  <c r="R16" i="14"/>
  <c r="X16" i="14"/>
  <c r="Y16" i="14"/>
  <c r="Z16" i="14"/>
  <c r="AH16" i="14"/>
  <c r="C17" i="14"/>
  <c r="D17" i="14"/>
  <c r="E17" i="14"/>
  <c r="J17" i="14"/>
  <c r="L17" i="14"/>
  <c r="M17" i="14"/>
  <c r="N17" i="14"/>
  <c r="Q17" i="14"/>
  <c r="R17" i="14"/>
  <c r="T17" i="14"/>
  <c r="U17" i="14"/>
  <c r="V17" i="14"/>
  <c r="Y17" i="14"/>
  <c r="Z17" i="14"/>
  <c r="AB17" i="14"/>
  <c r="AC17" i="14"/>
  <c r="AD17" i="14"/>
  <c r="AG17" i="14"/>
  <c r="AH17" i="14"/>
  <c r="AJ17" i="14"/>
  <c r="D11" i="13"/>
  <c r="E11" i="13" s="1"/>
  <c r="E10" i="13"/>
  <c r="D10" i="13"/>
  <c r="D9" i="13"/>
  <c r="E9" i="13" s="1"/>
  <c r="D8" i="13"/>
  <c r="E8" i="13" s="1"/>
  <c r="D7" i="13"/>
  <c r="E7" i="13" s="1"/>
  <c r="E6" i="13"/>
  <c r="D6" i="13"/>
  <c r="D5" i="13"/>
  <c r="E5" i="13" s="1"/>
  <c r="D4" i="13"/>
  <c r="E4" i="13" s="1"/>
  <c r="D3" i="13"/>
  <c r="E3" i="13" s="1"/>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D26" i="12"/>
  <c r="E26" i="12" s="1"/>
  <c r="D25" i="12"/>
  <c r="E25" i="12" s="1"/>
  <c r="D24" i="12"/>
  <c r="E24" i="12" s="1"/>
  <c r="D23" i="12"/>
  <c r="E23" i="12" s="1"/>
  <c r="D22" i="12"/>
  <c r="E22" i="12" s="1"/>
  <c r="D21" i="12"/>
  <c r="E21" i="12" s="1"/>
  <c r="D20" i="12"/>
  <c r="E20" i="12" s="1"/>
  <c r="D19" i="12"/>
  <c r="E19" i="12" s="1"/>
  <c r="D18" i="12"/>
  <c r="E18" i="12" s="1"/>
  <c r="D17" i="12"/>
  <c r="E17" i="12" s="1"/>
  <c r="D16" i="12"/>
  <c r="E16" i="12" s="1"/>
  <c r="D15" i="12"/>
  <c r="E15" i="12" s="1"/>
  <c r="D14" i="12"/>
  <c r="E14" i="12" s="1"/>
  <c r="D13" i="12"/>
  <c r="E13" i="12" s="1"/>
  <c r="D12" i="12"/>
  <c r="E12" i="12" s="1"/>
  <c r="D11" i="12"/>
  <c r="E11" i="12" s="1"/>
  <c r="D10" i="12"/>
  <c r="E10" i="12" s="1"/>
  <c r="D9" i="12"/>
  <c r="E9" i="12" s="1"/>
  <c r="D8" i="12"/>
  <c r="E8" i="12" s="1"/>
  <c r="D7" i="12"/>
  <c r="E7" i="12" s="1"/>
  <c r="D6" i="12"/>
  <c r="E6" i="12" s="1"/>
  <c r="D5" i="12"/>
  <c r="E5" i="12" s="1"/>
  <c r="D4" i="12"/>
  <c r="E4" i="12" s="1"/>
  <c r="D3" i="12"/>
  <c r="E3" i="12" s="1"/>
  <c r="D6" i="11"/>
  <c r="E6" i="11" s="1"/>
  <c r="D5" i="11"/>
  <c r="E5" i="11" s="1"/>
  <c r="D4" i="11"/>
  <c r="E4" i="11" s="1"/>
  <c r="D3" i="11"/>
  <c r="E3" i="11" s="1"/>
  <c r="D41" i="10"/>
  <c r="E41" i="10" s="1"/>
  <c r="D40" i="10"/>
  <c r="E40" i="10" s="1"/>
  <c r="D39" i="10"/>
  <c r="E39" i="10" s="1"/>
  <c r="D38" i="10"/>
  <c r="E38" i="10" s="1"/>
  <c r="D37" i="10"/>
  <c r="E37" i="10" s="1"/>
  <c r="D36" i="10"/>
  <c r="E36" i="10" s="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D16" i="10"/>
  <c r="E16" i="10" s="1"/>
  <c r="D15" i="10"/>
  <c r="E15" i="10" s="1"/>
  <c r="D14" i="10"/>
  <c r="E14" i="10" s="1"/>
  <c r="D13" i="10"/>
  <c r="E13" i="10" s="1"/>
  <c r="D12" i="10"/>
  <c r="E12" i="10" s="1"/>
  <c r="D11" i="10"/>
  <c r="E11" i="10" s="1"/>
  <c r="D10" i="10"/>
  <c r="E10" i="10" s="1"/>
  <c r="D9" i="10"/>
  <c r="E9" i="10" s="1"/>
  <c r="D8" i="10"/>
  <c r="E8" i="10" s="1"/>
  <c r="D7" i="10"/>
  <c r="E7" i="10" s="1"/>
  <c r="D6" i="10"/>
  <c r="E6" i="10" s="1"/>
  <c r="D5" i="10"/>
  <c r="E5" i="10" s="1"/>
  <c r="D4" i="10"/>
  <c r="E4" i="10" s="1"/>
  <c r="D3" i="10"/>
  <c r="E3" i="10" s="1"/>
  <c r="D168" i="9"/>
  <c r="E168" i="9" s="1"/>
  <c r="D167" i="9"/>
  <c r="E167" i="9" s="1"/>
  <c r="D166" i="9"/>
  <c r="E166" i="9" s="1"/>
  <c r="D165" i="9"/>
  <c r="E165" i="9" s="1"/>
  <c r="D164" i="9"/>
  <c r="E164" i="9" s="1"/>
  <c r="D163" i="9"/>
  <c r="E163" i="9" s="1"/>
  <c r="D162" i="9"/>
  <c r="E162" i="9" s="1"/>
  <c r="D161" i="9"/>
  <c r="E161" i="9" s="1"/>
  <c r="D160" i="9"/>
  <c r="E160" i="9" s="1"/>
  <c r="D159" i="9"/>
  <c r="E159" i="9" s="1"/>
  <c r="D158" i="9"/>
  <c r="E158" i="9" s="1"/>
  <c r="D157" i="9"/>
  <c r="E157" i="9" s="1"/>
  <c r="D156" i="9"/>
  <c r="E156" i="9" s="1"/>
  <c r="D155" i="9"/>
  <c r="E155" i="9" s="1"/>
  <c r="D154" i="9"/>
  <c r="E154" i="9" s="1"/>
  <c r="D153" i="9"/>
  <c r="E153" i="9" s="1"/>
  <c r="D152" i="9"/>
  <c r="E152" i="9" s="1"/>
  <c r="D151" i="9"/>
  <c r="E151" i="9" s="1"/>
  <c r="D150" i="9"/>
  <c r="E150" i="9" s="1"/>
  <c r="D149" i="9"/>
  <c r="E149" i="9" s="1"/>
  <c r="D148" i="9"/>
  <c r="E148" i="9" s="1"/>
  <c r="D147" i="9"/>
  <c r="E147" i="9" s="1"/>
  <c r="D146" i="9"/>
  <c r="E146" i="9" s="1"/>
  <c r="D145" i="9"/>
  <c r="E145" i="9" s="1"/>
  <c r="D144" i="9"/>
  <c r="E144" i="9" s="1"/>
  <c r="D143" i="9"/>
  <c r="E143" i="9" s="1"/>
  <c r="D142" i="9"/>
  <c r="E142" i="9" s="1"/>
  <c r="D141" i="9"/>
  <c r="E141" i="9" s="1"/>
  <c r="D140" i="9"/>
  <c r="E140" i="9" s="1"/>
  <c r="D139" i="9"/>
  <c r="E139" i="9" s="1"/>
  <c r="D138" i="9"/>
  <c r="E138" i="9" s="1"/>
  <c r="D137" i="9"/>
  <c r="E137" i="9" s="1"/>
  <c r="D136" i="9"/>
  <c r="E136" i="9" s="1"/>
  <c r="D135" i="9"/>
  <c r="E135" i="9" s="1"/>
  <c r="D134" i="9"/>
  <c r="E134" i="9" s="1"/>
  <c r="D133" i="9"/>
  <c r="E133" i="9" s="1"/>
  <c r="D132" i="9"/>
  <c r="E132" i="9" s="1"/>
  <c r="D131" i="9"/>
  <c r="E131" i="9" s="1"/>
  <c r="D130" i="9"/>
  <c r="E130" i="9" s="1"/>
  <c r="D129" i="9"/>
  <c r="E129" i="9" s="1"/>
  <c r="D128" i="9"/>
  <c r="E128" i="9" s="1"/>
  <c r="D127" i="9"/>
  <c r="E127" i="9" s="1"/>
  <c r="D126" i="9"/>
  <c r="E126" i="9" s="1"/>
  <c r="D125" i="9"/>
  <c r="E125" i="9" s="1"/>
  <c r="D124" i="9"/>
  <c r="E124" i="9" s="1"/>
  <c r="D123" i="9"/>
  <c r="E123" i="9" s="1"/>
  <c r="D122" i="9"/>
  <c r="E122" i="9" s="1"/>
  <c r="D121" i="9"/>
  <c r="E121" i="9" s="1"/>
  <c r="D120" i="9"/>
  <c r="E120" i="9" s="1"/>
  <c r="D119" i="9"/>
  <c r="E119" i="9" s="1"/>
  <c r="D118" i="9"/>
  <c r="E118" i="9" s="1"/>
  <c r="D117" i="9"/>
  <c r="E117" i="9" s="1"/>
  <c r="D116" i="9"/>
  <c r="E116" i="9" s="1"/>
  <c r="D115" i="9"/>
  <c r="E115" i="9" s="1"/>
  <c r="D114" i="9"/>
  <c r="E114" i="9" s="1"/>
  <c r="D113" i="9"/>
  <c r="E113" i="9" s="1"/>
  <c r="D112" i="9"/>
  <c r="E112" i="9" s="1"/>
  <c r="D111" i="9"/>
  <c r="E111" i="9" s="1"/>
  <c r="D110" i="9"/>
  <c r="E110" i="9" s="1"/>
  <c r="D109" i="9"/>
  <c r="E109" i="9" s="1"/>
  <c r="D108" i="9"/>
  <c r="E108" i="9" s="1"/>
  <c r="D107" i="9"/>
  <c r="E107" i="9" s="1"/>
  <c r="D106" i="9"/>
  <c r="E106" i="9" s="1"/>
  <c r="D105" i="9"/>
  <c r="E105" i="9" s="1"/>
  <c r="D104" i="9"/>
  <c r="E104" i="9" s="1"/>
  <c r="D103" i="9"/>
  <c r="E103" i="9" s="1"/>
  <c r="D102" i="9"/>
  <c r="E102" i="9" s="1"/>
  <c r="D101" i="9"/>
  <c r="E101" i="9" s="1"/>
  <c r="D100" i="9"/>
  <c r="E100" i="9" s="1"/>
  <c r="D99" i="9"/>
  <c r="E99" i="9" s="1"/>
  <c r="D98" i="9"/>
  <c r="E98" i="9" s="1"/>
  <c r="D97" i="9"/>
  <c r="E97" i="9" s="1"/>
  <c r="D96" i="9"/>
  <c r="E96" i="9" s="1"/>
  <c r="D95" i="9"/>
  <c r="E95" i="9" s="1"/>
  <c r="D94" i="9"/>
  <c r="E94" i="9" s="1"/>
  <c r="D93" i="9"/>
  <c r="E93" i="9" s="1"/>
  <c r="D92" i="9"/>
  <c r="E92" i="9" s="1"/>
  <c r="D91" i="9"/>
  <c r="E91" i="9" s="1"/>
  <c r="D90" i="9"/>
  <c r="E90" i="9" s="1"/>
  <c r="D89" i="9"/>
  <c r="E89" i="9" s="1"/>
  <c r="D88" i="9"/>
  <c r="E88" i="9" s="1"/>
  <c r="D87" i="9"/>
  <c r="E87" i="9" s="1"/>
  <c r="D86" i="9"/>
  <c r="E86" i="9" s="1"/>
  <c r="D85" i="9"/>
  <c r="E85" i="9" s="1"/>
  <c r="D84" i="9"/>
  <c r="E84" i="9" s="1"/>
  <c r="D83" i="9"/>
  <c r="E83" i="9" s="1"/>
  <c r="D82" i="9"/>
  <c r="E82" i="9" s="1"/>
  <c r="D81" i="9"/>
  <c r="E81" i="9" s="1"/>
  <c r="D80" i="9"/>
  <c r="E80" i="9" s="1"/>
  <c r="D79" i="9"/>
  <c r="E79" i="9" s="1"/>
  <c r="D78" i="9"/>
  <c r="E78" i="9" s="1"/>
  <c r="D77" i="9"/>
  <c r="E77" i="9" s="1"/>
  <c r="D76" i="9"/>
  <c r="E76" i="9" s="1"/>
  <c r="D75" i="9"/>
  <c r="E75" i="9" s="1"/>
  <c r="D74" i="9"/>
  <c r="E74" i="9" s="1"/>
  <c r="D73" i="9"/>
  <c r="E73" i="9" s="1"/>
  <c r="D72" i="9"/>
  <c r="E72" i="9" s="1"/>
  <c r="D71" i="9"/>
  <c r="E71" i="9" s="1"/>
  <c r="D70" i="9"/>
  <c r="E70" i="9" s="1"/>
  <c r="D69" i="9"/>
  <c r="E69" i="9" s="1"/>
  <c r="D68" i="9"/>
  <c r="E68" i="9" s="1"/>
  <c r="D67" i="9"/>
  <c r="E67" i="9" s="1"/>
  <c r="D66" i="9"/>
  <c r="E66" i="9" s="1"/>
  <c r="D65" i="9"/>
  <c r="E65" i="9" s="1"/>
  <c r="D64" i="9"/>
  <c r="E64" i="9" s="1"/>
  <c r="D63" i="9"/>
  <c r="E63" i="9" s="1"/>
  <c r="D62" i="9"/>
  <c r="E62" i="9" s="1"/>
  <c r="D61" i="9"/>
  <c r="E61" i="9" s="1"/>
  <c r="D60" i="9"/>
  <c r="E60" i="9" s="1"/>
  <c r="D59" i="9"/>
  <c r="E59" i="9" s="1"/>
  <c r="D58" i="9"/>
  <c r="E58" i="9" s="1"/>
  <c r="D57" i="9"/>
  <c r="E57" i="9" s="1"/>
  <c r="D56" i="9"/>
  <c r="E56" i="9" s="1"/>
  <c r="D55" i="9"/>
  <c r="E55" i="9" s="1"/>
  <c r="D54" i="9"/>
  <c r="E54" i="9" s="1"/>
  <c r="D53" i="9"/>
  <c r="E53" i="9" s="1"/>
  <c r="D52" i="9"/>
  <c r="E52" i="9" s="1"/>
  <c r="D51" i="9"/>
  <c r="E51" i="9" s="1"/>
  <c r="D50" i="9"/>
  <c r="E50" i="9" s="1"/>
  <c r="D49" i="9"/>
  <c r="E49" i="9" s="1"/>
  <c r="D48" i="9"/>
  <c r="E48" i="9" s="1"/>
  <c r="D47" i="9"/>
  <c r="E47" i="9" s="1"/>
  <c r="D46" i="9"/>
  <c r="E46" i="9" s="1"/>
  <c r="D45" i="9"/>
  <c r="E45" i="9" s="1"/>
  <c r="D44" i="9"/>
  <c r="E44" i="9" s="1"/>
  <c r="D43" i="9"/>
  <c r="E43" i="9" s="1"/>
  <c r="D42" i="9"/>
  <c r="E42" i="9" s="1"/>
  <c r="D41" i="9"/>
  <c r="E41" i="9" s="1"/>
  <c r="D40" i="9"/>
  <c r="E40" i="9" s="1"/>
  <c r="D39" i="9"/>
  <c r="E39" i="9" s="1"/>
  <c r="D38" i="9"/>
  <c r="E38" i="9" s="1"/>
  <c r="D37" i="9"/>
  <c r="E37" i="9" s="1"/>
  <c r="D36" i="9"/>
  <c r="E36" i="9" s="1"/>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D16" i="9"/>
  <c r="E16" i="9" s="1"/>
  <c r="D15" i="9"/>
  <c r="E15" i="9" s="1"/>
  <c r="D14" i="9"/>
  <c r="E14" i="9" s="1"/>
  <c r="D13" i="9"/>
  <c r="E13" i="9" s="1"/>
  <c r="D12" i="9"/>
  <c r="E12" i="9" s="1"/>
  <c r="D11" i="9"/>
  <c r="E11" i="9" s="1"/>
  <c r="D10" i="9"/>
  <c r="E10" i="9" s="1"/>
  <c r="D9" i="9"/>
  <c r="E9" i="9" s="1"/>
  <c r="D8" i="9"/>
  <c r="E8" i="9" s="1"/>
  <c r="D7" i="9"/>
  <c r="E7" i="9" s="1"/>
  <c r="D6" i="9"/>
  <c r="E6" i="9" s="1"/>
  <c r="D5" i="9"/>
  <c r="E5" i="9" s="1"/>
  <c r="D4" i="9"/>
  <c r="E4" i="9" s="1"/>
  <c r="D3" i="9"/>
  <c r="E3" i="9" s="1"/>
  <c r="E49" i="8"/>
  <c r="D49" i="8"/>
  <c r="D48" i="8"/>
  <c r="E48" i="8" s="1"/>
  <c r="D47" i="8"/>
  <c r="E47" i="8" s="1"/>
  <c r="D46" i="8"/>
  <c r="E46" i="8" s="1"/>
  <c r="D45" i="8"/>
  <c r="E45" i="8" s="1"/>
  <c r="D44" i="8"/>
  <c r="E44" i="8" s="1"/>
  <c r="D43" i="8"/>
  <c r="E43" i="8" s="1"/>
  <c r="D42" i="8"/>
  <c r="E42" i="8" s="1"/>
  <c r="D41" i="8"/>
  <c r="E41" i="8" s="1"/>
  <c r="D40" i="8"/>
  <c r="E40" i="8" s="1"/>
  <c r="D39" i="8"/>
  <c r="E39" i="8" s="1"/>
  <c r="D38" i="8"/>
  <c r="E38" i="8" s="1"/>
  <c r="D37" i="8"/>
  <c r="E37" i="8" s="1"/>
  <c r="D36" i="8"/>
  <c r="E36" i="8" s="1"/>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D16" i="8"/>
  <c r="E16" i="8" s="1"/>
  <c r="D15" i="8"/>
  <c r="E15" i="8" s="1"/>
  <c r="D14" i="8"/>
  <c r="E14" i="8" s="1"/>
  <c r="D13" i="8"/>
  <c r="E13" i="8" s="1"/>
  <c r="D12" i="8"/>
  <c r="E12" i="8" s="1"/>
  <c r="D11" i="8"/>
  <c r="E11" i="8" s="1"/>
  <c r="D10" i="8"/>
  <c r="E10" i="8" s="1"/>
  <c r="D9" i="8"/>
  <c r="E9" i="8" s="1"/>
  <c r="D8" i="8"/>
  <c r="E8" i="8" s="1"/>
  <c r="D7" i="8"/>
  <c r="E7" i="8" s="1"/>
  <c r="D6" i="8"/>
  <c r="E6" i="8" s="1"/>
  <c r="D5" i="8"/>
  <c r="E5" i="8" s="1"/>
  <c r="D4" i="8"/>
  <c r="E4" i="8" s="1"/>
  <c r="D3" i="8"/>
  <c r="E3" i="8" s="1"/>
  <c r="D184" i="7"/>
  <c r="E184" i="7" s="1"/>
  <c r="D183" i="7"/>
  <c r="E183" i="7" s="1"/>
  <c r="D182" i="7"/>
  <c r="E182" i="7" s="1"/>
  <c r="D181" i="7"/>
  <c r="E181" i="7" s="1"/>
  <c r="D180" i="7"/>
  <c r="E180" i="7" s="1"/>
  <c r="D179" i="7"/>
  <c r="E179" i="7" s="1"/>
  <c r="D178" i="7"/>
  <c r="E178" i="7" s="1"/>
  <c r="D177" i="7"/>
  <c r="E177" i="7" s="1"/>
  <c r="D176" i="7"/>
  <c r="E176" i="7" s="1"/>
  <c r="D175" i="7"/>
  <c r="E175" i="7" s="1"/>
  <c r="D174" i="7"/>
  <c r="E174" i="7" s="1"/>
  <c r="D173" i="7"/>
  <c r="E173" i="7" s="1"/>
  <c r="D172" i="7"/>
  <c r="E172" i="7" s="1"/>
  <c r="D171" i="7"/>
  <c r="E171" i="7" s="1"/>
  <c r="D170" i="7"/>
  <c r="E170" i="7" s="1"/>
  <c r="D169" i="7"/>
  <c r="E169" i="7" s="1"/>
  <c r="D168" i="7"/>
  <c r="E168" i="7" s="1"/>
  <c r="D167" i="7"/>
  <c r="E167" i="7" s="1"/>
  <c r="D166" i="7"/>
  <c r="E166" i="7" s="1"/>
  <c r="D165" i="7"/>
  <c r="E165" i="7" s="1"/>
  <c r="D164" i="7"/>
  <c r="E164" i="7" s="1"/>
  <c r="D163" i="7"/>
  <c r="E163" i="7" s="1"/>
  <c r="D162" i="7"/>
  <c r="E162" i="7" s="1"/>
  <c r="D161" i="7"/>
  <c r="E161" i="7" s="1"/>
  <c r="D160" i="7"/>
  <c r="E160" i="7" s="1"/>
  <c r="D159" i="7"/>
  <c r="E159" i="7" s="1"/>
  <c r="D158" i="7"/>
  <c r="E158" i="7" s="1"/>
  <c r="D157" i="7"/>
  <c r="E157" i="7" s="1"/>
  <c r="D156" i="7"/>
  <c r="E156" i="7" s="1"/>
  <c r="D155" i="7"/>
  <c r="E155" i="7" s="1"/>
  <c r="D154" i="7"/>
  <c r="E154" i="7" s="1"/>
  <c r="D153" i="7"/>
  <c r="E153" i="7" s="1"/>
  <c r="D152" i="7"/>
  <c r="E152" i="7" s="1"/>
  <c r="D151" i="7"/>
  <c r="E151" i="7" s="1"/>
  <c r="D150" i="7"/>
  <c r="E150" i="7" s="1"/>
  <c r="D149" i="7"/>
  <c r="E149" i="7" s="1"/>
  <c r="D148" i="7"/>
  <c r="E148" i="7" s="1"/>
  <c r="D147" i="7"/>
  <c r="E147" i="7" s="1"/>
  <c r="D146" i="7"/>
  <c r="E146" i="7" s="1"/>
  <c r="D145" i="7"/>
  <c r="E145" i="7" s="1"/>
  <c r="D144" i="7"/>
  <c r="E144" i="7" s="1"/>
  <c r="D143" i="7"/>
  <c r="E143" i="7" s="1"/>
  <c r="D142" i="7"/>
  <c r="E142" i="7" s="1"/>
  <c r="D141" i="7"/>
  <c r="E141" i="7" s="1"/>
  <c r="D140" i="7"/>
  <c r="E140" i="7" s="1"/>
  <c r="D139" i="7"/>
  <c r="E139" i="7" s="1"/>
  <c r="D138" i="7"/>
  <c r="E138" i="7" s="1"/>
  <c r="D137" i="7"/>
  <c r="E137" i="7" s="1"/>
  <c r="D136" i="7"/>
  <c r="E136" i="7" s="1"/>
  <c r="D135" i="7"/>
  <c r="E135" i="7" s="1"/>
  <c r="D134" i="7"/>
  <c r="E134" i="7" s="1"/>
  <c r="D133" i="7"/>
  <c r="E133" i="7" s="1"/>
  <c r="D132" i="7"/>
  <c r="E132" i="7" s="1"/>
  <c r="D131" i="7"/>
  <c r="E131" i="7" s="1"/>
  <c r="D130" i="7"/>
  <c r="E130" i="7" s="1"/>
  <c r="D129" i="7"/>
  <c r="E129" i="7" s="1"/>
  <c r="D128" i="7"/>
  <c r="E128" i="7" s="1"/>
  <c r="D127" i="7"/>
  <c r="E127" i="7" s="1"/>
  <c r="D126" i="7"/>
  <c r="E126" i="7" s="1"/>
  <c r="D125" i="7"/>
  <c r="E125" i="7" s="1"/>
  <c r="D124" i="7"/>
  <c r="E124" i="7" s="1"/>
  <c r="D123" i="7"/>
  <c r="E123" i="7" s="1"/>
  <c r="D122" i="7"/>
  <c r="E122" i="7" s="1"/>
  <c r="D121" i="7"/>
  <c r="E121" i="7" s="1"/>
  <c r="D120" i="7"/>
  <c r="E120" i="7" s="1"/>
  <c r="D119" i="7"/>
  <c r="E119" i="7" s="1"/>
  <c r="D118" i="7"/>
  <c r="E118" i="7" s="1"/>
  <c r="D117" i="7"/>
  <c r="E117" i="7" s="1"/>
  <c r="D116" i="7"/>
  <c r="E116" i="7" s="1"/>
  <c r="D115" i="7"/>
  <c r="E115" i="7" s="1"/>
  <c r="D114" i="7"/>
  <c r="E114" i="7" s="1"/>
  <c r="D113" i="7"/>
  <c r="E113" i="7" s="1"/>
  <c r="D112" i="7"/>
  <c r="E112" i="7" s="1"/>
  <c r="D111" i="7"/>
  <c r="E111" i="7" s="1"/>
  <c r="D110" i="7"/>
  <c r="E110" i="7" s="1"/>
  <c r="D109" i="7"/>
  <c r="E109" i="7" s="1"/>
  <c r="D108" i="7"/>
  <c r="E108" i="7" s="1"/>
  <c r="D107" i="7"/>
  <c r="E107" i="7" s="1"/>
  <c r="D106" i="7"/>
  <c r="E106" i="7" s="1"/>
  <c r="D105" i="7"/>
  <c r="E105" i="7" s="1"/>
  <c r="D104" i="7"/>
  <c r="E104" i="7" s="1"/>
  <c r="D103" i="7"/>
  <c r="E103" i="7" s="1"/>
  <c r="D102" i="7"/>
  <c r="E102" i="7" s="1"/>
  <c r="D101" i="7"/>
  <c r="E101" i="7" s="1"/>
  <c r="D100" i="7"/>
  <c r="E100" i="7" s="1"/>
  <c r="D99" i="7"/>
  <c r="E99" i="7" s="1"/>
  <c r="D98" i="7"/>
  <c r="E98" i="7" s="1"/>
  <c r="D97" i="7"/>
  <c r="E97" i="7" s="1"/>
  <c r="D96" i="7"/>
  <c r="E96" i="7" s="1"/>
  <c r="D95" i="7"/>
  <c r="E95" i="7" s="1"/>
  <c r="D94" i="7"/>
  <c r="E94" i="7" s="1"/>
  <c r="D93" i="7"/>
  <c r="E93" i="7" s="1"/>
  <c r="D92" i="7"/>
  <c r="E92" i="7" s="1"/>
  <c r="D91" i="7"/>
  <c r="E91" i="7" s="1"/>
  <c r="D90" i="7"/>
  <c r="E90" i="7" s="1"/>
  <c r="D89" i="7"/>
  <c r="E89" i="7" s="1"/>
  <c r="D88" i="7"/>
  <c r="E88" i="7" s="1"/>
  <c r="D87" i="7"/>
  <c r="E87" i="7" s="1"/>
  <c r="D86" i="7"/>
  <c r="E86" i="7" s="1"/>
  <c r="D85" i="7"/>
  <c r="E85" i="7" s="1"/>
  <c r="D84" i="7"/>
  <c r="E84" i="7" s="1"/>
  <c r="D83" i="7"/>
  <c r="E83" i="7" s="1"/>
  <c r="D82" i="7"/>
  <c r="E82" i="7" s="1"/>
  <c r="D81" i="7"/>
  <c r="E81" i="7" s="1"/>
  <c r="D80" i="7"/>
  <c r="E80" i="7" s="1"/>
  <c r="D79" i="7"/>
  <c r="E79" i="7" s="1"/>
  <c r="D78" i="7"/>
  <c r="E78" i="7" s="1"/>
  <c r="D77" i="7"/>
  <c r="E77" i="7" s="1"/>
  <c r="D76" i="7"/>
  <c r="E76" i="7" s="1"/>
  <c r="D75" i="7"/>
  <c r="E75" i="7" s="1"/>
  <c r="D74" i="7"/>
  <c r="E74" i="7" s="1"/>
  <c r="D73" i="7"/>
  <c r="E73" i="7" s="1"/>
  <c r="D72" i="7"/>
  <c r="E72" i="7" s="1"/>
  <c r="D71" i="7"/>
  <c r="E71" i="7" s="1"/>
  <c r="D70" i="7"/>
  <c r="E70" i="7" s="1"/>
  <c r="D69" i="7"/>
  <c r="E69" i="7" s="1"/>
  <c r="D68" i="7"/>
  <c r="E68" i="7" s="1"/>
  <c r="D67" i="7"/>
  <c r="E67" i="7" s="1"/>
  <c r="D66" i="7"/>
  <c r="E66" i="7" s="1"/>
  <c r="D65" i="7"/>
  <c r="E65" i="7" s="1"/>
  <c r="D64" i="7"/>
  <c r="E64" i="7" s="1"/>
  <c r="D63" i="7"/>
  <c r="E63" i="7" s="1"/>
  <c r="D62" i="7"/>
  <c r="E62" i="7" s="1"/>
  <c r="D61" i="7"/>
  <c r="E61" i="7" s="1"/>
  <c r="D60" i="7"/>
  <c r="E60" i="7" s="1"/>
  <c r="D59" i="7"/>
  <c r="E59" i="7" s="1"/>
  <c r="D58" i="7"/>
  <c r="E58" i="7" s="1"/>
  <c r="D57" i="7"/>
  <c r="E57" i="7" s="1"/>
  <c r="D56" i="7"/>
  <c r="E56" i="7" s="1"/>
  <c r="D55" i="7"/>
  <c r="E55" i="7" s="1"/>
  <c r="D54" i="7"/>
  <c r="E54" i="7" s="1"/>
  <c r="D53" i="7"/>
  <c r="E53" i="7" s="1"/>
  <c r="D52" i="7"/>
  <c r="E52" i="7" s="1"/>
  <c r="D51" i="7"/>
  <c r="E51" i="7" s="1"/>
  <c r="D50" i="7"/>
  <c r="E50" i="7" s="1"/>
  <c r="D49" i="7"/>
  <c r="E49" i="7" s="1"/>
  <c r="D48" i="7"/>
  <c r="E48" i="7" s="1"/>
  <c r="D47" i="7"/>
  <c r="E47" i="7" s="1"/>
  <c r="D46" i="7"/>
  <c r="E46" i="7" s="1"/>
  <c r="D45" i="7"/>
  <c r="E45" i="7" s="1"/>
  <c r="D44" i="7"/>
  <c r="E44" i="7" s="1"/>
  <c r="D43" i="7"/>
  <c r="E43" i="7" s="1"/>
  <c r="D42" i="7"/>
  <c r="E42" i="7" s="1"/>
  <c r="D41" i="7"/>
  <c r="E41" i="7" s="1"/>
  <c r="D40" i="7"/>
  <c r="E40" i="7" s="1"/>
  <c r="D39" i="7"/>
  <c r="E39" i="7" s="1"/>
  <c r="D38" i="7"/>
  <c r="E38" i="7" s="1"/>
  <c r="D37" i="7"/>
  <c r="E37" i="7" s="1"/>
  <c r="D36" i="7"/>
  <c r="E36" i="7" s="1"/>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D16" i="7"/>
  <c r="E16" i="7" s="1"/>
  <c r="D15" i="7"/>
  <c r="E15" i="7" s="1"/>
  <c r="D14" i="7"/>
  <c r="E14" i="7" s="1"/>
  <c r="D13" i="7"/>
  <c r="E13" i="7" s="1"/>
  <c r="D12" i="7"/>
  <c r="E12" i="7" s="1"/>
  <c r="D11" i="7"/>
  <c r="E11" i="7" s="1"/>
  <c r="D10" i="7"/>
  <c r="E10" i="7" s="1"/>
  <c r="D9" i="7"/>
  <c r="E9" i="7" s="1"/>
  <c r="D8" i="7"/>
  <c r="E8" i="7" s="1"/>
  <c r="D7" i="7"/>
  <c r="E7" i="7" s="1"/>
  <c r="D6" i="7"/>
  <c r="E6" i="7" s="1"/>
  <c r="D5" i="7"/>
  <c r="E5" i="7" s="1"/>
  <c r="D4" i="7"/>
  <c r="E4" i="7" s="1"/>
  <c r="D3" i="7"/>
  <c r="E3" i="7" s="1"/>
  <c r="D107" i="6"/>
  <c r="E107" i="6" s="1"/>
  <c r="D106" i="6"/>
  <c r="E106" i="6" s="1"/>
  <c r="E105" i="6"/>
  <c r="D105" i="6"/>
  <c r="D104" i="6"/>
  <c r="E104" i="6" s="1"/>
  <c r="D103" i="6"/>
  <c r="E103" i="6" s="1"/>
  <c r="D102" i="6"/>
  <c r="E102" i="6" s="1"/>
  <c r="E101" i="6"/>
  <c r="D101" i="6"/>
  <c r="D100" i="6"/>
  <c r="E100" i="6" s="1"/>
  <c r="D99" i="6"/>
  <c r="E99" i="6" s="1"/>
  <c r="D98" i="6"/>
  <c r="E98" i="6" s="1"/>
  <c r="E97" i="6"/>
  <c r="D97" i="6"/>
  <c r="D96" i="6"/>
  <c r="E96" i="6" s="1"/>
  <c r="D95" i="6"/>
  <c r="E95" i="6" s="1"/>
  <c r="D94" i="6"/>
  <c r="E94" i="6" s="1"/>
  <c r="E93" i="6"/>
  <c r="D93" i="6"/>
  <c r="D92" i="6"/>
  <c r="E92" i="6" s="1"/>
  <c r="D91" i="6"/>
  <c r="E91" i="6" s="1"/>
  <c r="D90" i="6"/>
  <c r="E90" i="6" s="1"/>
  <c r="E89" i="6"/>
  <c r="D89" i="6"/>
  <c r="D88" i="6"/>
  <c r="E88" i="6" s="1"/>
  <c r="D87" i="6"/>
  <c r="E87" i="6" s="1"/>
  <c r="D86" i="6"/>
  <c r="E86" i="6" s="1"/>
  <c r="D85" i="6"/>
  <c r="E85" i="6" s="1"/>
  <c r="D84" i="6"/>
  <c r="E84" i="6" s="1"/>
  <c r="D83" i="6"/>
  <c r="E83" i="6" s="1"/>
  <c r="D82" i="6"/>
  <c r="E82" i="6" s="1"/>
  <c r="D81" i="6"/>
  <c r="E81" i="6" s="1"/>
  <c r="D80" i="6"/>
  <c r="E80" i="6" s="1"/>
  <c r="D79" i="6"/>
  <c r="E79" i="6" s="1"/>
  <c r="D78" i="6"/>
  <c r="E78" i="6" s="1"/>
  <c r="D77" i="6"/>
  <c r="E77" i="6" s="1"/>
  <c r="D76" i="6"/>
  <c r="E76" i="6" s="1"/>
  <c r="D75" i="6"/>
  <c r="E75" i="6" s="1"/>
  <c r="D74" i="6"/>
  <c r="E74" i="6" s="1"/>
  <c r="D73" i="6"/>
  <c r="E73" i="6" s="1"/>
  <c r="D72" i="6"/>
  <c r="E72" i="6" s="1"/>
  <c r="D71" i="6"/>
  <c r="E71" i="6" s="1"/>
  <c r="D70" i="6"/>
  <c r="E70" i="6" s="1"/>
  <c r="D69" i="6"/>
  <c r="E69" i="6" s="1"/>
  <c r="D68" i="6"/>
  <c r="E68" i="6" s="1"/>
  <c r="D67" i="6"/>
  <c r="E67" i="6" s="1"/>
  <c r="D66" i="6"/>
  <c r="E66" i="6" s="1"/>
  <c r="D65" i="6"/>
  <c r="E65" i="6" s="1"/>
  <c r="D64" i="6"/>
  <c r="E64" i="6" s="1"/>
  <c r="D63" i="6"/>
  <c r="E63" i="6" s="1"/>
  <c r="D62" i="6"/>
  <c r="E62" i="6" s="1"/>
  <c r="D61" i="6"/>
  <c r="E61" i="6" s="1"/>
  <c r="D60" i="6"/>
  <c r="E60" i="6" s="1"/>
  <c r="D59" i="6"/>
  <c r="E59" i="6" s="1"/>
  <c r="D58" i="6"/>
  <c r="E58" i="6" s="1"/>
  <c r="D57" i="6"/>
  <c r="E57" i="6" s="1"/>
  <c r="D56" i="6"/>
  <c r="E56" i="6" s="1"/>
  <c r="D55" i="6"/>
  <c r="E55" i="6" s="1"/>
  <c r="D54" i="6"/>
  <c r="E54" i="6" s="1"/>
  <c r="D53" i="6"/>
  <c r="E53" i="6" s="1"/>
  <c r="D52" i="6"/>
  <c r="E52" i="6" s="1"/>
  <c r="D51" i="6"/>
  <c r="E51" i="6" s="1"/>
  <c r="D50" i="6"/>
  <c r="E50" i="6" s="1"/>
  <c r="D49" i="6"/>
  <c r="E49" i="6" s="1"/>
  <c r="D48" i="6"/>
  <c r="E48" i="6" s="1"/>
  <c r="D47" i="6"/>
  <c r="E47" i="6" s="1"/>
  <c r="D46" i="6"/>
  <c r="E46" i="6" s="1"/>
  <c r="D45" i="6"/>
  <c r="E45" i="6" s="1"/>
  <c r="D44" i="6"/>
  <c r="E44" i="6" s="1"/>
  <c r="D43" i="6"/>
  <c r="E43" i="6" s="1"/>
  <c r="D42" i="6"/>
  <c r="E42" i="6" s="1"/>
  <c r="D41" i="6"/>
  <c r="E41" i="6" s="1"/>
  <c r="D40" i="6"/>
  <c r="E40" i="6" s="1"/>
  <c r="D39" i="6"/>
  <c r="E39" i="6" s="1"/>
  <c r="D38" i="6"/>
  <c r="E38" i="6" s="1"/>
  <c r="D37" i="6"/>
  <c r="E37" i="6" s="1"/>
  <c r="D36" i="6"/>
  <c r="E36" i="6" s="1"/>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D16" i="6"/>
  <c r="E16" i="6" s="1"/>
  <c r="D15" i="6"/>
  <c r="E15" i="6" s="1"/>
  <c r="D14" i="6"/>
  <c r="E14" i="6" s="1"/>
  <c r="D13" i="6"/>
  <c r="E13" i="6" s="1"/>
  <c r="D12" i="6"/>
  <c r="E12" i="6" s="1"/>
  <c r="D11" i="6"/>
  <c r="E11" i="6" s="1"/>
  <c r="D10" i="6"/>
  <c r="E10" i="6" s="1"/>
  <c r="D9" i="6"/>
  <c r="E9" i="6" s="1"/>
  <c r="D8" i="6"/>
  <c r="E8" i="6" s="1"/>
  <c r="D7" i="6"/>
  <c r="E7" i="6" s="1"/>
  <c r="D6" i="6"/>
  <c r="E6" i="6" s="1"/>
  <c r="D5" i="6"/>
  <c r="E5" i="6" s="1"/>
  <c r="D4" i="6"/>
  <c r="E4" i="6" s="1"/>
  <c r="D3" i="6"/>
  <c r="E3" i="6" s="1"/>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F68" i="3"/>
  <c r="G68" i="3"/>
  <c r="H68" i="3"/>
  <c r="H76" i="3" s="1"/>
  <c r="I68" i="3"/>
  <c r="I76" i="3" s="1"/>
  <c r="J68" i="3"/>
  <c r="K68" i="3"/>
  <c r="L68" i="3"/>
  <c r="M68" i="3"/>
  <c r="N68" i="3"/>
  <c r="N76" i="3" s="1"/>
  <c r="O68" i="3"/>
  <c r="P68" i="3"/>
  <c r="P76" i="3" s="1"/>
  <c r="Q68" i="3"/>
  <c r="Q76" i="3" s="1"/>
  <c r="R68" i="3"/>
  <c r="S68" i="3"/>
  <c r="T68" i="3"/>
  <c r="U68" i="3"/>
  <c r="V68" i="3"/>
  <c r="V76" i="3" s="1"/>
  <c r="W68" i="3"/>
  <c r="X68" i="3"/>
  <c r="X76" i="3" s="1"/>
  <c r="Y68" i="3"/>
  <c r="Y76" i="3" s="1"/>
  <c r="Z68" i="3"/>
  <c r="AA68" i="3"/>
  <c r="AB68" i="3"/>
  <c r="AC68" i="3"/>
  <c r="AD68" i="3"/>
  <c r="AD76" i="3" s="1"/>
  <c r="AE68" i="3"/>
  <c r="AF68" i="3"/>
  <c r="AF76" i="3" s="1"/>
  <c r="AG68" i="3"/>
  <c r="AG76" i="3" s="1"/>
  <c r="AH68" i="3"/>
  <c r="AI68" i="3"/>
  <c r="AJ68" i="3"/>
  <c r="AK68" i="3"/>
  <c r="AL68" i="3"/>
  <c r="AL76" i="3" s="1"/>
  <c r="AM68" i="3"/>
  <c r="AN68" i="3"/>
  <c r="AN76" i="3" s="1"/>
  <c r="F69" i="3"/>
  <c r="G69" i="3"/>
  <c r="H69" i="3"/>
  <c r="I69" i="3"/>
  <c r="J69" i="3"/>
  <c r="K69" i="3"/>
  <c r="K76" i="3" s="1"/>
  <c r="L69" i="3"/>
  <c r="M69" i="3"/>
  <c r="N69" i="3"/>
  <c r="O69" i="3"/>
  <c r="P69" i="3"/>
  <c r="Q69" i="3"/>
  <c r="R69" i="3"/>
  <c r="S69" i="3"/>
  <c r="S76" i="3" s="1"/>
  <c r="T69" i="3"/>
  <c r="U69" i="3"/>
  <c r="V69" i="3"/>
  <c r="W69" i="3"/>
  <c r="X69" i="3"/>
  <c r="Y69" i="3"/>
  <c r="Z69" i="3"/>
  <c r="AA69" i="3"/>
  <c r="AA76" i="3" s="1"/>
  <c r="AB69" i="3"/>
  <c r="AC69" i="3"/>
  <c r="AD69" i="3"/>
  <c r="AE69" i="3"/>
  <c r="AF69" i="3"/>
  <c r="AG69" i="3"/>
  <c r="AH69" i="3"/>
  <c r="AI69" i="3"/>
  <c r="AI76" i="3" s="1"/>
  <c r="AJ69" i="3"/>
  <c r="AK69" i="3"/>
  <c r="AL69" i="3"/>
  <c r="AM69" i="3"/>
  <c r="AN69"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F71" i="3"/>
  <c r="G71" i="3"/>
  <c r="G76" i="3" s="1"/>
  <c r="H71" i="3"/>
  <c r="I71" i="3"/>
  <c r="J71" i="3"/>
  <c r="K71" i="3"/>
  <c r="L71" i="3"/>
  <c r="M71" i="3"/>
  <c r="N71" i="3"/>
  <c r="O71" i="3"/>
  <c r="O76" i="3" s="1"/>
  <c r="P71" i="3"/>
  <c r="Q71" i="3"/>
  <c r="R71" i="3"/>
  <c r="S71" i="3"/>
  <c r="T71" i="3"/>
  <c r="U71" i="3"/>
  <c r="V71" i="3"/>
  <c r="W71" i="3"/>
  <c r="W76" i="3" s="1"/>
  <c r="X71" i="3"/>
  <c r="Y71" i="3"/>
  <c r="Z71" i="3"/>
  <c r="AA71" i="3"/>
  <c r="AB71" i="3"/>
  <c r="AC71" i="3"/>
  <c r="AD71" i="3"/>
  <c r="AE71" i="3"/>
  <c r="AE76" i="3" s="1"/>
  <c r="AF71" i="3"/>
  <c r="AG71" i="3"/>
  <c r="AH71" i="3"/>
  <c r="AI71" i="3"/>
  <c r="AJ71" i="3"/>
  <c r="AK71" i="3"/>
  <c r="AL71" i="3"/>
  <c r="AM71" i="3"/>
  <c r="AM76" i="3" s="1"/>
  <c r="AN71"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F73" i="3"/>
  <c r="G73" i="3"/>
  <c r="H73" i="3"/>
  <c r="I73" i="3"/>
  <c r="J73" i="3"/>
  <c r="J76" i="3" s="1"/>
  <c r="K73" i="3"/>
  <c r="L73" i="3"/>
  <c r="M73" i="3"/>
  <c r="N73" i="3"/>
  <c r="O73" i="3"/>
  <c r="P73" i="3"/>
  <c r="Q73" i="3"/>
  <c r="R73" i="3"/>
  <c r="R76" i="3" s="1"/>
  <c r="S73" i="3"/>
  <c r="T73" i="3"/>
  <c r="U73" i="3"/>
  <c r="V73" i="3"/>
  <c r="W73" i="3"/>
  <c r="X73" i="3"/>
  <c r="Y73" i="3"/>
  <c r="Z73" i="3"/>
  <c r="Z76" i="3" s="1"/>
  <c r="AA73" i="3"/>
  <c r="AB73" i="3"/>
  <c r="AC73" i="3"/>
  <c r="AD73" i="3"/>
  <c r="AE73" i="3"/>
  <c r="AF73" i="3"/>
  <c r="AG73" i="3"/>
  <c r="AH73" i="3"/>
  <c r="AH76" i="3" s="1"/>
  <c r="AI73" i="3"/>
  <c r="AJ73" i="3"/>
  <c r="AK73" i="3"/>
  <c r="AL73" i="3"/>
  <c r="AM73" i="3"/>
  <c r="AN73"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L76" i="3"/>
  <c r="M76" i="3"/>
  <c r="T76" i="3"/>
  <c r="U76" i="3"/>
  <c r="AB76" i="3"/>
  <c r="AC76" i="3"/>
  <c r="AJ76" i="3"/>
  <c r="AK76" i="3"/>
  <c r="D78" i="3"/>
  <c r="C18" i="2"/>
  <c r="C16" i="2"/>
  <c r="AH7" i="16" l="1"/>
  <c r="C7" i="16"/>
  <c r="Y7" i="16"/>
  <c r="R7" i="16"/>
  <c r="J6" i="16"/>
  <c r="AI17" i="14"/>
  <c r="AA17" i="14"/>
  <c r="S17" i="14"/>
  <c r="K17" i="14"/>
  <c r="B17" i="16"/>
  <c r="AA17" i="16" s="1"/>
  <c r="H17" i="14"/>
  <c r="AF17" i="14"/>
  <c r="X17" i="14"/>
  <c r="P17" i="14"/>
  <c r="G17" i="14"/>
  <c r="AE17" i="14"/>
  <c r="W17" i="14"/>
  <c r="O17" i="14"/>
  <c r="Q13" i="14"/>
  <c r="O13" i="14"/>
  <c r="AG13" i="14"/>
  <c r="J13" i="14"/>
  <c r="AE13" i="14"/>
  <c r="I13" i="14"/>
  <c r="Z13" i="14"/>
  <c r="G13" i="14"/>
  <c r="AH13" i="14"/>
  <c r="Y13" i="14"/>
  <c r="AJ12" i="14"/>
  <c r="AB12" i="14"/>
  <c r="T12" i="14"/>
  <c r="I16" i="14"/>
  <c r="N16" i="16"/>
  <c r="V16" i="14"/>
  <c r="F16" i="14"/>
  <c r="AG11" i="14"/>
  <c r="Q11" i="14"/>
  <c r="AG16" i="14"/>
  <c r="Q16" i="14"/>
  <c r="B15" i="14"/>
  <c r="G15" i="14" s="1"/>
  <c r="AC11" i="14"/>
  <c r="M11" i="14"/>
  <c r="AF16" i="14"/>
  <c r="P16" i="14"/>
  <c r="Z11" i="14"/>
  <c r="J11" i="14"/>
  <c r="AD16" i="14"/>
  <c r="N16" i="14"/>
  <c r="Y11" i="14"/>
  <c r="AE7" i="14"/>
  <c r="W7" i="14"/>
  <c r="O7" i="14"/>
  <c r="G7" i="14"/>
  <c r="AC7" i="14"/>
  <c r="U7" i="14"/>
  <c r="M7" i="14"/>
  <c r="E7" i="14"/>
  <c r="AJ7" i="14"/>
  <c r="AB7" i="14"/>
  <c r="T7" i="14"/>
  <c r="L7" i="14"/>
  <c r="D7" i="14"/>
  <c r="AI7" i="14"/>
  <c r="AA7" i="14"/>
  <c r="S7" i="14"/>
  <c r="K7" i="14"/>
  <c r="C7" i="14"/>
  <c r="AH7" i="14"/>
  <c r="Z7" i="14"/>
  <c r="R7" i="14"/>
  <c r="J7" i="14"/>
  <c r="AG7" i="14"/>
  <c r="Y7" i="14"/>
  <c r="Q7" i="14"/>
  <c r="AD6" i="14"/>
  <c r="T6" i="14"/>
  <c r="J6" i="14"/>
  <c r="AB6" i="14"/>
  <c r="S6" i="14"/>
  <c r="I6" i="14"/>
  <c r="AI6" i="14"/>
  <c r="Z6" i="14"/>
  <c r="Q6" i="14"/>
  <c r="F6" i="14"/>
  <c r="R6" i="14"/>
  <c r="AH6" i="14"/>
  <c r="Y6" i="14"/>
  <c r="O6" i="14"/>
  <c r="D6" i="14"/>
  <c r="AG6" i="14"/>
  <c r="X6" i="14"/>
  <c r="N6" i="14"/>
  <c r="C6" i="14"/>
  <c r="AJ6" i="14"/>
  <c r="G6" i="14"/>
  <c r="AF6" i="14"/>
  <c r="W6" i="14"/>
  <c r="L6" i="14"/>
  <c r="H6" i="14"/>
  <c r="AA6" i="14"/>
  <c r="AE6" i="14"/>
  <c r="V6" i="14"/>
  <c r="AG5" i="14"/>
  <c r="T5" i="14"/>
  <c r="G5" i="14"/>
  <c r="AD5" i="14"/>
  <c r="Q5" i="14"/>
  <c r="D5" i="14"/>
  <c r="AB5" i="14"/>
  <c r="O5" i="14"/>
  <c r="B5" i="16"/>
  <c r="Z5" i="14"/>
  <c r="N5" i="14"/>
  <c r="Y5" i="14"/>
  <c r="L5" i="14"/>
  <c r="AJ5" i="14"/>
  <c r="W5" i="14"/>
  <c r="Z4" i="14"/>
  <c r="R4" i="14"/>
  <c r="O4" i="14"/>
  <c r="J4" i="14"/>
  <c r="E2" i="14"/>
  <c r="W2" i="14"/>
  <c r="B2" i="16"/>
  <c r="J2" i="16" s="1"/>
  <c r="AH2" i="14"/>
  <c r="R2" i="14"/>
  <c r="AF2" i="14"/>
  <c r="P2" i="14"/>
  <c r="AE2" i="14"/>
  <c r="O2" i="14"/>
  <c r="AC2" i="14"/>
  <c r="M2" i="14"/>
  <c r="Z2" i="14"/>
  <c r="J2" i="14"/>
  <c r="U2" i="14"/>
  <c r="X2" i="14"/>
  <c r="H3" i="14"/>
  <c r="P3" i="14"/>
  <c r="X3" i="14"/>
  <c r="AF3" i="14"/>
  <c r="I3" i="14"/>
  <c r="Q3" i="14"/>
  <c r="Y3" i="14"/>
  <c r="AG3" i="14"/>
  <c r="B3" i="16"/>
  <c r="C3" i="14"/>
  <c r="K3" i="14"/>
  <c r="S3" i="14"/>
  <c r="AA3" i="14"/>
  <c r="AI3" i="14"/>
  <c r="F3" i="14"/>
  <c r="N3" i="14"/>
  <c r="V3" i="14"/>
  <c r="AD3" i="14"/>
  <c r="R2" i="16"/>
  <c r="Z2" i="16"/>
  <c r="AH2" i="16"/>
  <c r="C2" i="16"/>
  <c r="K2" i="16"/>
  <c r="S2" i="16"/>
  <c r="AA2" i="16"/>
  <c r="D2" i="16"/>
  <c r="L2" i="16"/>
  <c r="T2" i="16"/>
  <c r="AB2" i="16"/>
  <c r="AJ2" i="16"/>
  <c r="E2" i="16"/>
  <c r="M2" i="16"/>
  <c r="AC2" i="16"/>
  <c r="F2" i="16"/>
  <c r="N2" i="16"/>
  <c r="V2" i="16"/>
  <c r="AD2" i="16"/>
  <c r="G2" i="16"/>
  <c r="O2" i="16"/>
  <c r="W2" i="16"/>
  <c r="AE2" i="16"/>
  <c r="I2" i="16"/>
  <c r="Q2" i="16"/>
  <c r="Y2" i="16"/>
  <c r="AG2" i="16"/>
  <c r="AF10" i="16"/>
  <c r="AE16" i="14"/>
  <c r="W16" i="14"/>
  <c r="O16" i="14"/>
  <c r="G16" i="14"/>
  <c r="AF13" i="14"/>
  <c r="X13" i="14"/>
  <c r="P13" i="14"/>
  <c r="H13" i="14"/>
  <c r="AI12" i="14"/>
  <c r="AA12" i="14"/>
  <c r="S12" i="14"/>
  <c r="K12" i="14"/>
  <c r="C12" i="14"/>
  <c r="AD11" i="14"/>
  <c r="V11" i="14"/>
  <c r="N11" i="14"/>
  <c r="F11" i="14"/>
  <c r="AG10" i="14"/>
  <c r="Y10" i="14"/>
  <c r="Q10" i="14"/>
  <c r="I10" i="14"/>
  <c r="AE8" i="14"/>
  <c r="W8" i="14"/>
  <c r="O8" i="14"/>
  <c r="G8" i="14"/>
  <c r="AB4" i="14"/>
  <c r="L4" i="14"/>
  <c r="AE3" i="14"/>
  <c r="O3" i="14"/>
  <c r="X10" i="16"/>
  <c r="O5" i="16"/>
  <c r="AH3" i="14"/>
  <c r="AF10" i="14"/>
  <c r="X10" i="14"/>
  <c r="P10" i="14"/>
  <c r="H10" i="14"/>
  <c r="AC3" i="14"/>
  <c r="M3" i="14"/>
  <c r="P10" i="16"/>
  <c r="R10" i="14"/>
  <c r="J12" i="14"/>
  <c r="F17" i="16"/>
  <c r="O17" i="16"/>
  <c r="H17" i="16"/>
  <c r="Q17" i="16"/>
  <c r="J17" i="16"/>
  <c r="L17" i="16"/>
  <c r="AJ17" i="16"/>
  <c r="AC16" i="14"/>
  <c r="U16" i="14"/>
  <c r="M16" i="14"/>
  <c r="E16" i="14"/>
  <c r="H15" i="14"/>
  <c r="K14" i="14"/>
  <c r="AD13" i="14"/>
  <c r="V13" i="14"/>
  <c r="N13" i="14"/>
  <c r="F13" i="14"/>
  <c r="AG12" i="14"/>
  <c r="Y12" i="14"/>
  <c r="Q12" i="14"/>
  <c r="I12" i="14"/>
  <c r="AJ11" i="14"/>
  <c r="AB11" i="14"/>
  <c r="T11" i="14"/>
  <c r="L11" i="14"/>
  <c r="D11" i="14"/>
  <c r="AE10" i="14"/>
  <c r="W10" i="14"/>
  <c r="O10" i="14"/>
  <c r="G10" i="14"/>
  <c r="E9" i="16"/>
  <c r="M9" i="16"/>
  <c r="U9" i="16"/>
  <c r="AC9" i="16"/>
  <c r="F9" i="16"/>
  <c r="N9" i="16"/>
  <c r="V9" i="16"/>
  <c r="AD9" i="16"/>
  <c r="G9" i="16"/>
  <c r="O9" i="16"/>
  <c r="W9" i="16"/>
  <c r="AE9" i="16"/>
  <c r="H9" i="16"/>
  <c r="P9" i="16"/>
  <c r="X9" i="16"/>
  <c r="AF9" i="16"/>
  <c r="I9" i="16"/>
  <c r="Q9" i="16"/>
  <c r="Y9" i="16"/>
  <c r="AG9" i="16"/>
  <c r="J9" i="16"/>
  <c r="R9" i="16"/>
  <c r="Z9" i="16"/>
  <c r="AH9" i="16"/>
  <c r="D9" i="16"/>
  <c r="L9" i="16"/>
  <c r="T9" i="16"/>
  <c r="AB9" i="16"/>
  <c r="AJ9" i="16"/>
  <c r="AC8" i="14"/>
  <c r="U8" i="14"/>
  <c r="M8" i="14"/>
  <c r="E8" i="14"/>
  <c r="Y4" i="14"/>
  <c r="I4" i="14"/>
  <c r="AB3" i="14"/>
  <c r="L3" i="14"/>
  <c r="S17" i="16"/>
  <c r="AE13" i="16"/>
  <c r="B12" i="16"/>
  <c r="J10" i="14"/>
  <c r="R12" i="14"/>
  <c r="I17" i="14"/>
  <c r="AJ16" i="14"/>
  <c r="AB16" i="14"/>
  <c r="T16" i="14"/>
  <c r="L16" i="14"/>
  <c r="D16" i="14"/>
  <c r="AC13" i="14"/>
  <c r="U13" i="14"/>
  <c r="M13" i="14"/>
  <c r="E13" i="14"/>
  <c r="AF12" i="14"/>
  <c r="X12" i="14"/>
  <c r="P12" i="14"/>
  <c r="H12" i="14"/>
  <c r="AI11" i="14"/>
  <c r="AA11" i="14"/>
  <c r="S11" i="14"/>
  <c r="K11" i="14"/>
  <c r="C11" i="14"/>
  <c r="AD10" i="14"/>
  <c r="V10" i="14"/>
  <c r="N10" i="14"/>
  <c r="F10" i="14"/>
  <c r="Q9" i="14"/>
  <c r="I9" i="14"/>
  <c r="AJ8" i="14"/>
  <c r="AB8" i="14"/>
  <c r="T8" i="14"/>
  <c r="L8" i="14"/>
  <c r="D8" i="14"/>
  <c r="I5" i="16"/>
  <c r="Q5" i="16"/>
  <c r="Y5" i="16"/>
  <c r="AG5" i="16"/>
  <c r="J5" i="16"/>
  <c r="R5" i="16"/>
  <c r="Z5" i="16"/>
  <c r="AH5" i="16"/>
  <c r="C5" i="16"/>
  <c r="K5" i="16"/>
  <c r="S5" i="16"/>
  <c r="AA5" i="16"/>
  <c r="AI5" i="16"/>
  <c r="D5" i="16"/>
  <c r="L5" i="16"/>
  <c r="T5" i="16"/>
  <c r="AB5" i="16"/>
  <c r="AJ5" i="16"/>
  <c r="E5" i="16"/>
  <c r="M5" i="16"/>
  <c r="U5" i="16"/>
  <c r="AC5" i="16"/>
  <c r="F5" i="16"/>
  <c r="N5" i="16"/>
  <c r="V5" i="16"/>
  <c r="AD5" i="16"/>
  <c r="H5" i="16"/>
  <c r="P5" i="16"/>
  <c r="X5" i="16"/>
  <c r="AF5" i="16"/>
  <c r="W4" i="14"/>
  <c r="G4" i="14"/>
  <c r="Z3" i="14"/>
  <c r="J3" i="14"/>
  <c r="W13" i="16"/>
  <c r="AI9" i="16"/>
  <c r="AF2" i="16"/>
  <c r="J10" i="16"/>
  <c r="R10" i="16"/>
  <c r="Z10" i="16"/>
  <c r="AH10" i="16"/>
  <c r="C10" i="16"/>
  <c r="K10" i="16"/>
  <c r="S10" i="16"/>
  <c r="AA10" i="16"/>
  <c r="AI10" i="16"/>
  <c r="D10" i="16"/>
  <c r="L10" i="16"/>
  <c r="T10" i="16"/>
  <c r="AB10" i="16"/>
  <c r="AJ10" i="16"/>
  <c r="E10" i="16"/>
  <c r="M10" i="16"/>
  <c r="U10" i="16"/>
  <c r="AC10" i="16"/>
  <c r="F10" i="16"/>
  <c r="N10" i="16"/>
  <c r="V10" i="16"/>
  <c r="AD10" i="16"/>
  <c r="G10" i="16"/>
  <c r="O10" i="16"/>
  <c r="W10" i="16"/>
  <c r="AE10" i="16"/>
  <c r="I10" i="16"/>
  <c r="Q10" i="16"/>
  <c r="Y10" i="16"/>
  <c r="AG10" i="16"/>
  <c r="Z12" i="14"/>
  <c r="AI16" i="14"/>
  <c r="AA16" i="14"/>
  <c r="S16" i="14"/>
  <c r="K16" i="14"/>
  <c r="C16" i="14"/>
  <c r="AJ13" i="14"/>
  <c r="AB13" i="14"/>
  <c r="T13" i="14"/>
  <c r="L13" i="14"/>
  <c r="D13" i="14"/>
  <c r="AE12" i="14"/>
  <c r="W12" i="14"/>
  <c r="O12" i="14"/>
  <c r="G12" i="14"/>
  <c r="G11" i="16"/>
  <c r="O11" i="16"/>
  <c r="W11" i="16"/>
  <c r="AE11" i="16"/>
  <c r="H11" i="16"/>
  <c r="P11" i="16"/>
  <c r="X11" i="16"/>
  <c r="AF11" i="16"/>
  <c r="I11" i="16"/>
  <c r="Q11" i="16"/>
  <c r="Y11" i="16"/>
  <c r="AG11" i="16"/>
  <c r="J11" i="16"/>
  <c r="R11" i="16"/>
  <c r="Z11" i="16"/>
  <c r="AH11" i="16"/>
  <c r="C11" i="16"/>
  <c r="K11" i="16"/>
  <c r="S11" i="16"/>
  <c r="AA11" i="16"/>
  <c r="AI11" i="16"/>
  <c r="D11" i="16"/>
  <c r="L11" i="16"/>
  <c r="T11" i="16"/>
  <c r="AB11" i="16"/>
  <c r="AJ11" i="16"/>
  <c r="F11" i="16"/>
  <c r="N11" i="16"/>
  <c r="V11" i="16"/>
  <c r="AD11" i="16"/>
  <c r="AC10" i="14"/>
  <c r="U10" i="14"/>
  <c r="M10" i="14"/>
  <c r="E10" i="14"/>
  <c r="AF9" i="14"/>
  <c r="X9" i="14"/>
  <c r="P9" i="14"/>
  <c r="H9" i="14"/>
  <c r="AI8" i="14"/>
  <c r="AA8" i="14"/>
  <c r="S8" i="14"/>
  <c r="K8" i="14"/>
  <c r="C8" i="14"/>
  <c r="AJ4" i="14"/>
  <c r="T4" i="14"/>
  <c r="W3" i="14"/>
  <c r="G3" i="14"/>
  <c r="O13" i="16"/>
  <c r="U11" i="16"/>
  <c r="AA9" i="16"/>
  <c r="X2" i="16"/>
  <c r="AH10" i="14"/>
  <c r="AH12" i="14"/>
  <c r="H16" i="16"/>
  <c r="P16" i="16"/>
  <c r="X16" i="16"/>
  <c r="AF16" i="16"/>
  <c r="I16" i="16"/>
  <c r="Q16" i="16"/>
  <c r="Y16" i="16"/>
  <c r="AG16" i="16"/>
  <c r="J16" i="16"/>
  <c r="R16" i="16"/>
  <c r="Z16" i="16"/>
  <c r="AH16" i="16"/>
  <c r="C16" i="16"/>
  <c r="K16" i="16"/>
  <c r="S16" i="16"/>
  <c r="AA16" i="16"/>
  <c r="AI16" i="16"/>
  <c r="D16" i="16"/>
  <c r="L16" i="16"/>
  <c r="T16" i="16"/>
  <c r="AB16" i="16"/>
  <c r="AJ16" i="16"/>
  <c r="E16" i="16"/>
  <c r="M16" i="16"/>
  <c r="U16" i="16"/>
  <c r="AC16" i="16"/>
  <c r="G16" i="16"/>
  <c r="O16" i="16"/>
  <c r="W16" i="16"/>
  <c r="AE16" i="16"/>
  <c r="AI13" i="14"/>
  <c r="AA13" i="14"/>
  <c r="S13" i="14"/>
  <c r="K13" i="14"/>
  <c r="C13" i="14"/>
  <c r="AD12" i="14"/>
  <c r="V12" i="14"/>
  <c r="N12" i="14"/>
  <c r="F12" i="14"/>
  <c r="AJ10" i="14"/>
  <c r="AB10" i="14"/>
  <c r="T10" i="14"/>
  <c r="L10" i="14"/>
  <c r="D10" i="14"/>
  <c r="E4" i="14"/>
  <c r="M4" i="14"/>
  <c r="U4" i="14"/>
  <c r="AC4" i="14"/>
  <c r="F4" i="14"/>
  <c r="N4" i="14"/>
  <c r="V4" i="14"/>
  <c r="AD4" i="14"/>
  <c r="H4" i="14"/>
  <c r="P4" i="14"/>
  <c r="X4" i="14"/>
  <c r="AF4" i="14"/>
  <c r="C4" i="14"/>
  <c r="K4" i="14"/>
  <c r="S4" i="14"/>
  <c r="AA4" i="14"/>
  <c r="AI4" i="14"/>
  <c r="U3" i="14"/>
  <c r="E3" i="14"/>
  <c r="AD16" i="16"/>
  <c r="M11" i="16"/>
  <c r="S9" i="16"/>
  <c r="P2" i="16"/>
  <c r="Z10" i="14"/>
  <c r="R3" i="14"/>
  <c r="I13" i="16"/>
  <c r="Q13" i="16"/>
  <c r="Y13" i="16"/>
  <c r="AG13" i="16"/>
  <c r="J13" i="16"/>
  <c r="R13" i="16"/>
  <c r="Z13" i="16"/>
  <c r="AH13" i="16"/>
  <c r="C13" i="16"/>
  <c r="K13" i="16"/>
  <c r="S13" i="16"/>
  <c r="AA13" i="16"/>
  <c r="AI13" i="16"/>
  <c r="D13" i="16"/>
  <c r="L13" i="16"/>
  <c r="T13" i="16"/>
  <c r="AB13" i="16"/>
  <c r="AJ13" i="16"/>
  <c r="E13" i="16"/>
  <c r="M13" i="16"/>
  <c r="U13" i="16"/>
  <c r="AC13" i="16"/>
  <c r="F13" i="16"/>
  <c r="N13" i="16"/>
  <c r="V13" i="16"/>
  <c r="AD13" i="16"/>
  <c r="H13" i="16"/>
  <c r="P13" i="16"/>
  <c r="X13" i="16"/>
  <c r="AF13" i="16"/>
  <c r="AC12" i="14"/>
  <c r="U12" i="14"/>
  <c r="M12" i="14"/>
  <c r="AF11" i="14"/>
  <c r="X11" i="14"/>
  <c r="P11" i="14"/>
  <c r="H11" i="14"/>
  <c r="AI10" i="14"/>
  <c r="AA10" i="14"/>
  <c r="S10" i="14"/>
  <c r="K10" i="14"/>
  <c r="C10" i="14"/>
  <c r="AD9" i="14"/>
  <c r="V9" i="14"/>
  <c r="N9" i="14"/>
  <c r="F9" i="14"/>
  <c r="AG8" i="14"/>
  <c r="Y8" i="14"/>
  <c r="Q8" i="14"/>
  <c r="AG4" i="14"/>
  <c r="Q4" i="14"/>
  <c r="AJ3" i="14"/>
  <c r="T3" i="14"/>
  <c r="D3" i="14"/>
  <c r="V16" i="16"/>
  <c r="E11" i="16"/>
  <c r="K9" i="16"/>
  <c r="AE5" i="16"/>
  <c r="B4" i="16"/>
  <c r="H2" i="16"/>
  <c r="AC6" i="14"/>
  <c r="U6" i="14"/>
  <c r="M6" i="14"/>
  <c r="E6" i="14"/>
  <c r="AF5" i="14"/>
  <c r="X5" i="14"/>
  <c r="P5" i="14"/>
  <c r="H5" i="14"/>
  <c r="AG2" i="14"/>
  <c r="Y2" i="14"/>
  <c r="Q2" i="14"/>
  <c r="I2" i="14"/>
  <c r="AC14" i="16"/>
  <c r="U14" i="16"/>
  <c r="M14" i="16"/>
  <c r="E14" i="16"/>
  <c r="G2" i="14"/>
  <c r="AI14" i="16"/>
  <c r="AA14" i="16"/>
  <c r="S14" i="16"/>
  <c r="K14" i="16"/>
  <c r="C14" i="16"/>
  <c r="AF7" i="16"/>
  <c r="X7" i="16"/>
  <c r="P7" i="16"/>
  <c r="H7" i="16"/>
  <c r="AI6" i="16"/>
  <c r="AA6" i="16"/>
  <c r="S6" i="16"/>
  <c r="K6" i="16"/>
  <c r="C6" i="16"/>
  <c r="AC5" i="14"/>
  <c r="U5" i="14"/>
  <c r="M5" i="14"/>
  <c r="E5" i="14"/>
  <c r="AD2" i="14"/>
  <c r="V2" i="14"/>
  <c r="N2" i="14"/>
  <c r="F2" i="14"/>
  <c r="AE7" i="16"/>
  <c r="W7" i="16"/>
  <c r="O7" i="16"/>
  <c r="G7" i="16"/>
  <c r="I14" i="16"/>
  <c r="AD7" i="16"/>
  <c r="V7" i="16"/>
  <c r="N7" i="16"/>
  <c r="F7" i="16"/>
  <c r="P6" i="14"/>
  <c r="AI5" i="14"/>
  <c r="AA5" i="14"/>
  <c r="S5" i="14"/>
  <c r="K5" i="14"/>
  <c r="C5" i="14"/>
  <c r="AJ2" i="14"/>
  <c r="AB2" i="14"/>
  <c r="T2" i="14"/>
  <c r="L2" i="14"/>
  <c r="D2" i="14"/>
  <c r="AF14" i="16"/>
  <c r="X14" i="16"/>
  <c r="P14" i="16"/>
  <c r="H14" i="16"/>
  <c r="AC7" i="16"/>
  <c r="U7" i="16"/>
  <c r="M7" i="16"/>
  <c r="E7" i="16"/>
  <c r="AF6" i="16"/>
  <c r="X6" i="16"/>
  <c r="P6" i="16"/>
  <c r="H6" i="16"/>
  <c r="AI2" i="14"/>
  <c r="AA2" i="14"/>
  <c r="S2" i="14"/>
  <c r="K2" i="14"/>
  <c r="C2" i="14"/>
  <c r="AE14" i="16"/>
  <c r="W14" i="16"/>
  <c r="O14" i="16"/>
  <c r="G14" i="16"/>
  <c r="AG8" i="16"/>
  <c r="Y8" i="16"/>
  <c r="Q8" i="16"/>
  <c r="I8" i="16"/>
  <c r="AJ7" i="16"/>
  <c r="AB7" i="16"/>
  <c r="T7" i="16"/>
  <c r="L7" i="16"/>
  <c r="D7" i="16"/>
  <c r="AE6" i="16"/>
  <c r="W6" i="16"/>
  <c r="O6" i="16"/>
  <c r="G6" i="16"/>
  <c r="AD14" i="16"/>
  <c r="V14" i="16"/>
  <c r="N14" i="16"/>
  <c r="AF8" i="16"/>
  <c r="X8" i="16"/>
  <c r="P8" i="16"/>
  <c r="AI7" i="16"/>
  <c r="AA7" i="16"/>
  <c r="S7" i="16"/>
  <c r="K7" i="16"/>
  <c r="AD6" i="16"/>
  <c r="V6" i="16"/>
  <c r="N6" i="16"/>
  <c r="AB17" i="16" l="1"/>
  <c r="AG17" i="16"/>
  <c r="AE17" i="16"/>
  <c r="AC17" i="16"/>
  <c r="AI17" i="16"/>
  <c r="T17" i="16"/>
  <c r="Y17" i="16"/>
  <c r="W17" i="16"/>
  <c r="U17" i="16"/>
  <c r="M17" i="16"/>
  <c r="D17" i="16"/>
  <c r="I17" i="16"/>
  <c r="G17" i="16"/>
  <c r="E17" i="16"/>
  <c r="AH17" i="16"/>
  <c r="AF17" i="16"/>
  <c r="AD17" i="16"/>
  <c r="C17" i="16"/>
  <c r="K17" i="16"/>
  <c r="Z17" i="16"/>
  <c r="X17" i="16"/>
  <c r="V17" i="16"/>
  <c r="R17" i="16"/>
  <c r="P17" i="16"/>
  <c r="N17" i="16"/>
  <c r="B15" i="16"/>
  <c r="I15" i="14"/>
  <c r="Q15" i="14"/>
  <c r="Y15" i="14"/>
  <c r="AG15" i="14"/>
  <c r="J15" i="14"/>
  <c r="R15" i="14"/>
  <c r="Z15" i="14"/>
  <c r="AH15" i="14"/>
  <c r="K15" i="14"/>
  <c r="S15" i="14"/>
  <c r="AA15" i="14"/>
  <c r="AI15" i="14"/>
  <c r="M15" i="14"/>
  <c r="L15" i="14"/>
  <c r="T15" i="14"/>
  <c r="AB15" i="14"/>
  <c r="AJ15" i="14"/>
  <c r="C15" i="14"/>
  <c r="U15" i="14"/>
  <c r="AC15" i="14"/>
  <c r="D15" i="14"/>
  <c r="N15" i="14"/>
  <c r="V15" i="14"/>
  <c r="AD15" i="14"/>
  <c r="E15" i="14"/>
  <c r="O15" i="14"/>
  <c r="W15" i="14"/>
  <c r="AE15" i="14"/>
  <c r="F15" i="14"/>
  <c r="P15" i="14"/>
  <c r="X15" i="14"/>
  <c r="AF15" i="14"/>
  <c r="G5" i="16"/>
  <c r="W5" i="16"/>
  <c r="U2" i="16"/>
  <c r="AI2" i="16"/>
  <c r="D12" i="16"/>
  <c r="L12" i="16"/>
  <c r="T12" i="16"/>
  <c r="AB12" i="16"/>
  <c r="AJ12" i="16"/>
  <c r="E12" i="16"/>
  <c r="M12" i="16"/>
  <c r="U12" i="16"/>
  <c r="AC12" i="16"/>
  <c r="F12" i="16"/>
  <c r="N12" i="16"/>
  <c r="V12" i="16"/>
  <c r="AD12" i="16"/>
  <c r="G12" i="16"/>
  <c r="O12" i="16"/>
  <c r="W12" i="16"/>
  <c r="AE12" i="16"/>
  <c r="H12" i="16"/>
  <c r="P12" i="16"/>
  <c r="X12" i="16"/>
  <c r="AF12" i="16"/>
  <c r="I12" i="16"/>
  <c r="Q12" i="16"/>
  <c r="Y12" i="16"/>
  <c r="AG12" i="16"/>
  <c r="C12" i="16"/>
  <c r="K12" i="16"/>
  <c r="S12" i="16"/>
  <c r="AA12" i="16"/>
  <c r="AI12" i="16"/>
  <c r="AH12" i="16"/>
  <c r="J12" i="16"/>
  <c r="R12" i="16"/>
  <c r="Z12" i="16"/>
  <c r="D4" i="16"/>
  <c r="L4" i="16"/>
  <c r="T4" i="16"/>
  <c r="AB4" i="16"/>
  <c r="AJ4" i="16"/>
  <c r="E4" i="16"/>
  <c r="M4" i="16"/>
  <c r="U4" i="16"/>
  <c r="AC4" i="16"/>
  <c r="F4" i="16"/>
  <c r="N4" i="16"/>
  <c r="V4" i="16"/>
  <c r="AD4" i="16"/>
  <c r="G4" i="16"/>
  <c r="O4" i="16"/>
  <c r="W4" i="16"/>
  <c r="AE4" i="16"/>
  <c r="H4" i="16"/>
  <c r="P4" i="16"/>
  <c r="X4" i="16"/>
  <c r="AF4" i="16"/>
  <c r="I4" i="16"/>
  <c r="Q4" i="16"/>
  <c r="Y4" i="16"/>
  <c r="AG4" i="16"/>
  <c r="C4" i="16"/>
  <c r="K4" i="16"/>
  <c r="S4" i="16"/>
  <c r="AA4" i="16"/>
  <c r="AI4" i="16"/>
  <c r="J4" i="16"/>
  <c r="R4" i="16"/>
  <c r="Z4" i="16"/>
  <c r="AH4" i="16"/>
  <c r="G3" i="16"/>
  <c r="O3" i="16"/>
  <c r="W3" i="16"/>
  <c r="AE3" i="16"/>
  <c r="H3" i="16"/>
  <c r="P3" i="16"/>
  <c r="X3" i="16"/>
  <c r="AF3" i="16"/>
  <c r="I3" i="16"/>
  <c r="Q3" i="16"/>
  <c r="Y3" i="16"/>
  <c r="AG3" i="16"/>
  <c r="J3" i="16"/>
  <c r="R3" i="16"/>
  <c r="Z3" i="16"/>
  <c r="AH3" i="16"/>
  <c r="C3" i="16"/>
  <c r="K3" i="16"/>
  <c r="S3" i="16"/>
  <c r="AA3" i="16"/>
  <c r="AI3" i="16"/>
  <c r="D3" i="16"/>
  <c r="L3" i="16"/>
  <c r="T3" i="16"/>
  <c r="AB3" i="16"/>
  <c r="AJ3" i="16"/>
  <c r="F3" i="16"/>
  <c r="N3" i="16"/>
  <c r="V3" i="16"/>
  <c r="AD3" i="16"/>
  <c r="E3" i="16"/>
  <c r="M3" i="16"/>
  <c r="U3" i="16"/>
  <c r="AC3" i="16"/>
  <c r="L15" i="16" l="1"/>
  <c r="F15" i="16"/>
  <c r="H15" i="16"/>
  <c r="Q15" i="16"/>
  <c r="T15" i="16"/>
  <c r="N15" i="16"/>
  <c r="P15" i="16"/>
  <c r="Y15" i="16"/>
  <c r="I15" i="16"/>
  <c r="AB15" i="16"/>
  <c r="V15" i="16"/>
  <c r="X15" i="16"/>
  <c r="AI15" i="16"/>
  <c r="D15" i="16"/>
  <c r="AH15" i="16"/>
  <c r="C15" i="16"/>
  <c r="K15" i="16"/>
  <c r="AJ15" i="16"/>
  <c r="AD15" i="16"/>
  <c r="AF15" i="16"/>
  <c r="AG15" i="16"/>
  <c r="U15" i="16"/>
  <c r="W15" i="16"/>
  <c r="AE15" i="16"/>
  <c r="S15" i="16"/>
  <c r="E15" i="16"/>
  <c r="G15" i="16"/>
  <c r="J15" i="16"/>
  <c r="AA15" i="16"/>
  <c r="M15" i="16"/>
  <c r="O15" i="16"/>
  <c r="R15" i="16"/>
  <c r="Z15" i="16"/>
  <c r="AC15" i="16"/>
</calcChain>
</file>

<file path=xl/sharedStrings.xml><?xml version="1.0" encoding="utf-8"?>
<sst xmlns="http://schemas.openxmlformats.org/spreadsheetml/2006/main" count="2861" uniqueCount="215">
  <si>
    <t>BAU Expected Capacity Factors</t>
  </si>
  <si>
    <t>Source:</t>
  </si>
  <si>
    <t>Existing Capacity Factors, Except for Coal (and capacity factor for newly built Nuclear)</t>
  </si>
  <si>
    <t>Energy Information Administration</t>
  </si>
  <si>
    <t>Electric Power Annual 2017</t>
  </si>
  <si>
    <t>http://www.eia.gov/electricity/annual/</t>
  </si>
  <si>
    <t>Tables 4.8.A and 4.8.B</t>
  </si>
  <si>
    <t>Existing Capacity Factor for Hard Coal and Lignite</t>
  </si>
  <si>
    <t>Forms 860 and 923</t>
  </si>
  <si>
    <t>https://www.eia.gov/electricity/</t>
  </si>
  <si>
    <t>Form 860: 3_1_Generator_Y2018 (Operable tab) and Form 923: EIA923_Schedules_2_3_4_5_M_12_2018, (Page 1 Generator and Fuel Data tab)</t>
  </si>
  <si>
    <t>Newly Built Target Electricity Capacity Factors (wind, solar PV, solar thermal)</t>
  </si>
  <si>
    <t>Lazard</t>
  </si>
  <si>
    <t>Lazard's Levelized Cost of Energy Analysis - Version 12.0</t>
  </si>
  <si>
    <t>https://www.lazard.com/media/450784/lazards-levelized-cost-of-energy-version-120-vfinal.pdf</t>
  </si>
  <si>
    <t xml:space="preserve">p.16-18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</si>
  <si>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</si>
  <si>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</si>
  <si>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</si>
  <si>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</si>
  <si>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 xml:space="preserve">For all sources other than nuclear, onshore/offshore wind, 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</si>
  <si>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</si>
  <si>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</si>
  <si>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</si>
  <si>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For onshore/offshore wind, solar PV, and solar thermal we take an average of Lazard's projected capacity factors for new units.</t>
  </si>
  <si>
    <t>These types of plants tend to be limited by resources rather than dispatch cost.</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</si>
  <si>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</si>
  <si>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</si>
  <si>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</si>
  <si>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For coal we use data from Form 860 and Form 923 to develop separate capacity factors for lignite and</t>
  </si>
  <si>
    <t>non-lignite coal plants.</t>
  </si>
  <si>
    <t>Lignite and Hard Coal</t>
  </si>
  <si>
    <t>I replaced the 860 data. It did have all of the US. Now it has only Texas. The other formulas in their spreadsheet automatically adjust the output values.</t>
  </si>
  <si>
    <t>Natural Gas NonPeaker, Natural Gas Peaker, Nuclear, Hydro, OnShoreWind, SolarPV</t>
  </si>
  <si>
    <t xml:space="preserve">I used the same method as for Lignite and Coal - i.e., calculated capacity factor from the EIA 860 and 923 data for Texas plants only. </t>
  </si>
  <si>
    <t>Others</t>
  </si>
  <si>
    <t>I left as is. These power plants (geothermal, offshore wind, solar thermal, biomass, fuel oil, etc.) have little to no Texas capacity, so we cannot use existing data to accurately calculate capacity factor.</t>
  </si>
  <si>
    <t>For Capacity Factors for New Technology</t>
  </si>
  <si>
    <t>I used their same assumption for thermal plants - that their CF would increase by 10% in most cases except for nuclear.</t>
  </si>
  <si>
    <t>I used their same data for offshore wind and solar thermal.</t>
  </si>
  <si>
    <t>For solarPV and onshore wind, EPS uses NREL ATB numbers for current technology and Lazard numbers for future technology:</t>
  </si>
  <si>
    <t>SolarPVold</t>
  </si>
  <si>
    <t>SolarPVnew</t>
  </si>
  <si>
    <t>OnShoreWindold</t>
  </si>
  <si>
    <t>OnShoreWindnew</t>
  </si>
  <si>
    <t>I use the EIA numbers for current solar/wind CF.</t>
  </si>
  <si>
    <t>And I continue to use the Lazard numbers for new solar/wind CF.</t>
  </si>
  <si>
    <t>Total</t>
  </si>
  <si>
    <t>1.0 - 5.3</t>
  </si>
  <si>
    <t>TRG10</t>
  </si>
  <si>
    <t>Weighted average</t>
  </si>
  <si>
    <t>4.0 - 6.0</t>
  </si>
  <si>
    <t>TRG9</t>
  </si>
  <si>
    <t>4.7 - 6.9</t>
  </si>
  <si>
    <t>TRG8</t>
  </si>
  <si>
    <t>5.4 - 8.3</t>
  </si>
  <si>
    <t>TRG7</t>
  </si>
  <si>
    <t>6.1 - 9.4</t>
  </si>
  <si>
    <t>TRG6</t>
  </si>
  <si>
    <t>6.9 - 11.1</t>
  </si>
  <si>
    <t>TRG5</t>
  </si>
  <si>
    <t>7.5 - 13.1</t>
  </si>
  <si>
    <t>TRG4</t>
  </si>
  <si>
    <t>7.7 - 11.1</t>
  </si>
  <si>
    <t>TRG3</t>
  </si>
  <si>
    <t>8.0 - 10.9</t>
  </si>
  <si>
    <t>TRG2</t>
  </si>
  <si>
    <t>8.2 - 13.5</t>
  </si>
  <si>
    <t>TRG1</t>
  </si>
  <si>
    <t>Potential Wind Plant Capacity (GW)</t>
  </si>
  <si>
    <t>Weighted Average Wind Speed (m/s)</t>
  </si>
  <si>
    <t>Wind Speed Range (m/s)</t>
  </si>
  <si>
    <t>Techno-Resource Group (TRG)</t>
  </si>
  <si>
    <t>Land-Based Wind Techno-Resource Groups (TRG)</t>
  </si>
  <si>
    <t>TRG 10 - Constant</t>
  </si>
  <si>
    <t>TRG 10 - Mid</t>
  </si>
  <si>
    <t>TRG 10 - Low</t>
  </si>
  <si>
    <t>TRG 9 - Constant</t>
  </si>
  <si>
    <t>TRG 9 - Mid</t>
  </si>
  <si>
    <t>TRG 9 - Low</t>
  </si>
  <si>
    <t>TRG 8 - Constant</t>
  </si>
  <si>
    <t>TRG 8 - Mid</t>
  </si>
  <si>
    <t>TRG 8 - Low</t>
  </si>
  <si>
    <t>TRG 7 - Constant</t>
  </si>
  <si>
    <t>TRG 7 - Mid</t>
  </si>
  <si>
    <t>TRG 7 - Low</t>
  </si>
  <si>
    <t>TRG 6 - Constant</t>
  </si>
  <si>
    <t>TRG 6 - Mid</t>
  </si>
  <si>
    <t>TRG 6 - Low</t>
  </si>
  <si>
    <t>TRG 5 - Constant</t>
  </si>
  <si>
    <t>TRG 5 - Mid</t>
  </si>
  <si>
    <t>TRG 5 - Low</t>
  </si>
  <si>
    <t>TRG 4 - Constant</t>
  </si>
  <si>
    <t>TRG 4 - Mid</t>
  </si>
  <si>
    <t>TRG 4 - Low</t>
  </si>
  <si>
    <t>TRG 3 - Constant</t>
  </si>
  <si>
    <t>TRG 3 - Mid</t>
  </si>
  <si>
    <t>TRG 3 - Low</t>
  </si>
  <si>
    <t>TRG 2 - Constant</t>
  </si>
  <si>
    <t>TRG 2 - Mid</t>
  </si>
  <si>
    <t>TRG 2 - Low</t>
  </si>
  <si>
    <t>TRG 1 - Constant</t>
  </si>
  <si>
    <t>TRG 1 - Mid</t>
  </si>
  <si>
    <t>TRG 1 - Low</t>
  </si>
  <si>
    <t>10hrs TES - Class 5 - Constant</t>
  </si>
  <si>
    <t>10hrs TES - Class 5 - Mid</t>
  </si>
  <si>
    <t>10hrs TES - Class 5 - Low</t>
  </si>
  <si>
    <t>10hrs TES - Class 3 - Constant</t>
  </si>
  <si>
    <t>10hrs TES - Class 3 - Mid</t>
  </si>
  <si>
    <t>10hrs TES - Class 3 - Low</t>
  </si>
  <si>
    <t>10hrs TES - Class 1 - Constant</t>
  </si>
  <si>
    <t>10hrs TES - Class 1 - Mid</t>
  </si>
  <si>
    <t>10hrs TES - Class 1 - Low</t>
  </si>
  <si>
    <t>Average</t>
  </si>
  <si>
    <t>Utility PV - Daggett, CA - Constant</t>
  </si>
  <si>
    <t>Utility PV - Daggett, CA - Mid</t>
  </si>
  <si>
    <t>Utility PV - Daggett, CA - Low</t>
  </si>
  <si>
    <t>Utility PV - Los Angeles - Constant</t>
  </si>
  <si>
    <t>Utility PV - Los Angeles - Mid</t>
  </si>
  <si>
    <t>Utility PV - Los Angeles - Low</t>
  </si>
  <si>
    <t>Utility PV - Kansas City - Constant</t>
  </si>
  <si>
    <t>Utility PV - Kansas City - Mid</t>
  </si>
  <si>
    <t>Utility PV - Kansas City - Low</t>
  </si>
  <si>
    <t>Utility PV - Chicago - Constant</t>
  </si>
  <si>
    <t>Utility PV - Chicago - Mid</t>
  </si>
  <si>
    <t>Utility PV - Chicago - Low</t>
  </si>
  <si>
    <t>Utility PV - Seattle - Constant</t>
  </si>
  <si>
    <t>Utility PV - Seattle - Mid</t>
  </si>
  <si>
    <t>Utility PV - Seattle - Low</t>
  </si>
  <si>
    <t>Basis Year</t>
  </si>
  <si>
    <t>Table 4.8.A. Capacity Factors for Utility Scale Generators Primarily Using Fossil Fuels, January 2013-December 2017</t>
  </si>
  <si>
    <t/>
  </si>
  <si>
    <t>Coal</t>
  </si>
  <si>
    <t>Natural Gas</t>
  </si>
  <si>
    <t>Petroleum</t>
  </si>
  <si>
    <t>Period</t>
  </si>
  <si>
    <t xml:space="preserve">
</t>
  </si>
  <si>
    <t>Natural Gas Fired Combined Cycle</t>
  </si>
  <si>
    <t>Natural Gas Fired Combustion Turbine</t>
  </si>
  <si>
    <t>Steam Turbine</t>
  </si>
  <si>
    <t>Internal Combustion Engine</t>
  </si>
  <si>
    <t xml:space="preserve">
Petroleum Liquids Fired Combustion Turbine</t>
  </si>
  <si>
    <t>Annual Factors</t>
  </si>
  <si>
    <t>Year 2015</t>
  </si>
  <si>
    <t>January</t>
  </si>
  <si>
    <t>February</t>
  </si>
  <si>
    <t>March</t>
  </si>
  <si>
    <t>April</t>
  </si>
  <si>
    <t>May</t>
  </si>
  <si>
    <t>June</t>
  </si>
  <si>
    <t>July</t>
  </si>
  <si>
    <t>August</t>
  </si>
  <si>
    <t>September</t>
  </si>
  <si>
    <t>October</t>
  </si>
  <si>
    <t>November</t>
  </si>
  <si>
    <t>December</t>
  </si>
  <si>
    <t>Year 2016</t>
  </si>
  <si>
    <t>Year 2017</t>
  </si>
  <si>
    <t xml:space="preserve">Values are final.
Sources: U.S. Energy Information Administration, Form EIA-923, Power Plant Operations Report; U.S. Energy Information Administration, Form EIA-860, 'Annual Electric Generator Report' and Form EIA-860M, 'Monthly Update to the Annual Electric Generator Report.'
</t>
  </si>
  <si>
    <t>Table 4.8.B. Capacity Factors for Utility Scale Generators Not Primarily Using Fossil Fuels, January 2013-December 2017</t>
  </si>
  <si>
    <t>Nuclear</t>
  </si>
  <si>
    <t>Conventional Hydropower</t>
  </si>
  <si>
    <t>Wind</t>
  </si>
  <si>
    <t>Solar Photovoltaic</t>
  </si>
  <si>
    <t>Solar Thermal</t>
  </si>
  <si>
    <t>Landfill Gas and Muncipal Solid Waste</t>
  </si>
  <si>
    <t>Other Biomass Including Wood</t>
  </si>
  <si>
    <t>Geothermal</t>
  </si>
  <si>
    <t>NA</t>
  </si>
  <si>
    <t xml:space="preserve">Values are final.  NA = Not Available
Notes: Solar Thermal Capacity Factors include generation from plants using concentrated solar power energy storage.
Sources: U.S. Energy Information Administration, Form EIA-923, Power Plant Operations Report; U.S. Energy Information Administration, Form EIA-860, 'Annual Electric Generator Report' and Form EIA-860M, 'Monthly Update to the Annual Electric Generator Report.'
</t>
  </si>
  <si>
    <t>Form 860 where Fuel Type = BIT, SUB, or WC</t>
  </si>
  <si>
    <t>Form 923 where Fuel Type = BIT, SUB, or WC</t>
  </si>
  <si>
    <t>Plant Code</t>
  </si>
  <si>
    <t>Nameplate Capacity (MW)</t>
  </si>
  <si>
    <t>Summer Capacity (MW)</t>
  </si>
  <si>
    <t>Plant Generation (MWh)</t>
  </si>
  <si>
    <t>Include?</t>
  </si>
  <si>
    <t>Plant Id</t>
  </si>
  <si>
    <t>Reported
Fuel Type Code</t>
  </si>
  <si>
    <t>AER
Fuel Type Code</t>
  </si>
  <si>
    <t>Net Generation
(Megawatthours)</t>
  </si>
  <si>
    <t>NG</t>
  </si>
  <si>
    <t>***Sector name == (Electric Utility OR IPP Non-CHP) (i.e., omitted CHP units)</t>
  </si>
  <si>
    <t>***Prime Mover == GT</t>
  </si>
  <si>
    <t>***Combined Heat and Power Plant  == NO</t>
  </si>
  <si>
    <t>***Prime Mover == CT, CA, CS</t>
  </si>
  <si>
    <t>WAT</t>
  </si>
  <si>
    <t>HYC</t>
  </si>
  <si>
    <t>WND</t>
  </si>
  <si>
    <t>***operating year is before 2018 (so 2018 MWh has a full year of data)</t>
  </si>
  <si>
    <t>SUN</t>
  </si>
  <si>
    <t>NUC</t>
  </si>
  <si>
    <t>SUB</t>
  </si>
  <si>
    <t>COL</t>
  </si>
  <si>
    <t>BIT</t>
  </si>
  <si>
    <t>Form 860 where Fuel Type = LIG</t>
  </si>
  <si>
    <t>Form 923 where Fuel Type = LIG</t>
  </si>
  <si>
    <t>LIG</t>
  </si>
  <si>
    <t>municipal solid waste</t>
  </si>
  <si>
    <t>heavy or residual fuel oil</t>
  </si>
  <si>
    <t>crude oil</t>
  </si>
  <si>
    <t>offshore wind</t>
  </si>
  <si>
    <t>lignite</t>
  </si>
  <si>
    <t>natural gas peaker</t>
  </si>
  <si>
    <t>petroleum</t>
  </si>
  <si>
    <t>geothermal</t>
  </si>
  <si>
    <t>biomass</t>
  </si>
  <si>
    <t>solar thermal</t>
  </si>
  <si>
    <t>solar PV</t>
  </si>
  <si>
    <t>onshore wind</t>
  </si>
  <si>
    <t>hydro</t>
  </si>
  <si>
    <t>nuclear</t>
  </si>
  <si>
    <t>natural gas nonpeaker</t>
  </si>
  <si>
    <t>hard coal</t>
  </si>
  <si>
    <t>Expected Capacity Factor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</si>
</sst>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
    <numFmt numFmtId="167"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name val="Arial"/>
      <family val="2"/>
    </font>
    <font>
      <b/>
      <sz val="10"/>
      <color theme="1"/>
      <name val="Arial"/>
      <family val="2"/>
    </font>
    <font>
      <b/>
      <sz val="12"/>
      <color indexed="30"/>
      <name val="Arial"/>
      <family val="2"/>
    </font>
    <font>
      <b/>
      <sz val="10"/>
      <color indexed="8"/>
      <name val="Arial"/>
      <family val="2"/>
    </font>
    <font>
      <sz val="10"/>
      <color indexed="8"/>
      <name val="Arial"/>
      <family val="2"/>
    </font>
    <font>
      <sz val="10"/>
      <name val="Tahoma"/>
      <family val="2"/>
    </font>
    <font>
      <b/>
      <sz val="8.5"/>
      <name val="Arial"/>
      <family val="2"/>
    </font>
  </fonts>
  <fills count="12">
    <fill>
      <patternFill patternType="none"/>
    </fill>
    <fill>
      <patternFill patternType="gray125"/>
    </fill>
    <fill>
      <patternFill patternType="solid">
        <fgColor theme="0" tint="-0.249977111117893"/>
        <bgColor indexed="64"/>
      </patternFill>
    </fill>
    <fill>
      <patternFill patternType="solid">
        <fgColor rgb="FFD3DFEE"/>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rgb="FFFFFFFF"/>
        <bgColor indexed="64"/>
      </patternFill>
    </fill>
    <fill>
      <patternFill patternType="solid">
        <fgColor rgb="FFCFEAF7"/>
        <bgColor indexed="64"/>
      </patternFill>
    </fill>
    <fill>
      <patternFill patternType="solid">
        <fgColor rgb="FFEBF2FA"/>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bgColor indexed="64"/>
      </patternFill>
    </fill>
  </fills>
  <borders count="28">
    <border>
      <left/>
      <right/>
      <top/>
      <bottom/>
      <diagonal/>
    </border>
    <border>
      <left style="medium">
        <color rgb="FF4F81BD"/>
      </left>
      <right style="medium">
        <color rgb="FF4F81BD"/>
      </right>
      <top style="medium">
        <color rgb="FF4F81BD"/>
      </top>
      <bottom style="medium">
        <color rgb="FF4F81BD"/>
      </bottom>
      <diagonal/>
    </border>
    <border>
      <left/>
      <right/>
      <top style="medium">
        <color rgb="FF4F81BD"/>
      </top>
      <bottom style="medium">
        <color rgb="FF4F81BD"/>
      </bottom>
      <diagonal/>
    </border>
    <border>
      <left style="medium">
        <color rgb="FF4F81BD"/>
      </left>
      <right/>
      <top style="medium">
        <color rgb="FF4F81BD"/>
      </top>
      <bottom style="medium">
        <color rgb="FF4F81BD"/>
      </bottom>
      <diagonal/>
    </border>
    <border>
      <left style="medium">
        <color rgb="FF4F81BD"/>
      </left>
      <right style="medium">
        <color rgb="FF4F81BD"/>
      </right>
      <top/>
      <bottom style="medium">
        <color rgb="FF4F81BD"/>
      </bottom>
      <diagonal/>
    </border>
    <border>
      <left style="medium">
        <color rgb="FF4F81BD"/>
      </left>
      <right/>
      <top/>
      <bottom style="medium">
        <color rgb="FF4F81BD"/>
      </bottom>
      <diagonal/>
    </border>
    <border>
      <left style="medium">
        <color rgb="FF4F81BD"/>
      </left>
      <right style="medium">
        <color rgb="FF4F81BD"/>
      </right>
      <top/>
      <bottom/>
      <diagonal/>
    </border>
    <border>
      <left style="medium">
        <color rgb="FF4F81BD"/>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0" tint="-0.24994659260841701"/>
      </left>
      <right/>
      <top/>
      <bottom/>
      <diagonal/>
    </border>
    <border>
      <left/>
      <right style="hair">
        <color theme="0" tint="-0.24994659260841701"/>
      </right>
      <top style="thin">
        <color theme="0"/>
      </top>
      <bottom style="thin">
        <color theme="0"/>
      </bottom>
      <diagonal/>
    </border>
    <border>
      <left/>
      <right/>
      <top style="thin">
        <color theme="0"/>
      </top>
      <bottom style="thin">
        <color theme="0"/>
      </bottom>
      <diagonal/>
    </border>
    <border>
      <left/>
      <right/>
      <top/>
      <bottom style="thin">
        <color theme="0" tint="-0.14996795556505021"/>
      </bottom>
      <diagonal/>
    </border>
    <border>
      <left/>
      <right style="hair">
        <color theme="0" tint="-0.24994659260841701"/>
      </right>
      <top style="thick">
        <color theme="0"/>
      </top>
      <bottom style="thin">
        <color theme="0"/>
      </bottom>
      <diagonal/>
    </border>
    <border>
      <left/>
      <right/>
      <top style="thick">
        <color theme="0"/>
      </top>
      <bottom style="thin">
        <color theme="0"/>
      </bottom>
      <diagonal/>
    </border>
    <border>
      <left/>
      <right/>
      <top style="thin">
        <color theme="0" tint="-0.14996795556505021"/>
      </top>
      <bottom/>
      <diagonal/>
    </border>
    <border>
      <left/>
      <right style="hair">
        <color theme="0" tint="-0.24994659260841701"/>
      </right>
      <top style="thin">
        <color theme="0"/>
      </top>
      <bottom/>
      <diagonal/>
    </border>
    <border>
      <left/>
      <right/>
      <top style="thin">
        <color theme="0"/>
      </top>
      <bottom/>
      <diagonal/>
    </border>
    <border>
      <left/>
      <right/>
      <top style="thin">
        <color theme="0"/>
      </top>
      <bottom style="thick">
        <color theme="0"/>
      </bottom>
      <diagonal/>
    </border>
    <border>
      <left/>
      <right style="hair">
        <color theme="0" tint="-0.24994659260841701"/>
      </right>
      <top style="thin">
        <color theme="0"/>
      </top>
      <bottom style="thick">
        <color theme="0"/>
      </bottom>
      <diagonal/>
    </border>
    <border>
      <left/>
      <right/>
      <top style="thin">
        <color theme="0" tint="-0.14996795556505021"/>
      </top>
      <bottom style="thin">
        <color theme="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3">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3"/>
    <xf numFmtId="0" fontId="3" fillId="0" borderId="0" xfId="3" applyAlignment="1">
      <alignment wrapText="1"/>
    </xf>
    <xf numFmtId="0" fontId="0" fillId="0" borderId="0" xfId="0" applyFont="1"/>
    <xf numFmtId="164" fontId="0" fillId="0" borderId="0" xfId="0" applyNumberFormat="1"/>
    <xf numFmtId="0" fontId="0" fillId="0" borderId="0" xfId="0" applyAlignment="1">
      <alignment horizontal="right"/>
    </xf>
    <xf numFmtId="2" fontId="0" fillId="0" borderId="0" xfId="0" applyNumberFormat="1"/>
    <xf numFmtId="3" fontId="4" fillId="3" borderId="1"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1" fontId="4" fillId="0" borderId="4" xfId="0" applyNumberFormat="1" applyFont="1" applyBorder="1" applyAlignment="1">
      <alignment horizontal="center" vertical="center" wrapText="1"/>
    </xf>
    <xf numFmtId="165"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5" fillId="0" borderId="5" xfId="0" applyFont="1" applyBorder="1" applyAlignment="1">
      <alignment horizontal="center" vertical="center" wrapText="1"/>
    </xf>
    <xf numFmtId="1" fontId="4" fillId="3" borderId="6" xfId="0" applyNumberFormat="1" applyFont="1" applyFill="1" applyBorder="1" applyAlignment="1">
      <alignment horizontal="center" vertical="center" wrapText="1"/>
    </xf>
    <xf numFmtId="165" fontId="4" fillId="3" borderId="7" xfId="0" applyNumberFormat="1"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0" fillId="0" borderId="0" xfId="2" applyFont="1"/>
    <xf numFmtId="1" fontId="4" fillId="0" borderId="6" xfId="0" applyNumberFormat="1" applyFont="1" applyBorder="1" applyAlignment="1">
      <alignment horizontal="center" vertical="center" wrapText="1"/>
    </xf>
    <xf numFmtId="165" fontId="4" fillId="0" borderId="7" xfId="0" applyNumberFormat="1" applyFont="1" applyBorder="1" applyAlignment="1">
      <alignment horizontal="center" vertical="center" wrapText="1"/>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9" fontId="0" fillId="0" borderId="0" xfId="0" applyNumberFormat="1"/>
    <xf numFmtId="1" fontId="4" fillId="3" borderId="8" xfId="0" applyNumberFormat="1" applyFont="1" applyFill="1" applyBorder="1" applyAlignment="1">
      <alignment horizontal="center" vertical="center" wrapText="1"/>
    </xf>
    <xf numFmtId="165" fontId="4" fillId="3" borderId="9" xfId="0" applyNumberFormat="1" applyFont="1" applyFill="1" applyBorder="1" applyAlignment="1">
      <alignment horizontal="center" vertical="center" wrapText="1"/>
    </xf>
    <xf numFmtId="0" fontId="4" fillId="3" borderId="9"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0" fillId="0" borderId="4" xfId="0" applyBorder="1" applyAlignment="1">
      <alignment horizontal="center" vertical="center" wrapText="1"/>
    </xf>
    <xf numFmtId="0" fontId="5" fillId="0" borderId="8" xfId="0" applyFont="1" applyBorder="1" applyAlignment="1">
      <alignment horizontal="center" vertical="center" wrapText="1"/>
    </xf>
    <xf numFmtId="0" fontId="6" fillId="4" borderId="0" xfId="0" applyFont="1" applyFill="1"/>
    <xf numFmtId="0" fontId="6" fillId="4" borderId="10" xfId="0" applyFont="1" applyFill="1" applyBorder="1"/>
    <xf numFmtId="0" fontId="4" fillId="0" borderId="0" xfId="0" applyFont="1"/>
    <xf numFmtId="9" fontId="4" fillId="5" borderId="11" xfId="0" applyNumberFormat="1" applyFont="1" applyFill="1" applyBorder="1"/>
    <xf numFmtId="9" fontId="4" fillId="5" borderId="12" xfId="0" applyNumberFormat="1" applyFont="1" applyFill="1" applyBorder="1"/>
    <xf numFmtId="0" fontId="6" fillId="0" borderId="13" xfId="0" applyFont="1" applyBorder="1"/>
    <xf numFmtId="0" fontId="6" fillId="0" borderId="0" xfId="0" applyFont="1"/>
    <xf numFmtId="9" fontId="4" fillId="5" borderId="14" xfId="0" applyNumberFormat="1" applyFont="1" applyFill="1" applyBorder="1"/>
    <xf numFmtId="9" fontId="4" fillId="5" borderId="15" xfId="0" applyNumberFormat="1" applyFont="1" applyFill="1" applyBorder="1"/>
    <xf numFmtId="0" fontId="6" fillId="0" borderId="16" xfId="0" applyFont="1" applyBorder="1"/>
    <xf numFmtId="0" fontId="4" fillId="0" borderId="15" xfId="0" applyFont="1" applyBorder="1"/>
    <xf numFmtId="9" fontId="4" fillId="5" borderId="17" xfId="0" applyNumberFormat="1" applyFont="1" applyFill="1" applyBorder="1"/>
    <xf numFmtId="9" fontId="4" fillId="5" borderId="18" xfId="0" applyNumberFormat="1" applyFont="1" applyFill="1" applyBorder="1"/>
    <xf numFmtId="0" fontId="4" fillId="0" borderId="19" xfId="0" applyFont="1" applyBorder="1"/>
    <xf numFmtId="9" fontId="4" fillId="5" borderId="20" xfId="0" applyNumberFormat="1" applyFont="1" applyFill="1" applyBorder="1"/>
    <xf numFmtId="9" fontId="4" fillId="5" borderId="19" xfId="0" applyNumberFormat="1" applyFont="1" applyFill="1" applyBorder="1"/>
    <xf numFmtId="0" fontId="6" fillId="0" borderId="0" xfId="0" applyFont="1" applyAlignment="1">
      <alignment horizontal="center" vertical="top"/>
    </xf>
    <xf numFmtId="9" fontId="4" fillId="5" borderId="19" xfId="2" applyFont="1" applyFill="1" applyBorder="1"/>
    <xf numFmtId="9" fontId="4" fillId="5" borderId="12" xfId="2" applyFont="1" applyFill="1" applyBorder="1"/>
    <xf numFmtId="9" fontId="4" fillId="5" borderId="21" xfId="2" applyFont="1" applyFill="1" applyBorder="1"/>
    <xf numFmtId="166" fontId="0" fillId="0" borderId="0" xfId="0" applyNumberFormat="1"/>
    <xf numFmtId="0" fontId="6" fillId="0" borderId="0" xfId="0" applyFont="1" applyFill="1" applyBorder="1"/>
    <xf numFmtId="0" fontId="7" fillId="6" borderId="0" xfId="0" applyNumberFormat="1" applyFont="1" applyFill="1" applyBorder="1" applyAlignment="1" applyProtection="1">
      <alignment horizontal="left" wrapText="1"/>
    </xf>
    <xf numFmtId="0" fontId="8" fillId="7" borderId="22" xfId="0" applyNumberFormat="1" applyFont="1" applyFill="1" applyBorder="1" applyAlignment="1" applyProtection="1">
      <alignment horizontal="center" wrapText="1"/>
    </xf>
    <xf numFmtId="0" fontId="8" fillId="7" borderId="23" xfId="0" applyNumberFormat="1" applyFont="1" applyFill="1" applyBorder="1" applyAlignment="1" applyProtection="1">
      <alignment horizontal="center" wrapText="1"/>
    </xf>
    <xf numFmtId="0" fontId="8" fillId="7" borderId="24" xfId="0" applyNumberFormat="1" applyFont="1" applyFill="1" applyBorder="1" applyAlignment="1" applyProtection="1">
      <alignment horizontal="center" wrapText="1"/>
    </xf>
    <xf numFmtId="0" fontId="8" fillId="7" borderId="25" xfId="0" applyNumberFormat="1" applyFont="1" applyFill="1" applyBorder="1" applyAlignment="1" applyProtection="1">
      <alignment horizontal="center" wrapText="1"/>
    </xf>
    <xf numFmtId="167" fontId="8" fillId="7" borderId="22" xfId="0" applyNumberFormat="1" applyFont="1" applyFill="1" applyBorder="1" applyAlignment="1" applyProtection="1">
      <alignment horizontal="right" wrapText="1"/>
    </xf>
    <xf numFmtId="0" fontId="9" fillId="8" borderId="0" xfId="0" applyNumberFormat="1" applyFont="1" applyFill="1" applyBorder="1" applyAlignment="1" applyProtection="1">
      <alignment horizontal="left" wrapText="1"/>
    </xf>
    <xf numFmtId="0" fontId="9" fillId="0" borderId="22" xfId="0" applyNumberFormat="1" applyFont="1" applyFill="1" applyBorder="1" applyAlignment="1" applyProtection="1">
      <alignment horizontal="right" wrapText="1"/>
    </xf>
    <xf numFmtId="167" fontId="9" fillId="0" borderId="22" xfId="0" applyNumberFormat="1" applyFont="1" applyFill="1" applyBorder="1" applyAlignment="1" applyProtection="1">
      <alignment horizontal="right" wrapText="1"/>
    </xf>
    <xf numFmtId="0" fontId="10" fillId="6" borderId="0" xfId="0" applyNumberFormat="1" applyFont="1" applyFill="1" applyBorder="1" applyAlignment="1" applyProtection="1">
      <alignment horizontal="left" wrapText="1"/>
    </xf>
    <xf numFmtId="0" fontId="8" fillId="0" borderId="26" xfId="0" applyNumberFormat="1" applyFont="1" applyFill="1" applyBorder="1" applyAlignment="1" applyProtection="1">
      <alignment horizontal="left"/>
    </xf>
    <xf numFmtId="0" fontId="2" fillId="2" borderId="27" xfId="0" applyFont="1" applyFill="1" applyBorder="1" applyAlignment="1">
      <alignment horizontal="center"/>
    </xf>
    <xf numFmtId="1" fontId="11" fillId="9" borderId="22" xfId="1" applyNumberFormat="1" applyFont="1" applyFill="1" applyBorder="1" applyAlignment="1">
      <alignment horizontal="center" vertical="center" wrapText="1"/>
    </xf>
    <xf numFmtId="1" fontId="11" fillId="10" borderId="22" xfId="1" applyNumberFormat="1" applyFont="1" applyFill="1" applyBorder="1" applyAlignment="1">
      <alignment horizontal="center" vertical="center" wrapText="1"/>
    </xf>
    <xf numFmtId="1" fontId="11" fillId="11" borderId="22" xfId="1" applyNumberFormat="1" applyFont="1" applyFill="1" applyBorder="1" applyAlignment="1">
      <alignment horizontal="center" vertical="center" wrapText="1"/>
    </xf>
    <xf numFmtId="3" fontId="8" fillId="7" borderId="22" xfId="0" applyNumberFormat="1" applyFont="1" applyFill="1" applyBorder="1" applyAlignment="1" applyProtection="1">
      <alignment horizontal="center" wrapText="1"/>
    </xf>
    <xf numFmtId="0" fontId="0" fillId="0" borderId="0" xfId="0" applyAlignment="1">
      <alignment wrapText="1"/>
    </xf>
    <xf numFmtId="0" fontId="2" fillId="0" borderId="0" xfId="0" applyFont="1"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 TargetMode="External"/><Relationship Id="rId2" Type="http://schemas.openxmlformats.org/officeDocument/2006/relationships/hyperlink" Target="https://www.lazard.com/media/450784/lazards-levelized-cost-of-energy-version-120-vfinal.pdf" TargetMode="External"/><Relationship Id="rId1" Type="http://schemas.openxmlformats.org/officeDocument/2006/relationships/hyperlink" Target="http://www.eia.gov/electricity/annu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abSelected="1" workbookViewId="0">
      <selection activeCell="A21" sqref="A21:XFD21"/>
    </sheetView>
  </sheetViews>
  <sheetFormatPr defaultRowHeight="14.25" x14ac:dyDescent="0.45"/>
  <cols>
    <col min="2" max="2" width="115.6640625" customWidth="1"/>
  </cols>
  <sheetData>
    <row r="1" spans="1:2" x14ac:dyDescent="0.45">
      <c r="A1" s="1" t="s">
        <v>0</v>
      </c>
    </row>
    <row r="3" spans="1:2" x14ac:dyDescent="0.45">
      <c r="A3" s="1" t="s">
        <v>1</v>
      </c>
      <c r="B3" s="2" t="s">
        <v>2</v>
      </c>
    </row>
    <row r="4" spans="1:2" x14ac:dyDescent="0.45">
      <c r="B4" t="s">
        <v>3</v>
      </c>
    </row>
    <row r="5" spans="1:2" x14ac:dyDescent="0.45">
      <c r="B5" s="3">
        <v>2018</v>
      </c>
    </row>
    <row r="6" spans="1:2" x14ac:dyDescent="0.45">
      <c r="B6" t="s">
        <v>4</v>
      </c>
    </row>
    <row r="7" spans="1:2" x14ac:dyDescent="0.45">
      <c r="B7" s="4" t="s">
        <v>5</v>
      </c>
    </row>
    <row r="8" spans="1:2" x14ac:dyDescent="0.45">
      <c r="B8" t="s">
        <v>6</v>
      </c>
    </row>
    <row r="10" spans="1:2" x14ac:dyDescent="0.45">
      <c r="B10" s="2" t="s">
        <v>7</v>
      </c>
    </row>
    <row r="11" spans="1:2" x14ac:dyDescent="0.45">
      <c r="B11" t="s">
        <v>3</v>
      </c>
    </row>
    <row r="12" spans="1:2" x14ac:dyDescent="0.45">
      <c r="B12" s="3">
        <v>2020</v>
      </c>
    </row>
    <row r="13" spans="1:2" x14ac:dyDescent="0.45">
      <c r="B13" t="s">
        <v>8</v>
      </c>
    </row>
    <row r="14" spans="1:2" x14ac:dyDescent="0.45">
      <c r="B14" s="4" t="s">
        <v>9</v>
      </c>
    </row>
    <row r="15" spans="1:2" x14ac:dyDescent="0.45">
      <c r="B15" t="s">
        <v>10</v>
      </c>
    </row>
    <row r="17" spans="1:2" x14ac:dyDescent="0.45">
      <c r="B17" s="2" t="s">
        <v>11</v>
      </c>
    </row>
    <row r="18" spans="1:2" x14ac:dyDescent="0.45">
      <c r="B18" t="s">
        <v>12</v>
      </c>
    </row>
    <row r="19" spans="1:2" x14ac:dyDescent="0.45">
      <c r="B19" s="3">
        <v>2018</v>
      </c>
    </row>
    <row r="20" spans="1:2" x14ac:dyDescent="0.45">
      <c r="B20" t="s">
        <v>13</v>
      </c>
    </row>
    <row r="21" spans="1:2" x14ac:dyDescent="0.45">
      <c r="B21" s="5" t="s">
        <v>14</v>
      </c>
    </row>
    <row r="22" spans="1:2" x14ac:dyDescent="0.45">
      <c r="B22" t="s">
        <v>15</v>
      </c>
    </row>
    <row r="24" spans="1:2" x14ac:dyDescent="0.45">
      <c r="A24" s="1" t="s">
        <v>16</v>
      </c>
    </row>
    <row r="25" spans="1:2" x14ac:dyDescent="0.45">
      <c r="A25" s="6" t="s">
        <v>17</v>
      </c>
    </row>
    <row r="26" spans="1:2" x14ac:dyDescent="0.45">
      <c r="A26" s="6" t="s">
        <v>18</v>
      </c>
    </row>
    <row r="27" spans="1:2" x14ac:dyDescent="0.45">
      <c r="A27" s="6" t="s">
        <v>19</v>
      </c>
    </row>
    <row r="28" spans="1:2" x14ac:dyDescent="0.45">
      <c r="A28" s="1"/>
    </row>
    <row r="29" spans="1:2" x14ac:dyDescent="0.45">
      <c r="A29" t="s">
        <v>20</v>
      </c>
    </row>
    <row r="30" spans="1:2" x14ac:dyDescent="0.45">
      <c r="A30" t="s">
        <v>21</v>
      </c>
    </row>
    <row r="31" spans="1:2" x14ac:dyDescent="0.45">
      <c r="A31" t="s">
        <v>22</v>
      </c>
    </row>
    <row r="32" spans="1:2" x14ac:dyDescent="0.45">
      <c r="A32" t="s">
        <v>23</v>
      </c>
    </row>
    <row r="34" spans="1:1" x14ac:dyDescent="0.45">
      <c r="A34" t="s">
        <v>24</v>
      </c>
    </row>
    <row r="35" spans="1:1" x14ac:dyDescent="0.45">
      <c r="A35" t="s">
        <v>25</v>
      </c>
    </row>
    <row r="37" spans="1:1" x14ac:dyDescent="0.45">
      <c r="A37" t="s">
        <v>26</v>
      </c>
    </row>
    <row r="38" spans="1:1" x14ac:dyDescent="0.45">
      <c r="A38" t="s">
        <v>27</v>
      </c>
    </row>
    <row r="39" spans="1:1" x14ac:dyDescent="0.45">
      <c r="A39" t="s">
        <v>28</v>
      </c>
    </row>
    <row r="41" spans="1:1" x14ac:dyDescent="0.45">
      <c r="A41" t="s">
        <v>29</v>
      </c>
    </row>
    <row r="42" spans="1:1" x14ac:dyDescent="0.45">
      <c r="A42" t="s">
        <v>30</v>
      </c>
    </row>
  </sheetData>
  <hyperlinks>
    <hyperlink ref="B7" r:id="rId1"/>
    <hyperlink ref="B21" r:id="rId2"/>
    <hyperlink ref="B14"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D15" sqref="D15"/>
    </sheetView>
  </sheetViews>
  <sheetFormatPr defaultRowHeight="14.25" x14ac:dyDescent="0.45"/>
  <sheetData>
    <row r="1" spans="1:11" x14ac:dyDescent="0.45">
      <c r="A1" s="66" t="s">
        <v>170</v>
      </c>
      <c r="B1" s="66"/>
      <c r="C1" s="66"/>
      <c r="D1" s="66" t="s">
        <v>171</v>
      </c>
      <c r="E1" s="66"/>
      <c r="F1" s="66"/>
      <c r="G1" s="66"/>
      <c r="H1" s="66"/>
      <c r="I1" s="66"/>
    </row>
    <row r="2" spans="1:11" ht="66" x14ac:dyDescent="0.45">
      <c r="A2" s="67" t="s">
        <v>172</v>
      </c>
      <c r="B2" s="67" t="s">
        <v>173</v>
      </c>
      <c r="C2" s="67" t="s">
        <v>174</v>
      </c>
      <c r="D2" s="68" t="s">
        <v>175</v>
      </c>
      <c r="E2" s="69" t="s">
        <v>176</v>
      </c>
      <c r="F2" s="56" t="s">
        <v>177</v>
      </c>
      <c r="G2" s="56" t="s">
        <v>178</v>
      </c>
      <c r="H2" s="56" t="s">
        <v>179</v>
      </c>
      <c r="I2" s="70" t="s">
        <v>180</v>
      </c>
      <c r="K2" s="65" t="s">
        <v>189</v>
      </c>
    </row>
    <row r="3" spans="1:11" x14ac:dyDescent="0.45">
      <c r="A3">
        <v>57197</v>
      </c>
      <c r="B3">
        <v>13.9</v>
      </c>
      <c r="C3">
        <v>13.5</v>
      </c>
      <c r="D3">
        <f>SUMIF($F$3:$F$110,A3,$I$3:$I$110)/COUNTIF($A$3:$A$4333, A3)</f>
        <v>21795</v>
      </c>
      <c r="E3">
        <f t="shared" ref="E3:E41" si="0">IF(OR(D3&lt;=0,B3&lt;=0,D3="",B3=""),0,1)</f>
        <v>1</v>
      </c>
      <c r="F3">
        <v>57197</v>
      </c>
      <c r="G3" t="s">
        <v>190</v>
      </c>
      <c r="H3" t="s">
        <v>190</v>
      </c>
      <c r="I3">
        <v>21795</v>
      </c>
    </row>
    <row r="4" spans="1:11" x14ac:dyDescent="0.45">
      <c r="A4">
        <v>57699</v>
      </c>
      <c r="B4">
        <v>30</v>
      </c>
      <c r="C4">
        <v>30</v>
      </c>
      <c r="D4">
        <f>SUMIF($F$3:$F$110,A4,$I$3:$I$110)/COUNTIF($A$3:$A$4333, A4)</f>
        <v>57220</v>
      </c>
      <c r="E4">
        <f t="shared" si="0"/>
        <v>1</v>
      </c>
      <c r="F4">
        <v>57699</v>
      </c>
      <c r="G4" t="s">
        <v>190</v>
      </c>
      <c r="H4" t="s">
        <v>190</v>
      </c>
      <c r="I4">
        <v>57220</v>
      </c>
    </row>
    <row r="5" spans="1:11" x14ac:dyDescent="0.45">
      <c r="A5">
        <v>58009</v>
      </c>
      <c r="B5">
        <v>5.6</v>
      </c>
      <c r="C5">
        <v>5.6</v>
      </c>
      <c r="D5">
        <f>SUMIF($F$3:$F$110,A5,$I$3:$I$110)/COUNTIF($A$3:$A$4333, A5)</f>
        <v>8211.5</v>
      </c>
      <c r="E5">
        <f t="shared" si="0"/>
        <v>1</v>
      </c>
      <c r="F5">
        <v>58009</v>
      </c>
      <c r="G5" t="s">
        <v>190</v>
      </c>
      <c r="H5" t="s">
        <v>190</v>
      </c>
      <c r="I5">
        <v>16423</v>
      </c>
    </row>
    <row r="6" spans="1:11" x14ac:dyDescent="0.45">
      <c r="A6">
        <v>58009</v>
      </c>
      <c r="B6">
        <v>5</v>
      </c>
      <c r="C6">
        <v>5</v>
      </c>
      <c r="D6">
        <f>SUMIF($F$3:$F$110,A6,$I$3:$I$110)/COUNTIF($A$3:$A$4333, A6)</f>
        <v>8211.5</v>
      </c>
      <c r="E6">
        <f t="shared" si="0"/>
        <v>1</v>
      </c>
      <c r="F6">
        <v>58013</v>
      </c>
      <c r="G6" t="s">
        <v>190</v>
      </c>
      <c r="H6" t="s">
        <v>190</v>
      </c>
      <c r="I6">
        <v>1777</v>
      </c>
    </row>
    <row r="7" spans="1:11" x14ac:dyDescent="0.45">
      <c r="A7">
        <v>58013</v>
      </c>
      <c r="B7">
        <v>1.4</v>
      </c>
      <c r="C7">
        <v>1.3</v>
      </c>
      <c r="D7">
        <f>SUMIF($F$3:$F$110,A7,$I$3:$I$110)/COUNTIF($A$3:$A$4333, A7)</f>
        <v>1777</v>
      </c>
      <c r="E7">
        <f t="shared" si="0"/>
        <v>1</v>
      </c>
      <c r="F7">
        <v>58027</v>
      </c>
      <c r="G7" t="s">
        <v>190</v>
      </c>
      <c r="H7" t="s">
        <v>190</v>
      </c>
      <c r="I7">
        <v>16734</v>
      </c>
    </row>
    <row r="8" spans="1:11" x14ac:dyDescent="0.45">
      <c r="A8">
        <v>58027</v>
      </c>
      <c r="B8">
        <v>10</v>
      </c>
      <c r="C8">
        <v>9.9</v>
      </c>
      <c r="D8">
        <f>SUMIF($F$3:$F$110,A8,$I$3:$I$110)/COUNTIF($A$3:$A$4333, A8)</f>
        <v>16734</v>
      </c>
      <c r="E8">
        <f t="shared" si="0"/>
        <v>1</v>
      </c>
      <c r="F8">
        <v>58068</v>
      </c>
      <c r="G8" t="s">
        <v>190</v>
      </c>
      <c r="H8" t="s">
        <v>190</v>
      </c>
      <c r="I8">
        <v>16254</v>
      </c>
    </row>
    <row r="9" spans="1:11" x14ac:dyDescent="0.45">
      <c r="A9">
        <v>58068</v>
      </c>
      <c r="B9">
        <v>10</v>
      </c>
      <c r="C9">
        <v>9.9</v>
      </c>
      <c r="D9">
        <f>SUMIF($F$3:$F$110,A9,$I$3:$I$110)/COUNTIF($A$3:$A$4333, A9)</f>
        <v>16254</v>
      </c>
      <c r="E9">
        <f t="shared" si="0"/>
        <v>1</v>
      </c>
      <c r="F9">
        <v>58488</v>
      </c>
      <c r="G9" t="s">
        <v>190</v>
      </c>
      <c r="H9" t="s">
        <v>190</v>
      </c>
      <c r="I9">
        <v>24437</v>
      </c>
    </row>
    <row r="10" spans="1:11" x14ac:dyDescent="0.45">
      <c r="A10">
        <v>58488</v>
      </c>
      <c r="B10">
        <v>10</v>
      </c>
      <c r="C10">
        <v>10</v>
      </c>
      <c r="D10">
        <f>SUMIF($F$3:$F$110,A10,$I$3:$I$110)/COUNTIF($A$3:$A$4333, A10)</f>
        <v>24437</v>
      </c>
      <c r="E10">
        <f t="shared" si="0"/>
        <v>1</v>
      </c>
      <c r="F10">
        <v>58537</v>
      </c>
      <c r="G10" t="s">
        <v>190</v>
      </c>
      <c r="H10" t="s">
        <v>190</v>
      </c>
      <c r="I10">
        <v>63381</v>
      </c>
    </row>
    <row r="11" spans="1:11" x14ac:dyDescent="0.45">
      <c r="A11">
        <v>58537</v>
      </c>
      <c r="B11">
        <v>40.700000000000003</v>
      </c>
      <c r="C11">
        <v>40.700000000000003</v>
      </c>
      <c r="D11">
        <f>SUMIF($F$3:$F$110,A11,$I$3:$I$110)/COUNTIF($A$3:$A$4333, A11)</f>
        <v>63381</v>
      </c>
      <c r="E11">
        <f t="shared" si="0"/>
        <v>1</v>
      </c>
      <c r="F11">
        <v>58710</v>
      </c>
      <c r="G11" t="s">
        <v>190</v>
      </c>
      <c r="H11" t="s">
        <v>190</v>
      </c>
      <c r="I11">
        <v>47563</v>
      </c>
    </row>
    <row r="12" spans="1:11" x14ac:dyDescent="0.45">
      <c r="A12">
        <v>58710</v>
      </c>
      <c r="B12">
        <v>30.2</v>
      </c>
      <c r="C12">
        <v>30.2</v>
      </c>
      <c r="D12">
        <f>SUMIF($F$3:$F$110,A12,$I$3:$I$110)/COUNTIF($A$3:$A$4333, A12)</f>
        <v>47563</v>
      </c>
      <c r="E12">
        <f t="shared" si="0"/>
        <v>1</v>
      </c>
      <c r="F12">
        <v>58716</v>
      </c>
      <c r="G12" t="s">
        <v>190</v>
      </c>
      <c r="H12" t="s">
        <v>190</v>
      </c>
      <c r="I12">
        <v>7207</v>
      </c>
    </row>
    <row r="13" spans="1:11" x14ac:dyDescent="0.45">
      <c r="A13">
        <v>58716</v>
      </c>
      <c r="B13">
        <v>4.4000000000000004</v>
      </c>
      <c r="C13">
        <v>4.4000000000000004</v>
      </c>
      <c r="D13">
        <f>SUMIF($F$3:$F$110,A13,$I$3:$I$110)/COUNTIF($A$3:$A$4333, A13)</f>
        <v>7207</v>
      </c>
      <c r="E13">
        <f t="shared" si="0"/>
        <v>1</v>
      </c>
      <c r="F13">
        <v>58717</v>
      </c>
      <c r="G13" t="s">
        <v>190</v>
      </c>
      <c r="H13" t="s">
        <v>190</v>
      </c>
      <c r="I13">
        <v>64790</v>
      </c>
    </row>
    <row r="14" spans="1:11" x14ac:dyDescent="0.45">
      <c r="A14">
        <v>58717</v>
      </c>
      <c r="B14">
        <v>39.6</v>
      </c>
      <c r="C14">
        <v>39.6</v>
      </c>
      <c r="D14">
        <f>SUMIF($F$3:$F$110,A14,$I$3:$I$110)/COUNTIF($A$3:$A$4333, A14)</f>
        <v>64790</v>
      </c>
      <c r="E14">
        <f t="shared" si="0"/>
        <v>1</v>
      </c>
      <c r="F14">
        <v>59204</v>
      </c>
      <c r="G14" t="s">
        <v>190</v>
      </c>
      <c r="H14" t="s">
        <v>190</v>
      </c>
      <c r="I14">
        <v>10562</v>
      </c>
    </row>
    <row r="15" spans="1:11" x14ac:dyDescent="0.45">
      <c r="A15">
        <v>59204</v>
      </c>
      <c r="B15">
        <v>5.5</v>
      </c>
      <c r="C15">
        <v>5.5</v>
      </c>
      <c r="D15">
        <f>SUMIF($F$3:$F$110,A15,$I$3:$I$110)/COUNTIF($A$3:$A$4333, A15)</f>
        <v>10562</v>
      </c>
      <c r="E15">
        <f t="shared" si="0"/>
        <v>1</v>
      </c>
      <c r="F15">
        <v>59205</v>
      </c>
      <c r="G15" t="s">
        <v>190</v>
      </c>
      <c r="H15" t="s">
        <v>190</v>
      </c>
      <c r="I15">
        <v>196766</v>
      </c>
    </row>
    <row r="16" spans="1:11" x14ac:dyDescent="0.45">
      <c r="A16">
        <v>59205</v>
      </c>
      <c r="B16">
        <v>100</v>
      </c>
      <c r="C16">
        <v>100</v>
      </c>
      <c r="D16">
        <f>SUMIF($F$3:$F$110,A16,$I$3:$I$110)/COUNTIF($A$3:$A$4333, A16)</f>
        <v>196766</v>
      </c>
      <c r="E16">
        <f t="shared" si="0"/>
        <v>1</v>
      </c>
      <c r="F16">
        <v>59206</v>
      </c>
      <c r="G16" t="s">
        <v>190</v>
      </c>
      <c r="H16" t="s">
        <v>190</v>
      </c>
      <c r="I16">
        <v>263666</v>
      </c>
    </row>
    <row r="17" spans="1:9" x14ac:dyDescent="0.45">
      <c r="A17">
        <v>59206</v>
      </c>
      <c r="B17">
        <v>105</v>
      </c>
      <c r="C17">
        <v>116</v>
      </c>
      <c r="D17">
        <f>SUMIF($F$3:$F$110,A17,$I$3:$I$110)/COUNTIF($A$3:$A$4333, A17)</f>
        <v>263666</v>
      </c>
      <c r="E17">
        <f t="shared" si="0"/>
        <v>1</v>
      </c>
      <c r="F17">
        <v>59207</v>
      </c>
      <c r="G17" t="s">
        <v>190</v>
      </c>
      <c r="H17" t="s">
        <v>190</v>
      </c>
      <c r="I17">
        <v>284214</v>
      </c>
    </row>
    <row r="18" spans="1:9" x14ac:dyDescent="0.45">
      <c r="A18">
        <v>59207</v>
      </c>
      <c r="B18">
        <v>100</v>
      </c>
      <c r="C18">
        <v>100</v>
      </c>
      <c r="D18">
        <f>SUMIF($F$3:$F$110,A18,$I$3:$I$110)/COUNTIF($A$3:$A$4333, A18)</f>
        <v>284214</v>
      </c>
      <c r="E18">
        <f t="shared" si="0"/>
        <v>1</v>
      </c>
      <c r="F18">
        <v>59407</v>
      </c>
      <c r="G18" t="s">
        <v>190</v>
      </c>
      <c r="H18" t="s">
        <v>190</v>
      </c>
      <c r="I18">
        <v>26326</v>
      </c>
    </row>
    <row r="19" spans="1:9" x14ac:dyDescent="0.45">
      <c r="A19">
        <v>59407</v>
      </c>
      <c r="B19">
        <v>10.5</v>
      </c>
      <c r="C19">
        <v>10.3</v>
      </c>
      <c r="D19">
        <f>SUMIF($F$3:$F$110,A19,$I$3:$I$110)/COUNTIF($A$3:$A$4333, A19)</f>
        <v>26326</v>
      </c>
      <c r="E19">
        <f t="shared" si="0"/>
        <v>1</v>
      </c>
      <c r="F19">
        <v>59994</v>
      </c>
      <c r="G19" t="s">
        <v>190</v>
      </c>
      <c r="H19" t="s">
        <v>190</v>
      </c>
      <c r="I19">
        <v>252285</v>
      </c>
    </row>
    <row r="20" spans="1:9" x14ac:dyDescent="0.45">
      <c r="A20">
        <v>59994</v>
      </c>
      <c r="B20">
        <v>160</v>
      </c>
      <c r="C20">
        <v>157.5</v>
      </c>
      <c r="D20">
        <f>SUMIF($F$3:$F$110,A20,$I$3:$I$110)/COUNTIF($A$3:$A$4333, A20)</f>
        <v>252285</v>
      </c>
      <c r="E20">
        <f t="shared" si="0"/>
        <v>1</v>
      </c>
      <c r="F20">
        <v>60044</v>
      </c>
      <c r="G20" t="s">
        <v>190</v>
      </c>
      <c r="H20" t="s">
        <v>190</v>
      </c>
      <c r="I20">
        <v>198020</v>
      </c>
    </row>
    <row r="21" spans="1:9" x14ac:dyDescent="0.45">
      <c r="A21">
        <v>60300</v>
      </c>
      <c r="B21">
        <v>3</v>
      </c>
      <c r="C21">
        <v>3</v>
      </c>
      <c r="D21">
        <f>SUMIF($F$3:$F$110,A21,$I$3:$I$110)/COUNTIF($A$3:$A$4333, A21)</f>
        <v>8417</v>
      </c>
      <c r="E21">
        <f t="shared" si="0"/>
        <v>1</v>
      </c>
      <c r="F21">
        <v>60123</v>
      </c>
      <c r="G21" t="s">
        <v>190</v>
      </c>
      <c r="H21" t="s">
        <v>190</v>
      </c>
      <c r="I21">
        <v>300193</v>
      </c>
    </row>
    <row r="22" spans="1:9" x14ac:dyDescent="0.45">
      <c r="A22">
        <v>60372</v>
      </c>
      <c r="B22">
        <v>100</v>
      </c>
      <c r="C22">
        <v>100</v>
      </c>
      <c r="D22">
        <f>SUMIF($F$3:$F$110,A22,$I$3:$I$110)/COUNTIF($A$3:$A$4333, A22)</f>
        <v>239513</v>
      </c>
      <c r="E22">
        <f t="shared" si="0"/>
        <v>1</v>
      </c>
      <c r="F22">
        <v>60300</v>
      </c>
      <c r="G22" t="s">
        <v>190</v>
      </c>
      <c r="H22" t="s">
        <v>190</v>
      </c>
      <c r="I22">
        <v>8417</v>
      </c>
    </row>
    <row r="23" spans="1:9" x14ac:dyDescent="0.45">
      <c r="A23">
        <v>60427</v>
      </c>
      <c r="B23">
        <v>2</v>
      </c>
      <c r="C23">
        <v>2</v>
      </c>
      <c r="D23">
        <f>SUMIF($F$3:$F$110,A23,$I$3:$I$110)/COUNTIF($A$3:$A$4333, A23)</f>
        <v>3441</v>
      </c>
      <c r="E23">
        <f t="shared" si="0"/>
        <v>1</v>
      </c>
      <c r="F23">
        <v>60372</v>
      </c>
      <c r="G23" t="s">
        <v>190</v>
      </c>
      <c r="H23" t="s">
        <v>190</v>
      </c>
      <c r="I23">
        <v>239513</v>
      </c>
    </row>
    <row r="24" spans="1:9" x14ac:dyDescent="0.45">
      <c r="A24">
        <v>60436</v>
      </c>
      <c r="B24">
        <v>118.5</v>
      </c>
      <c r="C24">
        <v>118.5</v>
      </c>
      <c r="D24">
        <f>SUMIF($F$3:$F$110,A24,$I$3:$I$110)/COUNTIF($A$3:$A$4333, A24)</f>
        <v>294444</v>
      </c>
      <c r="E24">
        <f t="shared" si="0"/>
        <v>1</v>
      </c>
      <c r="F24">
        <v>60427</v>
      </c>
      <c r="G24" t="s">
        <v>190</v>
      </c>
      <c r="H24" t="s">
        <v>190</v>
      </c>
      <c r="I24">
        <v>3441</v>
      </c>
    </row>
    <row r="25" spans="1:9" x14ac:dyDescent="0.45">
      <c r="A25">
        <v>60472</v>
      </c>
      <c r="B25">
        <v>1</v>
      </c>
      <c r="C25">
        <v>1</v>
      </c>
      <c r="D25">
        <f>SUMIF($F$3:$F$110,A25,$I$3:$I$110)/COUNTIF($A$3:$A$4333, A25)</f>
        <v>1817</v>
      </c>
      <c r="E25">
        <f t="shared" si="0"/>
        <v>1</v>
      </c>
      <c r="F25">
        <v>60436</v>
      </c>
      <c r="G25" t="s">
        <v>190</v>
      </c>
      <c r="H25" t="s">
        <v>190</v>
      </c>
      <c r="I25">
        <v>294444</v>
      </c>
    </row>
    <row r="26" spans="1:9" x14ac:dyDescent="0.45">
      <c r="A26">
        <v>60581</v>
      </c>
      <c r="B26">
        <v>150</v>
      </c>
      <c r="C26">
        <v>150</v>
      </c>
      <c r="D26">
        <f>SUMIF($F$3:$F$110,A26,$I$3:$I$110)/COUNTIF($A$3:$A$4333, A26)</f>
        <v>397803</v>
      </c>
      <c r="E26">
        <f t="shared" si="0"/>
        <v>1</v>
      </c>
      <c r="F26">
        <v>60472</v>
      </c>
      <c r="G26" t="s">
        <v>190</v>
      </c>
      <c r="H26" t="s">
        <v>190</v>
      </c>
      <c r="I26">
        <v>1817</v>
      </c>
    </row>
    <row r="27" spans="1:9" x14ac:dyDescent="0.45">
      <c r="A27">
        <v>60682</v>
      </c>
      <c r="B27">
        <v>50</v>
      </c>
      <c r="C27">
        <v>50</v>
      </c>
      <c r="D27">
        <f>SUMIF($F$3:$F$110,A27,$I$3:$I$110)/COUNTIF($A$3:$A$4333, A27)</f>
        <v>110398</v>
      </c>
      <c r="E27">
        <f t="shared" si="0"/>
        <v>1</v>
      </c>
      <c r="F27">
        <v>60581</v>
      </c>
      <c r="G27" t="s">
        <v>190</v>
      </c>
      <c r="H27" t="s">
        <v>190</v>
      </c>
      <c r="I27">
        <v>397803</v>
      </c>
    </row>
    <row r="28" spans="1:9" x14ac:dyDescent="0.45">
      <c r="A28">
        <v>60774</v>
      </c>
      <c r="B28">
        <v>15.4</v>
      </c>
      <c r="C28">
        <v>15.4</v>
      </c>
      <c r="D28">
        <f>SUMIF($F$3:$F$110,A28,$I$3:$I$110)/COUNTIF($A$3:$A$4333, A28)</f>
        <v>23798</v>
      </c>
      <c r="E28">
        <f t="shared" si="0"/>
        <v>1</v>
      </c>
      <c r="F28">
        <v>60682</v>
      </c>
      <c r="G28" t="s">
        <v>190</v>
      </c>
      <c r="H28" t="s">
        <v>190</v>
      </c>
      <c r="I28">
        <v>110398</v>
      </c>
    </row>
    <row r="29" spans="1:9" x14ac:dyDescent="0.45">
      <c r="A29">
        <v>60989</v>
      </c>
      <c r="B29">
        <v>50</v>
      </c>
      <c r="C29">
        <v>50</v>
      </c>
      <c r="D29">
        <f>SUMIF($F$3:$F$110,A29,$I$3:$I$110)/COUNTIF($A$3:$A$4333, A29)</f>
        <v>106012</v>
      </c>
      <c r="E29">
        <f t="shared" si="0"/>
        <v>1</v>
      </c>
      <c r="F29">
        <v>60774</v>
      </c>
      <c r="G29" t="s">
        <v>190</v>
      </c>
      <c r="H29" t="s">
        <v>190</v>
      </c>
      <c r="I29">
        <v>23798</v>
      </c>
    </row>
    <row r="30" spans="1:9" x14ac:dyDescent="0.45">
      <c r="A30">
        <v>61205</v>
      </c>
      <c r="B30">
        <v>1.5</v>
      </c>
      <c r="C30">
        <v>1.5</v>
      </c>
      <c r="D30">
        <f>SUMIF($F$3:$F$110,A30,$I$3:$I$110)/COUNTIF($A$3:$A$4333, A30)</f>
        <v>3146</v>
      </c>
      <c r="E30">
        <f t="shared" si="0"/>
        <v>1</v>
      </c>
      <c r="F30">
        <v>60789</v>
      </c>
      <c r="G30" t="s">
        <v>190</v>
      </c>
      <c r="H30" t="s">
        <v>190</v>
      </c>
      <c r="I30">
        <v>7228</v>
      </c>
    </row>
    <row r="31" spans="1:9" x14ac:dyDescent="0.45">
      <c r="A31">
        <v>61309</v>
      </c>
      <c r="B31">
        <v>1.2</v>
      </c>
      <c r="C31">
        <v>1.1000000000000001</v>
      </c>
      <c r="D31">
        <f>SUMIF($F$3:$F$110,A31,$I$3:$I$110)/COUNTIF($A$3:$A$4333, A31)</f>
        <v>1881</v>
      </c>
      <c r="E31">
        <f t="shared" si="0"/>
        <v>1</v>
      </c>
      <c r="F31">
        <v>60989</v>
      </c>
      <c r="G31" t="s">
        <v>190</v>
      </c>
      <c r="H31" t="s">
        <v>190</v>
      </c>
      <c r="I31">
        <v>106012</v>
      </c>
    </row>
    <row r="32" spans="1:9" x14ac:dyDescent="0.45">
      <c r="A32">
        <v>61370</v>
      </c>
      <c r="B32">
        <v>5</v>
      </c>
      <c r="C32">
        <v>5</v>
      </c>
      <c r="D32">
        <f>SUMIF($F$3:$F$110,A32,$I$3:$I$110)/COUNTIF($A$3:$A$4333, A32)</f>
        <v>11963</v>
      </c>
      <c r="E32">
        <f t="shared" si="0"/>
        <v>1</v>
      </c>
      <c r="F32">
        <v>61205</v>
      </c>
      <c r="G32" t="s">
        <v>190</v>
      </c>
      <c r="H32" t="s">
        <v>190</v>
      </c>
      <c r="I32">
        <v>3146</v>
      </c>
    </row>
    <row r="33" spans="1:9" x14ac:dyDescent="0.45">
      <c r="A33">
        <v>61409</v>
      </c>
      <c r="B33">
        <v>5.3</v>
      </c>
      <c r="C33">
        <v>5.3</v>
      </c>
      <c r="D33">
        <f>SUMIF($F$3:$F$110,A33,$I$3:$I$110)/COUNTIF($A$3:$A$4333, A33)</f>
        <v>8855</v>
      </c>
      <c r="E33">
        <f t="shared" si="0"/>
        <v>1</v>
      </c>
      <c r="F33">
        <v>61309</v>
      </c>
      <c r="G33" t="s">
        <v>190</v>
      </c>
      <c r="H33" t="s">
        <v>190</v>
      </c>
      <c r="I33">
        <v>1881</v>
      </c>
    </row>
    <row r="34" spans="1:9" x14ac:dyDescent="0.45">
      <c r="A34">
        <v>61410</v>
      </c>
      <c r="B34">
        <v>5</v>
      </c>
      <c r="C34">
        <v>5</v>
      </c>
      <c r="D34">
        <f>SUMIF($F$3:$F$110,A34,$I$3:$I$110)/COUNTIF($A$3:$A$4333, A34)</f>
        <v>10052</v>
      </c>
      <c r="E34">
        <f t="shared" si="0"/>
        <v>1</v>
      </c>
      <c r="F34">
        <v>61368</v>
      </c>
      <c r="G34" t="s">
        <v>190</v>
      </c>
      <c r="H34" t="s">
        <v>190</v>
      </c>
      <c r="I34">
        <v>9399</v>
      </c>
    </row>
    <row r="35" spans="1:9" x14ac:dyDescent="0.45">
      <c r="A35">
        <v>61411</v>
      </c>
      <c r="B35">
        <v>5</v>
      </c>
      <c r="C35">
        <v>5</v>
      </c>
      <c r="D35">
        <f>SUMIF($F$3:$F$110,A35,$I$3:$I$110)/COUNTIF($A$3:$A$4333, A35)</f>
        <v>9894</v>
      </c>
      <c r="E35">
        <f t="shared" si="0"/>
        <v>1</v>
      </c>
      <c r="F35">
        <v>61370</v>
      </c>
      <c r="G35" t="s">
        <v>190</v>
      </c>
      <c r="H35" t="s">
        <v>190</v>
      </c>
      <c r="I35">
        <v>11963</v>
      </c>
    </row>
    <row r="36" spans="1:9" x14ac:dyDescent="0.45">
      <c r="A36">
        <v>61493</v>
      </c>
      <c r="B36">
        <v>1.6</v>
      </c>
      <c r="C36">
        <v>1.6</v>
      </c>
      <c r="D36">
        <f>SUMIF($F$3:$F$110,A36,$I$3:$I$110)/COUNTIF($A$3:$A$4333, A36)</f>
        <v>450</v>
      </c>
      <c r="E36">
        <f t="shared" si="0"/>
        <v>1</v>
      </c>
      <c r="F36">
        <v>61409</v>
      </c>
      <c r="G36" t="s">
        <v>190</v>
      </c>
      <c r="H36" t="s">
        <v>190</v>
      </c>
      <c r="I36">
        <v>8855</v>
      </c>
    </row>
    <row r="37" spans="1:9" x14ac:dyDescent="0.45">
      <c r="A37">
        <v>61513</v>
      </c>
      <c r="B37">
        <v>5.3</v>
      </c>
      <c r="C37">
        <v>5.3</v>
      </c>
      <c r="D37">
        <f>SUMIF($F$3:$F$110,A37,$I$3:$I$110)/COUNTIF($A$3:$A$4333, A37)</f>
        <v>9402</v>
      </c>
      <c r="E37">
        <f t="shared" si="0"/>
        <v>1</v>
      </c>
      <c r="F37">
        <v>61410</v>
      </c>
      <c r="G37" t="s">
        <v>190</v>
      </c>
      <c r="H37" t="s">
        <v>190</v>
      </c>
      <c r="I37">
        <v>10052</v>
      </c>
    </row>
    <row r="38" spans="1:9" x14ac:dyDescent="0.45">
      <c r="A38">
        <v>61514</v>
      </c>
      <c r="B38">
        <v>5.2</v>
      </c>
      <c r="C38">
        <v>5.2</v>
      </c>
      <c r="D38">
        <f>SUMIF($F$3:$F$110,A38,$I$3:$I$110)/COUNTIF($A$3:$A$4333, A38)</f>
        <v>9245</v>
      </c>
      <c r="E38">
        <f t="shared" si="0"/>
        <v>1</v>
      </c>
      <c r="F38">
        <v>61411</v>
      </c>
      <c r="G38" t="s">
        <v>190</v>
      </c>
      <c r="H38" t="s">
        <v>190</v>
      </c>
      <c r="I38">
        <v>9894</v>
      </c>
    </row>
    <row r="39" spans="1:9" x14ac:dyDescent="0.45">
      <c r="A39">
        <v>61524</v>
      </c>
      <c r="B39">
        <v>10</v>
      </c>
      <c r="C39">
        <v>10</v>
      </c>
      <c r="D39">
        <f>SUMIF($F$3:$F$110,A39,$I$3:$I$110)/COUNTIF($A$3:$A$4333, A39)</f>
        <v>20396</v>
      </c>
      <c r="E39">
        <f t="shared" si="0"/>
        <v>1</v>
      </c>
      <c r="F39">
        <v>61493</v>
      </c>
      <c r="G39" t="s">
        <v>190</v>
      </c>
      <c r="H39" t="s">
        <v>190</v>
      </c>
      <c r="I39">
        <v>450</v>
      </c>
    </row>
    <row r="40" spans="1:9" x14ac:dyDescent="0.45">
      <c r="A40">
        <v>61532</v>
      </c>
      <c r="B40">
        <v>10</v>
      </c>
      <c r="C40">
        <v>10</v>
      </c>
      <c r="D40">
        <f>SUMIF($F$3:$F$110,A40,$I$3:$I$110)/COUNTIF($A$3:$A$4333, A40)</f>
        <v>19395</v>
      </c>
      <c r="E40">
        <f t="shared" si="0"/>
        <v>1</v>
      </c>
      <c r="F40">
        <v>61513</v>
      </c>
      <c r="G40" t="s">
        <v>190</v>
      </c>
      <c r="H40" t="s">
        <v>190</v>
      </c>
      <c r="I40">
        <v>9402</v>
      </c>
    </row>
    <row r="41" spans="1:9" x14ac:dyDescent="0.45">
      <c r="A41">
        <v>61895</v>
      </c>
      <c r="B41">
        <v>7.7</v>
      </c>
      <c r="C41">
        <v>5.9</v>
      </c>
      <c r="D41">
        <f>SUMIF($F$3:$F$110,A41,$I$3:$I$110)/COUNTIF($A$3:$A$4333, A41)</f>
        <v>10611</v>
      </c>
      <c r="E41">
        <f t="shared" si="0"/>
        <v>1</v>
      </c>
      <c r="F41">
        <v>61514</v>
      </c>
      <c r="G41" t="s">
        <v>190</v>
      </c>
      <c r="H41" t="s">
        <v>190</v>
      </c>
      <c r="I41">
        <v>9245</v>
      </c>
    </row>
    <row r="42" spans="1:9" x14ac:dyDescent="0.45">
      <c r="F42">
        <v>61524</v>
      </c>
      <c r="G42" t="s">
        <v>190</v>
      </c>
      <c r="H42" t="s">
        <v>190</v>
      </c>
      <c r="I42">
        <v>20396</v>
      </c>
    </row>
    <row r="43" spans="1:9" x14ac:dyDescent="0.45">
      <c r="F43">
        <v>61532</v>
      </c>
      <c r="G43" t="s">
        <v>190</v>
      </c>
      <c r="H43" t="s">
        <v>190</v>
      </c>
      <c r="I43">
        <v>19395</v>
      </c>
    </row>
    <row r="44" spans="1:9" x14ac:dyDescent="0.45">
      <c r="F44">
        <v>61625</v>
      </c>
      <c r="G44" t="s">
        <v>190</v>
      </c>
      <c r="H44" t="s">
        <v>190</v>
      </c>
      <c r="I44">
        <v>0</v>
      </c>
    </row>
    <row r="45" spans="1:9" x14ac:dyDescent="0.45">
      <c r="F45">
        <v>61697</v>
      </c>
      <c r="G45" t="s">
        <v>190</v>
      </c>
      <c r="H45" t="s">
        <v>190</v>
      </c>
      <c r="I45">
        <v>12403</v>
      </c>
    </row>
    <row r="46" spans="1:9" x14ac:dyDescent="0.45">
      <c r="F46">
        <v>61700</v>
      </c>
      <c r="G46" t="s">
        <v>190</v>
      </c>
      <c r="H46" t="s">
        <v>190</v>
      </c>
      <c r="I46">
        <v>2646</v>
      </c>
    </row>
    <row r="47" spans="1:9" x14ac:dyDescent="0.45">
      <c r="F47">
        <v>61810</v>
      </c>
      <c r="G47" t="s">
        <v>190</v>
      </c>
      <c r="H47" t="s">
        <v>190</v>
      </c>
      <c r="I47">
        <v>0</v>
      </c>
    </row>
    <row r="48" spans="1:9" x14ac:dyDescent="0.45">
      <c r="F48">
        <v>61867</v>
      </c>
      <c r="G48" t="s">
        <v>190</v>
      </c>
      <c r="H48" t="s">
        <v>190</v>
      </c>
      <c r="I48">
        <v>0</v>
      </c>
    </row>
    <row r="49" spans="6:9" x14ac:dyDescent="0.45">
      <c r="F49">
        <v>61868</v>
      </c>
      <c r="G49" t="s">
        <v>190</v>
      </c>
      <c r="H49" t="s">
        <v>190</v>
      </c>
      <c r="I49">
        <v>0</v>
      </c>
    </row>
    <row r="50" spans="6:9" x14ac:dyDescent="0.45">
      <c r="F50">
        <v>61871</v>
      </c>
      <c r="G50" t="s">
        <v>190</v>
      </c>
      <c r="H50" t="s">
        <v>190</v>
      </c>
      <c r="I50">
        <v>977</v>
      </c>
    </row>
    <row r="51" spans="6:9" x14ac:dyDescent="0.45">
      <c r="F51">
        <v>61873</v>
      </c>
      <c r="G51" t="s">
        <v>190</v>
      </c>
      <c r="H51" t="s">
        <v>190</v>
      </c>
      <c r="I51">
        <v>473</v>
      </c>
    </row>
    <row r="52" spans="6:9" x14ac:dyDescent="0.45">
      <c r="F52">
        <v>61874</v>
      </c>
      <c r="G52" t="s">
        <v>190</v>
      </c>
      <c r="H52" t="s">
        <v>190</v>
      </c>
      <c r="I52">
        <v>419</v>
      </c>
    </row>
    <row r="53" spans="6:9" x14ac:dyDescent="0.45">
      <c r="F53">
        <v>61887</v>
      </c>
      <c r="G53" t="s">
        <v>190</v>
      </c>
      <c r="H53" t="s">
        <v>190</v>
      </c>
      <c r="I53">
        <v>1556</v>
      </c>
    </row>
    <row r="54" spans="6:9" x14ac:dyDescent="0.45">
      <c r="F54">
        <v>61895</v>
      </c>
      <c r="G54" t="s">
        <v>190</v>
      </c>
      <c r="H54" t="s">
        <v>190</v>
      </c>
      <c r="I54">
        <v>10611</v>
      </c>
    </row>
  </sheetData>
  <mergeCells count="2">
    <mergeCell ref="A1:C1"/>
    <mergeCell ref="D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3" sqref="A3:I6"/>
    </sheetView>
  </sheetViews>
  <sheetFormatPr defaultRowHeight="14.25" x14ac:dyDescent="0.45"/>
  <sheetData>
    <row r="1" spans="1:9" x14ac:dyDescent="0.45">
      <c r="A1" s="66" t="s">
        <v>170</v>
      </c>
      <c r="B1" s="66"/>
      <c r="C1" s="66"/>
      <c r="D1" s="66" t="s">
        <v>171</v>
      </c>
      <c r="E1" s="66"/>
      <c r="F1" s="66"/>
      <c r="G1" s="66"/>
      <c r="H1" s="66"/>
      <c r="I1" s="66"/>
    </row>
    <row r="2" spans="1:9" ht="66" x14ac:dyDescent="0.45">
      <c r="A2" s="67" t="s">
        <v>172</v>
      </c>
      <c r="B2" s="67" t="s">
        <v>173</v>
      </c>
      <c r="C2" s="67" t="s">
        <v>174</v>
      </c>
      <c r="D2" s="68" t="s">
        <v>175</v>
      </c>
      <c r="E2" s="69" t="s">
        <v>176</v>
      </c>
      <c r="F2" s="56" t="s">
        <v>177</v>
      </c>
      <c r="G2" s="56" t="s">
        <v>178</v>
      </c>
      <c r="H2" s="56" t="s">
        <v>179</v>
      </c>
      <c r="I2" s="70" t="s">
        <v>180</v>
      </c>
    </row>
    <row r="3" spans="1:9" x14ac:dyDescent="0.45">
      <c r="A3">
        <v>6145</v>
      </c>
      <c r="B3">
        <v>1215</v>
      </c>
      <c r="C3">
        <v>1205</v>
      </c>
      <c r="D3">
        <f>SUMIF($F$3:$F$6,A3,$I$3:$I$6)/COUNTIF($A$3:$A$4168, A3)</f>
        <v>10249053.5</v>
      </c>
      <c r="E3">
        <f t="shared" ref="E3:E6" si="0">IF(OR(D3&lt;=0,B3&lt;=0,D3="",B3=""),0,1)</f>
        <v>1</v>
      </c>
      <c r="F3">
        <v>6145</v>
      </c>
      <c r="G3" t="s">
        <v>191</v>
      </c>
      <c r="H3" t="s">
        <v>191</v>
      </c>
      <c r="I3">
        <v>10656299</v>
      </c>
    </row>
    <row r="4" spans="1:9" x14ac:dyDescent="0.45">
      <c r="A4">
        <v>6145</v>
      </c>
      <c r="B4">
        <v>1215</v>
      </c>
      <c r="C4">
        <v>1195</v>
      </c>
      <c r="D4">
        <f>SUMIF($F$3:$F$6,A4,$I$3:$I$6)/COUNTIF($A$3:$A$4168, A4)</f>
        <v>10249053.5</v>
      </c>
      <c r="E4">
        <f t="shared" si="0"/>
        <v>1</v>
      </c>
      <c r="F4">
        <v>6145</v>
      </c>
      <c r="G4" t="s">
        <v>191</v>
      </c>
      <c r="H4" t="s">
        <v>191</v>
      </c>
      <c r="I4">
        <v>9841808</v>
      </c>
    </row>
    <row r="5" spans="1:9" x14ac:dyDescent="0.45">
      <c r="A5">
        <v>6251</v>
      </c>
      <c r="B5">
        <v>1354.3</v>
      </c>
      <c r="C5">
        <v>1280</v>
      </c>
      <c r="D5">
        <f>SUMIF($F$3:$F$6,A5,$I$3:$I$6)/COUNTIF($A$3:$A$4168, A5)</f>
        <v>10343816</v>
      </c>
      <c r="E5">
        <f t="shared" si="0"/>
        <v>1</v>
      </c>
      <c r="F5">
        <v>6251</v>
      </c>
      <c r="G5" t="s">
        <v>191</v>
      </c>
      <c r="H5" t="s">
        <v>191</v>
      </c>
      <c r="I5">
        <v>10266911</v>
      </c>
    </row>
    <row r="6" spans="1:9" x14ac:dyDescent="0.45">
      <c r="A6">
        <v>6251</v>
      </c>
      <c r="B6">
        <v>1354.3</v>
      </c>
      <c r="C6">
        <v>1280</v>
      </c>
      <c r="D6">
        <f>SUMIF($F$3:$F$6,A6,$I$3:$I$6)/COUNTIF($A$3:$A$4168, A6)</f>
        <v>10343816</v>
      </c>
      <c r="E6">
        <f t="shared" si="0"/>
        <v>1</v>
      </c>
      <c r="F6">
        <v>6251</v>
      </c>
      <c r="G6" t="s">
        <v>191</v>
      </c>
      <c r="H6" t="s">
        <v>191</v>
      </c>
      <c r="I6">
        <v>10420721</v>
      </c>
    </row>
  </sheetData>
  <mergeCells count="2">
    <mergeCell ref="A1:C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8"/>
  <sheetViews>
    <sheetView workbookViewId="0">
      <selection activeCell="A3" sqref="A3:I668"/>
    </sheetView>
  </sheetViews>
  <sheetFormatPr defaultRowHeight="14.25" x14ac:dyDescent="0.45"/>
  <sheetData>
    <row r="1" spans="1:9" x14ac:dyDescent="0.45">
      <c r="A1" s="66" t="s">
        <v>170</v>
      </c>
      <c r="B1" s="66"/>
      <c r="C1" s="66"/>
      <c r="D1" s="66" t="s">
        <v>171</v>
      </c>
      <c r="E1" s="66"/>
      <c r="F1" s="66"/>
      <c r="G1" s="66"/>
      <c r="H1" s="66"/>
      <c r="I1" s="66"/>
    </row>
    <row r="2" spans="1:9" ht="66" x14ac:dyDescent="0.45">
      <c r="A2" s="67" t="s">
        <v>172</v>
      </c>
      <c r="B2" s="67" t="s">
        <v>173</v>
      </c>
      <c r="C2" s="67" t="s">
        <v>174</v>
      </c>
      <c r="D2" s="68" t="s">
        <v>175</v>
      </c>
      <c r="E2" s="69" t="s">
        <v>176</v>
      </c>
      <c r="F2" s="56" t="s">
        <v>177</v>
      </c>
      <c r="G2" s="56" t="s">
        <v>178</v>
      </c>
      <c r="H2" s="56" t="s">
        <v>179</v>
      </c>
      <c r="I2" s="70" t="s">
        <v>180</v>
      </c>
    </row>
    <row r="3" spans="1:9" x14ac:dyDescent="0.45">
      <c r="A3">
        <v>127</v>
      </c>
      <c r="B3">
        <v>1192.5</v>
      </c>
      <c r="C3">
        <v>1118.5</v>
      </c>
      <c r="D3">
        <f>SUMIF($F$3:$F$777,A3,$I$3:$I$777)/COUNTIF($A$3:$A$5000, A3)</f>
        <v>3315569.4</v>
      </c>
      <c r="E3">
        <f t="shared" ref="E3:E66" si="0">IF(OR(D3&lt;=0,B3&lt;=0,D3="",B3=""),0,1)</f>
        <v>1</v>
      </c>
      <c r="F3">
        <v>3</v>
      </c>
      <c r="G3" t="s">
        <v>192</v>
      </c>
      <c r="H3" t="s">
        <v>193</v>
      </c>
      <c r="I3">
        <v>0</v>
      </c>
    </row>
    <row r="4" spans="1:9" x14ac:dyDescent="0.45">
      <c r="A4">
        <v>298</v>
      </c>
      <c r="B4">
        <v>1166.7</v>
      </c>
      <c r="C4">
        <v>1062.7</v>
      </c>
      <c r="D4">
        <f t="shared" ref="D4:D26" si="1">SUMIF($F$3:$F$777,A4,$I$3:$I$777)/COUNTIF($A$3:$A$5000, A4)</f>
        <v>4748126.55</v>
      </c>
      <c r="E4">
        <f t="shared" si="0"/>
        <v>1</v>
      </c>
      <c r="F4">
        <v>3</v>
      </c>
      <c r="G4" t="s">
        <v>194</v>
      </c>
      <c r="H4" t="s">
        <v>193</v>
      </c>
      <c r="I4">
        <v>3227353</v>
      </c>
    </row>
    <row r="5" spans="1:9" x14ac:dyDescent="0.45">
      <c r="A5">
        <v>298</v>
      </c>
      <c r="B5">
        <v>952</v>
      </c>
      <c r="C5">
        <v>832</v>
      </c>
      <c r="D5">
        <f t="shared" si="1"/>
        <v>4748126.55</v>
      </c>
      <c r="E5">
        <f t="shared" si="0"/>
        <v>1</v>
      </c>
      <c r="F5">
        <v>3</v>
      </c>
      <c r="G5" t="s">
        <v>192</v>
      </c>
      <c r="H5" t="s">
        <v>193</v>
      </c>
      <c r="I5">
        <v>406943.96</v>
      </c>
    </row>
    <row r="6" spans="1:9" x14ac:dyDescent="0.45">
      <c r="A6">
        <v>3470</v>
      </c>
      <c r="B6">
        <v>538</v>
      </c>
      <c r="C6">
        <v>556</v>
      </c>
      <c r="D6">
        <f t="shared" si="1"/>
        <v>3723926.75</v>
      </c>
      <c r="E6">
        <f t="shared" si="0"/>
        <v>1</v>
      </c>
      <c r="F6">
        <v>8</v>
      </c>
      <c r="G6" t="s">
        <v>194</v>
      </c>
      <c r="H6" t="s">
        <v>193</v>
      </c>
      <c r="I6">
        <v>5490646.4000000004</v>
      </c>
    </row>
    <row r="7" spans="1:9" x14ac:dyDescent="0.45">
      <c r="A7">
        <v>3470</v>
      </c>
      <c r="B7">
        <v>109.8</v>
      </c>
      <c r="C7">
        <v>100</v>
      </c>
      <c r="D7">
        <f t="shared" si="1"/>
        <v>3723926.75</v>
      </c>
      <c r="E7">
        <f t="shared" si="0"/>
        <v>1</v>
      </c>
      <c r="F7">
        <v>10</v>
      </c>
      <c r="G7" t="s">
        <v>194</v>
      </c>
      <c r="H7" t="s">
        <v>193</v>
      </c>
      <c r="I7">
        <v>0</v>
      </c>
    </row>
    <row r="8" spans="1:9" x14ac:dyDescent="0.45">
      <c r="A8">
        <v>3470</v>
      </c>
      <c r="B8">
        <v>248</v>
      </c>
      <c r="C8">
        <v>232</v>
      </c>
      <c r="D8">
        <f t="shared" si="1"/>
        <v>3723926.75</v>
      </c>
      <c r="E8">
        <f t="shared" si="0"/>
        <v>1</v>
      </c>
      <c r="F8">
        <v>10</v>
      </c>
      <c r="G8" t="s">
        <v>192</v>
      </c>
      <c r="H8" t="s">
        <v>193</v>
      </c>
      <c r="I8">
        <v>0</v>
      </c>
    </row>
    <row r="9" spans="1:9" x14ac:dyDescent="0.45">
      <c r="A9">
        <v>3470</v>
      </c>
      <c r="B9">
        <v>27.5</v>
      </c>
      <c r="C9">
        <v>25.7</v>
      </c>
      <c r="D9">
        <f t="shared" si="1"/>
        <v>3723926.75</v>
      </c>
      <c r="E9">
        <f t="shared" si="0"/>
        <v>1</v>
      </c>
      <c r="F9">
        <v>26</v>
      </c>
      <c r="G9" t="s">
        <v>194</v>
      </c>
      <c r="H9" t="s">
        <v>193</v>
      </c>
      <c r="I9">
        <v>2851865.4</v>
      </c>
    </row>
    <row r="10" spans="1:9" x14ac:dyDescent="0.45">
      <c r="A10">
        <v>6136</v>
      </c>
      <c r="B10">
        <v>257</v>
      </c>
      <c r="C10">
        <v>253</v>
      </c>
      <c r="D10">
        <f t="shared" si="1"/>
        <v>782963.17</v>
      </c>
      <c r="E10">
        <f t="shared" si="0"/>
        <v>1</v>
      </c>
      <c r="F10">
        <v>56</v>
      </c>
      <c r="G10" t="s">
        <v>194</v>
      </c>
      <c r="H10" t="s">
        <v>193</v>
      </c>
      <c r="I10">
        <v>1245578.2</v>
      </c>
    </row>
    <row r="11" spans="1:9" x14ac:dyDescent="0.45">
      <c r="A11">
        <v>6139</v>
      </c>
      <c r="B11">
        <v>348.7</v>
      </c>
      <c r="C11">
        <v>358.8</v>
      </c>
      <c r="D11">
        <f t="shared" si="1"/>
        <v>2724373</v>
      </c>
      <c r="E11">
        <f t="shared" si="0"/>
        <v>1</v>
      </c>
      <c r="F11">
        <v>59</v>
      </c>
      <c r="G11" t="s">
        <v>192</v>
      </c>
      <c r="H11" t="s">
        <v>193</v>
      </c>
      <c r="I11">
        <v>535951.59</v>
      </c>
    </row>
    <row r="12" spans="1:9" x14ac:dyDescent="0.45">
      <c r="A12">
        <v>6139</v>
      </c>
      <c r="B12">
        <v>839.9</v>
      </c>
      <c r="C12">
        <v>767</v>
      </c>
      <c r="D12">
        <f t="shared" si="1"/>
        <v>2724373</v>
      </c>
      <c r="E12">
        <f t="shared" si="0"/>
        <v>1</v>
      </c>
      <c r="F12">
        <v>60</v>
      </c>
      <c r="G12" t="s">
        <v>192</v>
      </c>
      <c r="H12" t="s">
        <v>193</v>
      </c>
      <c r="I12">
        <v>941094.66</v>
      </c>
    </row>
    <row r="13" spans="1:9" x14ac:dyDescent="0.45">
      <c r="A13">
        <v>6178</v>
      </c>
      <c r="B13">
        <v>720</v>
      </c>
      <c r="C13">
        <v>650</v>
      </c>
      <c r="D13">
        <f t="shared" si="1"/>
        <v>3846173.1</v>
      </c>
      <c r="E13">
        <f t="shared" si="0"/>
        <v>1</v>
      </c>
      <c r="F13">
        <v>79</v>
      </c>
      <c r="G13" t="s">
        <v>192</v>
      </c>
      <c r="H13" t="s">
        <v>193</v>
      </c>
      <c r="I13">
        <v>177819</v>
      </c>
    </row>
    <row r="14" spans="1:9" x14ac:dyDescent="0.45">
      <c r="A14">
        <v>6179</v>
      </c>
      <c r="B14">
        <v>1471.8</v>
      </c>
      <c r="C14">
        <v>1309</v>
      </c>
      <c r="D14">
        <f t="shared" si="1"/>
        <v>3447298</v>
      </c>
      <c r="E14">
        <f t="shared" si="0"/>
        <v>1</v>
      </c>
      <c r="F14">
        <v>87</v>
      </c>
      <c r="G14" t="s">
        <v>192</v>
      </c>
      <c r="H14" t="s">
        <v>193</v>
      </c>
      <c r="I14">
        <v>1280010.8999999999</v>
      </c>
    </row>
    <row r="15" spans="1:9" x14ac:dyDescent="0.45">
      <c r="A15">
        <v>6179</v>
      </c>
      <c r="B15">
        <v>204</v>
      </c>
      <c r="C15">
        <v>175</v>
      </c>
      <c r="D15">
        <f t="shared" si="1"/>
        <v>3447298</v>
      </c>
      <c r="E15">
        <f t="shared" si="0"/>
        <v>1</v>
      </c>
      <c r="F15">
        <v>108</v>
      </c>
      <c r="G15" t="s">
        <v>192</v>
      </c>
      <c r="H15" t="s">
        <v>193</v>
      </c>
      <c r="I15">
        <v>1462250.8</v>
      </c>
    </row>
    <row r="16" spans="1:9" x14ac:dyDescent="0.45">
      <c r="A16">
        <v>6179</v>
      </c>
      <c r="B16">
        <v>594</v>
      </c>
      <c r="C16">
        <v>492</v>
      </c>
      <c r="D16">
        <f t="shared" si="1"/>
        <v>3447298</v>
      </c>
      <c r="E16">
        <f t="shared" si="0"/>
        <v>1</v>
      </c>
      <c r="F16">
        <v>113</v>
      </c>
      <c r="G16" t="s">
        <v>194</v>
      </c>
      <c r="H16" t="s">
        <v>193</v>
      </c>
      <c r="I16">
        <v>0</v>
      </c>
    </row>
    <row r="17" spans="1:9" x14ac:dyDescent="0.45">
      <c r="A17">
        <v>6181</v>
      </c>
      <c r="B17">
        <v>1849.8</v>
      </c>
      <c r="C17">
        <v>1689</v>
      </c>
      <c r="D17">
        <f t="shared" si="1"/>
        <v>2297173.5</v>
      </c>
      <c r="E17">
        <f t="shared" si="0"/>
        <v>1</v>
      </c>
      <c r="F17">
        <v>113</v>
      </c>
      <c r="G17" t="s">
        <v>192</v>
      </c>
      <c r="H17" t="s">
        <v>193</v>
      </c>
      <c r="I17">
        <v>3612301.2</v>
      </c>
    </row>
    <row r="18" spans="1:9" x14ac:dyDescent="0.45">
      <c r="A18">
        <v>6181</v>
      </c>
      <c r="B18">
        <v>1635.3</v>
      </c>
      <c r="C18">
        <v>1410</v>
      </c>
      <c r="D18">
        <f t="shared" si="1"/>
        <v>2297173.5</v>
      </c>
      <c r="E18">
        <f t="shared" si="0"/>
        <v>1</v>
      </c>
      <c r="F18">
        <v>117</v>
      </c>
      <c r="G18" t="s">
        <v>194</v>
      </c>
      <c r="H18" t="s">
        <v>193</v>
      </c>
      <c r="I18">
        <v>0</v>
      </c>
    </row>
    <row r="19" spans="1:9" x14ac:dyDescent="0.45">
      <c r="A19">
        <v>6193</v>
      </c>
      <c r="B19">
        <v>207.3</v>
      </c>
      <c r="C19">
        <v>208</v>
      </c>
      <c r="D19">
        <f t="shared" si="1"/>
        <v>1584675.9333333333</v>
      </c>
      <c r="E19">
        <f t="shared" si="0"/>
        <v>1</v>
      </c>
      <c r="F19">
        <v>126</v>
      </c>
      <c r="G19" t="s">
        <v>194</v>
      </c>
      <c r="H19" t="s">
        <v>193</v>
      </c>
      <c r="I19">
        <v>0</v>
      </c>
    </row>
    <row r="20" spans="1:9" x14ac:dyDescent="0.45">
      <c r="A20">
        <v>6193</v>
      </c>
      <c r="B20">
        <v>465.4</v>
      </c>
      <c r="C20">
        <v>441</v>
      </c>
      <c r="D20">
        <f t="shared" si="1"/>
        <v>1584675.9333333333</v>
      </c>
      <c r="E20">
        <f t="shared" si="0"/>
        <v>1</v>
      </c>
      <c r="F20">
        <v>126</v>
      </c>
      <c r="G20" t="s">
        <v>192</v>
      </c>
      <c r="H20" t="s">
        <v>193</v>
      </c>
      <c r="I20">
        <v>0</v>
      </c>
    </row>
    <row r="21" spans="1:9" x14ac:dyDescent="0.45">
      <c r="A21">
        <v>6193</v>
      </c>
      <c r="B21">
        <v>113.8</v>
      </c>
      <c r="C21">
        <v>100</v>
      </c>
      <c r="D21">
        <f t="shared" si="1"/>
        <v>1584675.9333333333</v>
      </c>
      <c r="E21">
        <f t="shared" si="0"/>
        <v>1</v>
      </c>
      <c r="F21">
        <v>127</v>
      </c>
      <c r="G21" t="s">
        <v>194</v>
      </c>
      <c r="H21" t="s">
        <v>193</v>
      </c>
      <c r="I21">
        <v>0</v>
      </c>
    </row>
    <row r="22" spans="1:9" x14ac:dyDescent="0.45">
      <c r="A22">
        <v>6194</v>
      </c>
      <c r="B22">
        <v>929</v>
      </c>
      <c r="C22">
        <v>896</v>
      </c>
      <c r="D22">
        <f t="shared" si="1"/>
        <v>1890605</v>
      </c>
      <c r="E22">
        <f t="shared" si="0"/>
        <v>1</v>
      </c>
      <c r="F22">
        <v>127</v>
      </c>
      <c r="G22" t="s">
        <v>192</v>
      </c>
      <c r="H22" t="s">
        <v>193</v>
      </c>
      <c r="I22">
        <v>3315569.4</v>
      </c>
    </row>
    <row r="23" spans="1:9" x14ac:dyDescent="0.45">
      <c r="A23">
        <v>6194</v>
      </c>
      <c r="B23">
        <v>400</v>
      </c>
      <c r="C23">
        <v>383.4</v>
      </c>
      <c r="D23">
        <f t="shared" si="1"/>
        <v>1890605</v>
      </c>
      <c r="E23">
        <f t="shared" si="0"/>
        <v>1</v>
      </c>
      <c r="F23">
        <v>130</v>
      </c>
      <c r="G23" t="s">
        <v>194</v>
      </c>
      <c r="H23" t="s">
        <v>193</v>
      </c>
      <c r="I23">
        <v>247239.69</v>
      </c>
    </row>
    <row r="24" spans="1:9" x14ac:dyDescent="0.45">
      <c r="A24">
        <v>7097</v>
      </c>
      <c r="B24">
        <v>445.5</v>
      </c>
      <c r="C24">
        <v>410</v>
      </c>
      <c r="D24">
        <f t="shared" si="1"/>
        <v>3599747.1</v>
      </c>
      <c r="E24">
        <f t="shared" si="0"/>
        <v>1</v>
      </c>
      <c r="F24">
        <v>136</v>
      </c>
      <c r="G24" t="s">
        <v>194</v>
      </c>
      <c r="H24" t="s">
        <v>193</v>
      </c>
      <c r="I24">
        <v>7688212.9000000004</v>
      </c>
    </row>
    <row r="25" spans="1:9" x14ac:dyDescent="0.45">
      <c r="A25">
        <v>7097</v>
      </c>
      <c r="B25">
        <v>1370</v>
      </c>
      <c r="C25">
        <v>1273</v>
      </c>
      <c r="D25">
        <f t="shared" si="1"/>
        <v>3599747.1</v>
      </c>
      <c r="E25">
        <f t="shared" si="0"/>
        <v>1</v>
      </c>
      <c r="F25">
        <v>160</v>
      </c>
      <c r="G25" t="s">
        <v>194</v>
      </c>
      <c r="H25" t="s">
        <v>193</v>
      </c>
      <c r="I25">
        <v>46134.184999999998</v>
      </c>
    </row>
    <row r="26" spans="1:9" x14ac:dyDescent="0.45">
      <c r="A26">
        <v>56611</v>
      </c>
      <c r="B26">
        <v>1478.4</v>
      </c>
      <c r="C26">
        <v>1422</v>
      </c>
      <c r="D26">
        <f t="shared" si="1"/>
        <v>6469237</v>
      </c>
      <c r="E26">
        <f t="shared" si="0"/>
        <v>1</v>
      </c>
      <c r="F26">
        <v>160</v>
      </c>
      <c r="G26" t="s">
        <v>192</v>
      </c>
      <c r="H26" t="s">
        <v>193</v>
      </c>
      <c r="I26">
        <v>577166.01</v>
      </c>
    </row>
    <row r="27" spans="1:9" x14ac:dyDescent="0.45">
      <c r="E27">
        <f t="shared" si="0"/>
        <v>0</v>
      </c>
      <c r="F27">
        <v>165</v>
      </c>
      <c r="G27" t="s">
        <v>192</v>
      </c>
      <c r="H27" t="s">
        <v>193</v>
      </c>
      <c r="I27">
        <v>368909.52</v>
      </c>
    </row>
    <row r="28" spans="1:9" x14ac:dyDescent="0.45">
      <c r="E28">
        <f t="shared" si="0"/>
        <v>0</v>
      </c>
      <c r="F28">
        <v>207</v>
      </c>
      <c r="G28" t="s">
        <v>194</v>
      </c>
      <c r="H28" t="s">
        <v>193</v>
      </c>
      <c r="I28">
        <v>0</v>
      </c>
    </row>
    <row r="29" spans="1:9" x14ac:dyDescent="0.45">
      <c r="E29">
        <f t="shared" si="0"/>
        <v>0</v>
      </c>
      <c r="F29">
        <v>298</v>
      </c>
      <c r="G29" t="s">
        <v>192</v>
      </c>
      <c r="H29" t="s">
        <v>193</v>
      </c>
      <c r="I29">
        <v>9496253.0999999996</v>
      </c>
    </row>
    <row r="30" spans="1:9" x14ac:dyDescent="0.45">
      <c r="E30">
        <f t="shared" si="0"/>
        <v>0</v>
      </c>
      <c r="F30">
        <v>384</v>
      </c>
      <c r="G30" t="s">
        <v>192</v>
      </c>
      <c r="H30" t="s">
        <v>193</v>
      </c>
      <c r="I30">
        <v>0</v>
      </c>
    </row>
    <row r="31" spans="1:9" x14ac:dyDescent="0.45">
      <c r="E31">
        <f t="shared" si="0"/>
        <v>0</v>
      </c>
      <c r="F31">
        <v>469</v>
      </c>
      <c r="G31" t="s">
        <v>194</v>
      </c>
      <c r="H31" t="s">
        <v>193</v>
      </c>
      <c r="I31">
        <v>-4215.7560000000003</v>
      </c>
    </row>
    <row r="32" spans="1:9" x14ac:dyDescent="0.45">
      <c r="E32">
        <f t="shared" si="0"/>
        <v>0</v>
      </c>
      <c r="F32">
        <v>470</v>
      </c>
      <c r="G32" t="s">
        <v>192</v>
      </c>
      <c r="H32" t="s">
        <v>193</v>
      </c>
      <c r="I32">
        <v>9549567.0999999996</v>
      </c>
    </row>
    <row r="33" spans="5:9" x14ac:dyDescent="0.45">
      <c r="E33">
        <f t="shared" si="0"/>
        <v>0</v>
      </c>
      <c r="F33">
        <v>492</v>
      </c>
      <c r="G33" t="s">
        <v>194</v>
      </c>
      <c r="H33" t="s">
        <v>193</v>
      </c>
      <c r="I33">
        <v>0</v>
      </c>
    </row>
    <row r="34" spans="5:9" x14ac:dyDescent="0.45">
      <c r="E34">
        <f t="shared" si="0"/>
        <v>0</v>
      </c>
      <c r="F34">
        <v>492</v>
      </c>
      <c r="G34" t="s">
        <v>192</v>
      </c>
      <c r="H34" t="s">
        <v>193</v>
      </c>
      <c r="I34">
        <v>915697.36</v>
      </c>
    </row>
    <row r="35" spans="5:9" x14ac:dyDescent="0.45">
      <c r="E35">
        <f t="shared" si="0"/>
        <v>0</v>
      </c>
      <c r="F35">
        <v>508</v>
      </c>
      <c r="G35" t="s">
        <v>192</v>
      </c>
      <c r="H35" t="s">
        <v>193</v>
      </c>
      <c r="I35">
        <v>0</v>
      </c>
    </row>
    <row r="36" spans="5:9" x14ac:dyDescent="0.45">
      <c r="E36">
        <f t="shared" si="0"/>
        <v>0</v>
      </c>
      <c r="F36">
        <v>511</v>
      </c>
      <c r="G36" t="s">
        <v>194</v>
      </c>
      <c r="H36" t="s">
        <v>193</v>
      </c>
      <c r="I36">
        <v>0</v>
      </c>
    </row>
    <row r="37" spans="5:9" x14ac:dyDescent="0.45">
      <c r="E37">
        <f t="shared" si="0"/>
        <v>0</v>
      </c>
      <c r="F37">
        <v>511</v>
      </c>
      <c r="G37" t="s">
        <v>194</v>
      </c>
      <c r="H37" t="s">
        <v>193</v>
      </c>
      <c r="I37">
        <v>0</v>
      </c>
    </row>
    <row r="38" spans="5:9" x14ac:dyDescent="0.45">
      <c r="E38">
        <f t="shared" si="0"/>
        <v>0</v>
      </c>
      <c r="F38">
        <v>525</v>
      </c>
      <c r="G38" t="s">
        <v>194</v>
      </c>
      <c r="H38" t="s">
        <v>193</v>
      </c>
      <c r="I38">
        <v>2321013.2999999998</v>
      </c>
    </row>
    <row r="39" spans="5:9" x14ac:dyDescent="0.45">
      <c r="E39">
        <f t="shared" si="0"/>
        <v>0</v>
      </c>
      <c r="F39">
        <v>525</v>
      </c>
      <c r="G39" t="s">
        <v>192</v>
      </c>
      <c r="H39" t="s">
        <v>193</v>
      </c>
      <c r="I39">
        <v>0</v>
      </c>
    </row>
    <row r="40" spans="5:9" x14ac:dyDescent="0.45">
      <c r="E40">
        <f t="shared" si="0"/>
        <v>0</v>
      </c>
      <c r="F40">
        <v>527</v>
      </c>
      <c r="G40" t="s">
        <v>194</v>
      </c>
      <c r="H40" t="s">
        <v>193</v>
      </c>
      <c r="I40">
        <v>61090.154999999999</v>
      </c>
    </row>
    <row r="41" spans="5:9" x14ac:dyDescent="0.45">
      <c r="E41">
        <f t="shared" si="0"/>
        <v>0</v>
      </c>
      <c r="F41">
        <v>564</v>
      </c>
      <c r="G41" t="s">
        <v>194</v>
      </c>
      <c r="H41" t="s">
        <v>193</v>
      </c>
      <c r="I41">
        <v>4451509.9000000004</v>
      </c>
    </row>
    <row r="42" spans="5:9" x14ac:dyDescent="0.45">
      <c r="E42">
        <f t="shared" si="0"/>
        <v>0</v>
      </c>
      <c r="F42">
        <v>568</v>
      </c>
      <c r="G42" t="s">
        <v>192</v>
      </c>
      <c r="H42" t="s">
        <v>193</v>
      </c>
      <c r="I42">
        <v>329700.82</v>
      </c>
    </row>
    <row r="43" spans="5:9" x14ac:dyDescent="0.45">
      <c r="E43">
        <f t="shared" si="0"/>
        <v>0</v>
      </c>
      <c r="F43">
        <v>594</v>
      </c>
      <c r="G43" t="s">
        <v>192</v>
      </c>
      <c r="H43" t="s">
        <v>193</v>
      </c>
      <c r="I43">
        <v>0</v>
      </c>
    </row>
    <row r="44" spans="5:9" x14ac:dyDescent="0.45">
      <c r="E44">
        <f t="shared" si="0"/>
        <v>0</v>
      </c>
      <c r="F44">
        <v>594</v>
      </c>
      <c r="G44" t="s">
        <v>194</v>
      </c>
      <c r="H44" t="s">
        <v>193</v>
      </c>
      <c r="I44">
        <v>273388.13</v>
      </c>
    </row>
    <row r="45" spans="5:9" x14ac:dyDescent="0.45">
      <c r="E45">
        <f t="shared" si="0"/>
        <v>0</v>
      </c>
      <c r="F45">
        <v>594</v>
      </c>
      <c r="G45" t="s">
        <v>192</v>
      </c>
      <c r="H45" t="s">
        <v>193</v>
      </c>
      <c r="I45">
        <v>0</v>
      </c>
    </row>
    <row r="46" spans="5:9" x14ac:dyDescent="0.45">
      <c r="E46">
        <f t="shared" si="0"/>
        <v>0</v>
      </c>
      <c r="F46">
        <v>602</v>
      </c>
      <c r="G46" t="s">
        <v>194</v>
      </c>
      <c r="H46" t="s">
        <v>193</v>
      </c>
      <c r="I46">
        <v>4705350.3</v>
      </c>
    </row>
    <row r="47" spans="5:9" x14ac:dyDescent="0.45">
      <c r="E47">
        <f t="shared" si="0"/>
        <v>0</v>
      </c>
      <c r="F47">
        <v>628</v>
      </c>
      <c r="G47" t="s">
        <v>194</v>
      </c>
      <c r="H47" t="s">
        <v>193</v>
      </c>
      <c r="I47">
        <v>8420643.0999999996</v>
      </c>
    </row>
    <row r="48" spans="5:9" x14ac:dyDescent="0.45">
      <c r="E48">
        <f t="shared" si="0"/>
        <v>0</v>
      </c>
      <c r="F48">
        <v>641</v>
      </c>
      <c r="G48" t="s">
        <v>194</v>
      </c>
      <c r="H48" t="s">
        <v>193</v>
      </c>
      <c r="I48">
        <v>3126009</v>
      </c>
    </row>
    <row r="49" spans="5:9" x14ac:dyDescent="0.45">
      <c r="E49">
        <f t="shared" si="0"/>
        <v>0</v>
      </c>
      <c r="F49">
        <v>643</v>
      </c>
      <c r="G49" t="s">
        <v>194</v>
      </c>
      <c r="H49" t="s">
        <v>193</v>
      </c>
      <c r="I49">
        <v>0</v>
      </c>
    </row>
    <row r="50" spans="5:9" x14ac:dyDescent="0.45">
      <c r="E50">
        <f t="shared" si="0"/>
        <v>0</v>
      </c>
      <c r="F50">
        <v>645</v>
      </c>
      <c r="G50" t="s">
        <v>194</v>
      </c>
      <c r="H50" t="s">
        <v>193</v>
      </c>
      <c r="I50">
        <v>2911008.4</v>
      </c>
    </row>
    <row r="51" spans="5:9" x14ac:dyDescent="0.45">
      <c r="E51">
        <f t="shared" si="0"/>
        <v>0</v>
      </c>
      <c r="F51">
        <v>663</v>
      </c>
      <c r="G51" t="s">
        <v>194</v>
      </c>
      <c r="H51" t="s">
        <v>193</v>
      </c>
      <c r="I51">
        <v>434522.45</v>
      </c>
    </row>
    <row r="52" spans="5:9" x14ac:dyDescent="0.45">
      <c r="E52">
        <f t="shared" si="0"/>
        <v>0</v>
      </c>
      <c r="F52">
        <v>667</v>
      </c>
      <c r="G52" t="s">
        <v>194</v>
      </c>
      <c r="H52" t="s">
        <v>193</v>
      </c>
      <c r="I52">
        <v>857870.34</v>
      </c>
    </row>
    <row r="53" spans="5:9" x14ac:dyDescent="0.45">
      <c r="E53">
        <f t="shared" si="0"/>
        <v>0</v>
      </c>
      <c r="F53">
        <v>676</v>
      </c>
      <c r="G53" t="s">
        <v>194</v>
      </c>
      <c r="H53" t="s">
        <v>193</v>
      </c>
      <c r="I53">
        <v>1526916.9</v>
      </c>
    </row>
    <row r="54" spans="5:9" x14ac:dyDescent="0.45">
      <c r="E54">
        <f t="shared" si="0"/>
        <v>0</v>
      </c>
      <c r="F54">
        <v>703</v>
      </c>
      <c r="G54" t="s">
        <v>194</v>
      </c>
      <c r="H54" t="s">
        <v>193</v>
      </c>
      <c r="I54">
        <v>13582918</v>
      </c>
    </row>
    <row r="55" spans="5:9" x14ac:dyDescent="0.45">
      <c r="E55">
        <f t="shared" si="0"/>
        <v>0</v>
      </c>
      <c r="F55">
        <v>708</v>
      </c>
      <c r="G55" t="s">
        <v>194</v>
      </c>
      <c r="H55" t="s">
        <v>193</v>
      </c>
      <c r="I55">
        <v>174602.42</v>
      </c>
    </row>
    <row r="56" spans="5:9" x14ac:dyDescent="0.45">
      <c r="E56">
        <f t="shared" si="0"/>
        <v>0</v>
      </c>
      <c r="F56">
        <v>710</v>
      </c>
      <c r="G56" t="s">
        <v>194</v>
      </c>
      <c r="H56" t="s">
        <v>193</v>
      </c>
      <c r="I56">
        <v>0</v>
      </c>
    </row>
    <row r="57" spans="5:9" x14ac:dyDescent="0.45">
      <c r="E57">
        <f t="shared" si="0"/>
        <v>0</v>
      </c>
      <c r="F57">
        <v>728</v>
      </c>
      <c r="G57" t="s">
        <v>194</v>
      </c>
      <c r="H57" t="s">
        <v>193</v>
      </c>
      <c r="I57">
        <v>0</v>
      </c>
    </row>
    <row r="58" spans="5:9" x14ac:dyDescent="0.45">
      <c r="E58">
        <f t="shared" si="0"/>
        <v>0</v>
      </c>
      <c r="F58">
        <v>753</v>
      </c>
      <c r="G58" t="s">
        <v>194</v>
      </c>
      <c r="H58" t="s">
        <v>193</v>
      </c>
      <c r="I58">
        <v>0</v>
      </c>
    </row>
    <row r="59" spans="5:9" x14ac:dyDescent="0.45">
      <c r="E59">
        <f t="shared" si="0"/>
        <v>0</v>
      </c>
      <c r="F59">
        <v>856</v>
      </c>
      <c r="G59" t="s">
        <v>194</v>
      </c>
      <c r="H59" t="s">
        <v>193</v>
      </c>
      <c r="I59">
        <v>0</v>
      </c>
    </row>
    <row r="60" spans="5:9" x14ac:dyDescent="0.45">
      <c r="E60">
        <f t="shared" si="0"/>
        <v>0</v>
      </c>
      <c r="F60">
        <v>856</v>
      </c>
      <c r="G60" t="s">
        <v>192</v>
      </c>
      <c r="H60" t="s">
        <v>193</v>
      </c>
      <c r="I60">
        <v>3283166.6</v>
      </c>
    </row>
    <row r="61" spans="5:9" x14ac:dyDescent="0.45">
      <c r="E61">
        <f t="shared" si="0"/>
        <v>0</v>
      </c>
      <c r="F61">
        <v>861</v>
      </c>
      <c r="G61" t="s">
        <v>194</v>
      </c>
      <c r="H61" t="s">
        <v>193</v>
      </c>
      <c r="I61">
        <v>0</v>
      </c>
    </row>
    <row r="62" spans="5:9" x14ac:dyDescent="0.45">
      <c r="E62">
        <f t="shared" si="0"/>
        <v>0</v>
      </c>
      <c r="F62">
        <v>861</v>
      </c>
      <c r="G62" t="s">
        <v>192</v>
      </c>
      <c r="H62" t="s">
        <v>193</v>
      </c>
      <c r="I62">
        <v>0</v>
      </c>
    </row>
    <row r="63" spans="5:9" x14ac:dyDescent="0.45">
      <c r="E63">
        <f t="shared" si="0"/>
        <v>0</v>
      </c>
      <c r="F63">
        <v>874</v>
      </c>
      <c r="G63" t="s">
        <v>192</v>
      </c>
      <c r="H63" t="s">
        <v>193</v>
      </c>
      <c r="I63">
        <v>0</v>
      </c>
    </row>
    <row r="64" spans="5:9" x14ac:dyDescent="0.45">
      <c r="E64">
        <f t="shared" si="0"/>
        <v>0</v>
      </c>
      <c r="F64">
        <v>876</v>
      </c>
      <c r="G64" t="s">
        <v>192</v>
      </c>
      <c r="H64" t="s">
        <v>193</v>
      </c>
      <c r="I64">
        <v>4792864.5999999996</v>
      </c>
    </row>
    <row r="65" spans="5:9" x14ac:dyDescent="0.45">
      <c r="E65">
        <f t="shared" si="0"/>
        <v>0</v>
      </c>
      <c r="F65">
        <v>879</v>
      </c>
      <c r="G65" t="s">
        <v>194</v>
      </c>
      <c r="H65" t="s">
        <v>193</v>
      </c>
      <c r="I65">
        <v>0</v>
      </c>
    </row>
    <row r="66" spans="5:9" x14ac:dyDescent="0.45">
      <c r="E66">
        <f t="shared" si="0"/>
        <v>0</v>
      </c>
      <c r="F66">
        <v>879</v>
      </c>
      <c r="G66" t="s">
        <v>192</v>
      </c>
      <c r="H66" t="s">
        <v>193</v>
      </c>
      <c r="I66">
        <v>4506973.9000000004</v>
      </c>
    </row>
    <row r="67" spans="5:9" x14ac:dyDescent="0.45">
      <c r="E67">
        <f t="shared" ref="E67:E130" si="2">IF(OR(D67&lt;=0,B67&lt;=0,D67="",B67=""),0,1)</f>
        <v>0</v>
      </c>
      <c r="F67">
        <v>883</v>
      </c>
      <c r="G67" t="s">
        <v>192</v>
      </c>
      <c r="H67" t="s">
        <v>193</v>
      </c>
      <c r="I67">
        <v>1614572.6</v>
      </c>
    </row>
    <row r="68" spans="5:9" x14ac:dyDescent="0.45">
      <c r="E68">
        <f t="shared" si="2"/>
        <v>0</v>
      </c>
      <c r="F68">
        <v>884</v>
      </c>
      <c r="G68" t="s">
        <v>194</v>
      </c>
      <c r="H68" t="s">
        <v>193</v>
      </c>
      <c r="I68">
        <v>0</v>
      </c>
    </row>
    <row r="69" spans="5:9" x14ac:dyDescent="0.45">
      <c r="E69">
        <f t="shared" si="2"/>
        <v>0</v>
      </c>
      <c r="F69">
        <v>884</v>
      </c>
      <c r="G69" t="s">
        <v>192</v>
      </c>
      <c r="H69" t="s">
        <v>193</v>
      </c>
      <c r="I69">
        <v>994177.22</v>
      </c>
    </row>
    <row r="70" spans="5:9" x14ac:dyDescent="0.45">
      <c r="E70">
        <f t="shared" si="2"/>
        <v>0</v>
      </c>
      <c r="F70">
        <v>886</v>
      </c>
      <c r="G70" t="s">
        <v>192</v>
      </c>
      <c r="H70" t="s">
        <v>193</v>
      </c>
      <c r="I70">
        <v>0</v>
      </c>
    </row>
    <row r="71" spans="5:9" x14ac:dyDescent="0.45">
      <c r="E71">
        <f t="shared" si="2"/>
        <v>0</v>
      </c>
      <c r="F71">
        <v>887</v>
      </c>
      <c r="G71" t="s">
        <v>192</v>
      </c>
      <c r="H71" t="s">
        <v>193</v>
      </c>
      <c r="I71">
        <v>0</v>
      </c>
    </row>
    <row r="72" spans="5:9" x14ac:dyDescent="0.45">
      <c r="E72">
        <f t="shared" si="2"/>
        <v>0</v>
      </c>
      <c r="F72">
        <v>889</v>
      </c>
      <c r="G72" t="s">
        <v>192</v>
      </c>
      <c r="H72" t="s">
        <v>193</v>
      </c>
      <c r="I72">
        <v>0</v>
      </c>
    </row>
    <row r="73" spans="5:9" x14ac:dyDescent="0.45">
      <c r="E73">
        <f t="shared" si="2"/>
        <v>0</v>
      </c>
      <c r="F73">
        <v>891</v>
      </c>
      <c r="G73" t="s">
        <v>194</v>
      </c>
      <c r="H73" t="s">
        <v>193</v>
      </c>
      <c r="I73">
        <v>0</v>
      </c>
    </row>
    <row r="74" spans="5:9" x14ac:dyDescent="0.45">
      <c r="E74">
        <f t="shared" si="2"/>
        <v>0</v>
      </c>
      <c r="F74">
        <v>891</v>
      </c>
      <c r="G74" t="s">
        <v>192</v>
      </c>
      <c r="H74" t="s">
        <v>193</v>
      </c>
      <c r="I74">
        <v>0</v>
      </c>
    </row>
    <row r="75" spans="5:9" x14ac:dyDescent="0.45">
      <c r="E75">
        <f t="shared" si="2"/>
        <v>0</v>
      </c>
      <c r="F75">
        <v>892</v>
      </c>
      <c r="G75" t="s">
        <v>192</v>
      </c>
      <c r="H75" t="s">
        <v>193</v>
      </c>
      <c r="I75">
        <v>0</v>
      </c>
    </row>
    <row r="76" spans="5:9" x14ac:dyDescent="0.45">
      <c r="E76">
        <f t="shared" si="2"/>
        <v>0</v>
      </c>
      <c r="F76">
        <v>963</v>
      </c>
      <c r="G76" t="s">
        <v>194</v>
      </c>
      <c r="H76" t="s">
        <v>193</v>
      </c>
      <c r="I76">
        <v>2343740.6</v>
      </c>
    </row>
    <row r="77" spans="5:9" x14ac:dyDescent="0.45">
      <c r="E77">
        <f t="shared" si="2"/>
        <v>0</v>
      </c>
      <c r="F77">
        <v>964</v>
      </c>
      <c r="G77" t="s">
        <v>194</v>
      </c>
      <c r="H77" t="s">
        <v>193</v>
      </c>
      <c r="I77">
        <v>0</v>
      </c>
    </row>
    <row r="78" spans="5:9" x14ac:dyDescent="0.45">
      <c r="E78">
        <f t="shared" si="2"/>
        <v>0</v>
      </c>
      <c r="F78">
        <v>976</v>
      </c>
      <c r="G78" t="s">
        <v>194</v>
      </c>
      <c r="H78" t="s">
        <v>193</v>
      </c>
      <c r="I78">
        <v>1708671.2</v>
      </c>
    </row>
    <row r="79" spans="5:9" x14ac:dyDescent="0.45">
      <c r="E79">
        <f t="shared" si="2"/>
        <v>0</v>
      </c>
      <c r="F79">
        <v>983</v>
      </c>
      <c r="G79" t="s">
        <v>194</v>
      </c>
      <c r="H79" t="s">
        <v>193</v>
      </c>
      <c r="I79">
        <v>6249790.2000000002</v>
      </c>
    </row>
    <row r="80" spans="5:9" x14ac:dyDescent="0.45">
      <c r="E80">
        <f t="shared" si="2"/>
        <v>0</v>
      </c>
      <c r="F80">
        <v>983</v>
      </c>
      <c r="G80" t="s">
        <v>192</v>
      </c>
      <c r="H80" t="s">
        <v>193</v>
      </c>
      <c r="I80">
        <v>110517.9</v>
      </c>
    </row>
    <row r="81" spans="5:9" x14ac:dyDescent="0.45">
      <c r="E81">
        <f t="shared" si="2"/>
        <v>0</v>
      </c>
      <c r="F81">
        <v>990</v>
      </c>
      <c r="G81" t="s">
        <v>194</v>
      </c>
      <c r="H81" t="s">
        <v>193</v>
      </c>
      <c r="I81">
        <v>0</v>
      </c>
    </row>
    <row r="82" spans="5:9" x14ac:dyDescent="0.45">
      <c r="E82">
        <f t="shared" si="2"/>
        <v>0</v>
      </c>
      <c r="F82">
        <v>992</v>
      </c>
      <c r="G82" t="s">
        <v>194</v>
      </c>
      <c r="H82" t="s">
        <v>193</v>
      </c>
      <c r="I82">
        <v>0</v>
      </c>
    </row>
    <row r="83" spans="5:9" x14ac:dyDescent="0.45">
      <c r="E83">
        <f t="shared" si="2"/>
        <v>0</v>
      </c>
      <c r="F83">
        <v>994</v>
      </c>
      <c r="G83" t="s">
        <v>194</v>
      </c>
      <c r="H83" t="s">
        <v>193</v>
      </c>
      <c r="I83">
        <v>9084799.8000000007</v>
      </c>
    </row>
    <row r="84" spans="5:9" x14ac:dyDescent="0.45">
      <c r="E84">
        <f t="shared" si="2"/>
        <v>0</v>
      </c>
      <c r="F84">
        <v>995</v>
      </c>
      <c r="G84" t="s">
        <v>194</v>
      </c>
      <c r="H84" t="s">
        <v>193</v>
      </c>
      <c r="I84">
        <v>0</v>
      </c>
    </row>
    <row r="85" spans="5:9" x14ac:dyDescent="0.45">
      <c r="E85">
        <f t="shared" si="2"/>
        <v>0</v>
      </c>
      <c r="F85">
        <v>995</v>
      </c>
      <c r="G85" t="s">
        <v>194</v>
      </c>
      <c r="H85" t="s">
        <v>193</v>
      </c>
      <c r="I85">
        <v>158623.39000000001</v>
      </c>
    </row>
    <row r="86" spans="5:9" x14ac:dyDescent="0.45">
      <c r="E86">
        <f t="shared" si="2"/>
        <v>0</v>
      </c>
      <c r="F86">
        <v>997</v>
      </c>
      <c r="G86" t="s">
        <v>194</v>
      </c>
      <c r="H86" t="s">
        <v>193</v>
      </c>
      <c r="I86">
        <v>375515.18</v>
      </c>
    </row>
    <row r="87" spans="5:9" x14ac:dyDescent="0.45">
      <c r="E87">
        <f t="shared" si="2"/>
        <v>0</v>
      </c>
      <c r="F87">
        <v>997</v>
      </c>
      <c r="G87" t="s">
        <v>192</v>
      </c>
      <c r="H87" t="s">
        <v>193</v>
      </c>
      <c r="I87">
        <v>1643908.3</v>
      </c>
    </row>
    <row r="88" spans="5:9" x14ac:dyDescent="0.45">
      <c r="E88">
        <f t="shared" si="2"/>
        <v>0</v>
      </c>
      <c r="F88">
        <v>1001</v>
      </c>
      <c r="G88" t="s">
        <v>194</v>
      </c>
      <c r="H88" t="s">
        <v>193</v>
      </c>
      <c r="I88">
        <v>6077717.5</v>
      </c>
    </row>
    <row r="89" spans="5:9" x14ac:dyDescent="0.45">
      <c r="E89">
        <f t="shared" si="2"/>
        <v>0</v>
      </c>
      <c r="F89">
        <v>1004</v>
      </c>
      <c r="G89" t="s">
        <v>194</v>
      </c>
      <c r="H89" t="s">
        <v>193</v>
      </c>
      <c r="I89">
        <v>466659.03</v>
      </c>
    </row>
    <row r="90" spans="5:9" x14ac:dyDescent="0.45">
      <c r="E90">
        <f t="shared" si="2"/>
        <v>0</v>
      </c>
      <c r="F90">
        <v>1004</v>
      </c>
      <c r="G90" t="s">
        <v>194</v>
      </c>
      <c r="H90" t="s">
        <v>193</v>
      </c>
      <c r="I90">
        <v>0</v>
      </c>
    </row>
    <row r="91" spans="5:9" x14ac:dyDescent="0.45">
      <c r="E91">
        <f t="shared" si="2"/>
        <v>0</v>
      </c>
      <c r="F91">
        <v>1008</v>
      </c>
      <c r="G91" t="s">
        <v>194</v>
      </c>
      <c r="H91" t="s">
        <v>193</v>
      </c>
      <c r="I91">
        <v>264114.21999999997</v>
      </c>
    </row>
    <row r="92" spans="5:9" x14ac:dyDescent="0.45">
      <c r="E92">
        <f t="shared" si="2"/>
        <v>0</v>
      </c>
      <c r="F92">
        <v>1012</v>
      </c>
      <c r="G92" t="s">
        <v>194</v>
      </c>
      <c r="H92" t="s">
        <v>193</v>
      </c>
      <c r="I92">
        <v>1882022.3</v>
      </c>
    </row>
    <row r="93" spans="5:9" x14ac:dyDescent="0.45">
      <c r="E93">
        <f t="shared" si="2"/>
        <v>0</v>
      </c>
      <c r="F93">
        <v>1024</v>
      </c>
      <c r="G93" t="s">
        <v>194</v>
      </c>
      <c r="H93" t="s">
        <v>193</v>
      </c>
      <c r="I93">
        <v>0</v>
      </c>
    </row>
    <row r="94" spans="5:9" x14ac:dyDescent="0.45">
      <c r="E94">
        <f t="shared" si="2"/>
        <v>0</v>
      </c>
      <c r="F94">
        <v>1037</v>
      </c>
      <c r="G94" t="s">
        <v>194</v>
      </c>
      <c r="H94" t="s">
        <v>193</v>
      </c>
      <c r="I94">
        <v>0</v>
      </c>
    </row>
    <row r="95" spans="5:9" x14ac:dyDescent="0.45">
      <c r="E95">
        <f t="shared" si="2"/>
        <v>0</v>
      </c>
      <c r="F95">
        <v>1040</v>
      </c>
      <c r="G95" t="s">
        <v>194</v>
      </c>
      <c r="H95" t="s">
        <v>193</v>
      </c>
      <c r="I95">
        <v>40919.574000000001</v>
      </c>
    </row>
    <row r="96" spans="5:9" x14ac:dyDescent="0.45">
      <c r="E96">
        <f t="shared" si="2"/>
        <v>0</v>
      </c>
      <c r="F96">
        <v>1047</v>
      </c>
      <c r="G96" t="s">
        <v>194</v>
      </c>
      <c r="H96" t="s">
        <v>193</v>
      </c>
      <c r="I96">
        <v>0</v>
      </c>
    </row>
    <row r="97" spans="5:9" x14ac:dyDescent="0.45">
      <c r="E97">
        <f t="shared" si="2"/>
        <v>0</v>
      </c>
      <c r="F97">
        <v>1047</v>
      </c>
      <c r="G97" t="s">
        <v>192</v>
      </c>
      <c r="H97" t="s">
        <v>193</v>
      </c>
      <c r="I97">
        <v>881953.71</v>
      </c>
    </row>
    <row r="98" spans="5:9" x14ac:dyDescent="0.45">
      <c r="E98">
        <f t="shared" si="2"/>
        <v>0</v>
      </c>
      <c r="F98">
        <v>1048</v>
      </c>
      <c r="G98" t="s">
        <v>192</v>
      </c>
      <c r="H98" t="s">
        <v>193</v>
      </c>
      <c r="I98">
        <v>0</v>
      </c>
    </row>
    <row r="99" spans="5:9" x14ac:dyDescent="0.45">
      <c r="E99">
        <f t="shared" si="2"/>
        <v>0</v>
      </c>
      <c r="F99">
        <v>1073</v>
      </c>
      <c r="G99" t="s">
        <v>192</v>
      </c>
      <c r="H99" t="s">
        <v>193</v>
      </c>
      <c r="I99">
        <v>89014.274000000005</v>
      </c>
    </row>
    <row r="100" spans="5:9" x14ac:dyDescent="0.45">
      <c r="E100">
        <f t="shared" si="2"/>
        <v>0</v>
      </c>
      <c r="F100">
        <v>1081</v>
      </c>
      <c r="G100" t="s">
        <v>192</v>
      </c>
      <c r="H100" t="s">
        <v>193</v>
      </c>
      <c r="I100">
        <v>0</v>
      </c>
    </row>
    <row r="101" spans="5:9" x14ac:dyDescent="0.45">
      <c r="E101">
        <f t="shared" si="2"/>
        <v>0</v>
      </c>
      <c r="F101">
        <v>1082</v>
      </c>
      <c r="G101" t="s">
        <v>192</v>
      </c>
      <c r="H101" t="s">
        <v>193</v>
      </c>
      <c r="I101">
        <v>229849.49</v>
      </c>
    </row>
    <row r="102" spans="5:9" x14ac:dyDescent="0.45">
      <c r="E102">
        <f t="shared" si="2"/>
        <v>0</v>
      </c>
      <c r="F102">
        <v>1091</v>
      </c>
      <c r="G102" t="s">
        <v>192</v>
      </c>
      <c r="H102" t="s">
        <v>193</v>
      </c>
      <c r="I102">
        <v>714.65300000000002</v>
      </c>
    </row>
    <row r="103" spans="5:9" x14ac:dyDescent="0.45">
      <c r="E103">
        <f t="shared" si="2"/>
        <v>0</v>
      </c>
      <c r="F103">
        <v>1104</v>
      </c>
      <c r="G103" t="s">
        <v>192</v>
      </c>
      <c r="H103" t="s">
        <v>193</v>
      </c>
      <c r="I103">
        <v>1186357.8</v>
      </c>
    </row>
    <row r="104" spans="5:9" x14ac:dyDescent="0.45">
      <c r="E104">
        <f t="shared" si="2"/>
        <v>0</v>
      </c>
      <c r="F104">
        <v>1122</v>
      </c>
      <c r="G104" t="s">
        <v>192</v>
      </c>
      <c r="H104" t="s">
        <v>193</v>
      </c>
      <c r="I104">
        <v>0</v>
      </c>
    </row>
    <row r="105" spans="5:9" x14ac:dyDescent="0.45">
      <c r="E105">
        <f t="shared" si="2"/>
        <v>0</v>
      </c>
      <c r="F105">
        <v>1131</v>
      </c>
      <c r="G105" t="s">
        <v>194</v>
      </c>
      <c r="H105" t="s">
        <v>193</v>
      </c>
      <c r="I105">
        <v>105.751</v>
      </c>
    </row>
    <row r="106" spans="5:9" x14ac:dyDescent="0.45">
      <c r="E106">
        <f t="shared" si="2"/>
        <v>0</v>
      </c>
      <c r="F106">
        <v>1167</v>
      </c>
      <c r="G106" t="s">
        <v>192</v>
      </c>
      <c r="H106" t="s">
        <v>193</v>
      </c>
      <c r="I106">
        <v>4922.3919999999998</v>
      </c>
    </row>
    <row r="107" spans="5:9" x14ac:dyDescent="0.45">
      <c r="E107">
        <f t="shared" si="2"/>
        <v>0</v>
      </c>
      <c r="F107">
        <v>1217</v>
      </c>
      <c r="G107" t="s">
        <v>194</v>
      </c>
      <c r="H107" t="s">
        <v>193</v>
      </c>
      <c r="I107">
        <v>0</v>
      </c>
    </row>
    <row r="108" spans="5:9" x14ac:dyDescent="0.45">
      <c r="E108">
        <f t="shared" si="2"/>
        <v>0</v>
      </c>
      <c r="F108">
        <v>1217</v>
      </c>
      <c r="G108" t="s">
        <v>192</v>
      </c>
      <c r="H108" t="s">
        <v>193</v>
      </c>
      <c r="I108">
        <v>0</v>
      </c>
    </row>
    <row r="109" spans="5:9" x14ac:dyDescent="0.45">
      <c r="E109">
        <f t="shared" si="2"/>
        <v>0</v>
      </c>
      <c r="F109">
        <v>1241</v>
      </c>
      <c r="G109" t="s">
        <v>194</v>
      </c>
      <c r="H109" t="s">
        <v>193</v>
      </c>
      <c r="I109">
        <v>212214.15</v>
      </c>
    </row>
    <row r="110" spans="5:9" x14ac:dyDescent="0.45">
      <c r="E110">
        <f t="shared" si="2"/>
        <v>0</v>
      </c>
      <c r="F110">
        <v>1241</v>
      </c>
      <c r="G110" t="s">
        <v>192</v>
      </c>
      <c r="H110" t="s">
        <v>193</v>
      </c>
      <c r="I110">
        <v>5270611</v>
      </c>
    </row>
    <row r="111" spans="5:9" x14ac:dyDescent="0.45">
      <c r="E111">
        <f t="shared" si="2"/>
        <v>0</v>
      </c>
      <c r="F111">
        <v>1250</v>
      </c>
      <c r="G111" t="s">
        <v>192</v>
      </c>
      <c r="H111" t="s">
        <v>193</v>
      </c>
      <c r="I111">
        <v>2805011.5</v>
      </c>
    </row>
    <row r="112" spans="5:9" x14ac:dyDescent="0.45">
      <c r="E112">
        <f t="shared" si="2"/>
        <v>0</v>
      </c>
      <c r="F112">
        <v>1252</v>
      </c>
      <c r="G112" t="s">
        <v>192</v>
      </c>
      <c r="H112" t="s">
        <v>193</v>
      </c>
      <c r="I112">
        <v>272386.90000000002</v>
      </c>
    </row>
    <row r="113" spans="5:9" x14ac:dyDescent="0.45">
      <c r="E113">
        <f t="shared" si="2"/>
        <v>0</v>
      </c>
      <c r="F113">
        <v>1355</v>
      </c>
      <c r="G113" t="s">
        <v>194</v>
      </c>
      <c r="H113" t="s">
        <v>193</v>
      </c>
      <c r="I113">
        <v>2031286.5</v>
      </c>
    </row>
    <row r="114" spans="5:9" x14ac:dyDescent="0.45">
      <c r="E114">
        <f t="shared" si="2"/>
        <v>0</v>
      </c>
      <c r="F114">
        <v>1356</v>
      </c>
      <c r="G114" t="s">
        <v>194</v>
      </c>
      <c r="H114" t="s">
        <v>193</v>
      </c>
      <c r="I114">
        <v>897647.82</v>
      </c>
    </row>
    <row r="115" spans="5:9" x14ac:dyDescent="0.45">
      <c r="E115">
        <f t="shared" si="2"/>
        <v>0</v>
      </c>
      <c r="F115">
        <v>1356</v>
      </c>
      <c r="G115" t="s">
        <v>192</v>
      </c>
      <c r="H115" t="s">
        <v>193</v>
      </c>
      <c r="I115">
        <v>0</v>
      </c>
    </row>
    <row r="116" spans="5:9" x14ac:dyDescent="0.45">
      <c r="E116">
        <f t="shared" si="2"/>
        <v>0</v>
      </c>
      <c r="F116">
        <v>1364</v>
      </c>
      <c r="G116" t="s">
        <v>194</v>
      </c>
      <c r="H116" t="s">
        <v>193</v>
      </c>
      <c r="I116">
        <v>8607616.3000000007</v>
      </c>
    </row>
    <row r="117" spans="5:9" x14ac:dyDescent="0.45">
      <c r="E117">
        <f t="shared" si="2"/>
        <v>0</v>
      </c>
      <c r="F117">
        <v>1374</v>
      </c>
      <c r="G117" t="s">
        <v>194</v>
      </c>
      <c r="H117" t="s">
        <v>193</v>
      </c>
      <c r="I117">
        <v>2201432.7000000002</v>
      </c>
    </row>
    <row r="118" spans="5:9" x14ac:dyDescent="0.45">
      <c r="E118">
        <f t="shared" si="2"/>
        <v>0</v>
      </c>
      <c r="F118">
        <v>1378</v>
      </c>
      <c r="G118" t="s">
        <v>194</v>
      </c>
      <c r="H118" t="s">
        <v>193</v>
      </c>
      <c r="I118">
        <v>2222544.5</v>
      </c>
    </row>
    <row r="119" spans="5:9" x14ac:dyDescent="0.45">
      <c r="E119">
        <f t="shared" si="2"/>
        <v>0</v>
      </c>
      <c r="F119">
        <v>1378</v>
      </c>
      <c r="G119" t="s">
        <v>192</v>
      </c>
      <c r="H119" t="s">
        <v>193</v>
      </c>
      <c r="I119">
        <v>67142.570999999996</v>
      </c>
    </row>
    <row r="120" spans="5:9" x14ac:dyDescent="0.45">
      <c r="E120">
        <f t="shared" si="2"/>
        <v>0</v>
      </c>
      <c r="F120">
        <v>1379</v>
      </c>
      <c r="G120" t="s">
        <v>194</v>
      </c>
      <c r="H120" t="s">
        <v>193</v>
      </c>
      <c r="I120">
        <v>0</v>
      </c>
    </row>
    <row r="121" spans="5:9" x14ac:dyDescent="0.45">
      <c r="E121">
        <f t="shared" si="2"/>
        <v>0</v>
      </c>
      <c r="F121">
        <v>1379</v>
      </c>
      <c r="G121" t="s">
        <v>192</v>
      </c>
      <c r="H121" t="s">
        <v>193</v>
      </c>
      <c r="I121">
        <v>6276370.2000000002</v>
      </c>
    </row>
    <row r="122" spans="5:9" x14ac:dyDescent="0.45">
      <c r="E122">
        <f t="shared" si="2"/>
        <v>0</v>
      </c>
      <c r="F122">
        <v>1382</v>
      </c>
      <c r="G122" t="s">
        <v>194</v>
      </c>
      <c r="H122" t="s">
        <v>193</v>
      </c>
      <c r="I122">
        <v>642312.39</v>
      </c>
    </row>
    <row r="123" spans="5:9" x14ac:dyDescent="0.45">
      <c r="E123">
        <f t="shared" si="2"/>
        <v>0</v>
      </c>
      <c r="F123">
        <v>1383</v>
      </c>
      <c r="G123" t="s">
        <v>194</v>
      </c>
      <c r="H123" t="s">
        <v>193</v>
      </c>
      <c r="I123">
        <v>0</v>
      </c>
    </row>
    <row r="124" spans="5:9" x14ac:dyDescent="0.45">
      <c r="E124">
        <f t="shared" si="2"/>
        <v>0</v>
      </c>
      <c r="F124">
        <v>1384</v>
      </c>
      <c r="G124" t="s">
        <v>194</v>
      </c>
      <c r="H124" t="s">
        <v>193</v>
      </c>
      <c r="I124">
        <v>559352.22</v>
      </c>
    </row>
    <row r="125" spans="5:9" x14ac:dyDescent="0.45">
      <c r="E125">
        <f t="shared" si="2"/>
        <v>0</v>
      </c>
      <c r="F125">
        <v>1393</v>
      </c>
      <c r="G125" t="s">
        <v>192</v>
      </c>
      <c r="H125" t="s">
        <v>193</v>
      </c>
      <c r="I125">
        <v>2728345</v>
      </c>
    </row>
    <row r="126" spans="5:9" x14ac:dyDescent="0.45">
      <c r="E126">
        <f t="shared" si="2"/>
        <v>0</v>
      </c>
      <c r="F126">
        <v>1552</v>
      </c>
      <c r="G126" t="s">
        <v>194</v>
      </c>
      <c r="H126" t="s">
        <v>193</v>
      </c>
      <c r="I126">
        <v>69167.922000000006</v>
      </c>
    </row>
    <row r="127" spans="5:9" x14ac:dyDescent="0.45">
      <c r="E127">
        <f t="shared" si="2"/>
        <v>0</v>
      </c>
      <c r="F127">
        <v>1552</v>
      </c>
      <c r="G127" t="s">
        <v>192</v>
      </c>
      <c r="H127" t="s">
        <v>193</v>
      </c>
      <c r="I127">
        <v>139541.32</v>
      </c>
    </row>
    <row r="128" spans="5:9" x14ac:dyDescent="0.45">
      <c r="E128">
        <f t="shared" si="2"/>
        <v>0</v>
      </c>
      <c r="F128">
        <v>1554</v>
      </c>
      <c r="G128" t="s">
        <v>194</v>
      </c>
      <c r="H128" t="s">
        <v>193</v>
      </c>
      <c r="I128">
        <v>407219.55</v>
      </c>
    </row>
    <row r="129" spans="5:9" x14ac:dyDescent="0.45">
      <c r="E129">
        <f t="shared" si="2"/>
        <v>0</v>
      </c>
      <c r="F129">
        <v>1571</v>
      </c>
      <c r="G129" t="s">
        <v>194</v>
      </c>
      <c r="H129" t="s">
        <v>193</v>
      </c>
      <c r="I129">
        <v>811227.65</v>
      </c>
    </row>
    <row r="130" spans="5:9" x14ac:dyDescent="0.45">
      <c r="E130">
        <f t="shared" si="2"/>
        <v>0</v>
      </c>
      <c r="F130">
        <v>1572</v>
      </c>
      <c r="G130" t="s">
        <v>194</v>
      </c>
      <c r="H130" t="s">
        <v>193</v>
      </c>
      <c r="I130">
        <v>229796.63</v>
      </c>
    </row>
    <row r="131" spans="5:9" x14ac:dyDescent="0.45">
      <c r="E131">
        <f t="shared" ref="E131:E194" si="3">IF(OR(D131&lt;=0,B131&lt;=0,D131="",B131=""),0,1)</f>
        <v>0</v>
      </c>
      <c r="F131">
        <v>1573</v>
      </c>
      <c r="G131" t="s">
        <v>194</v>
      </c>
      <c r="H131" t="s">
        <v>193</v>
      </c>
      <c r="I131">
        <v>2503472</v>
      </c>
    </row>
    <row r="132" spans="5:9" x14ac:dyDescent="0.45">
      <c r="E132">
        <f t="shared" si="3"/>
        <v>0</v>
      </c>
      <c r="F132">
        <v>1642</v>
      </c>
      <c r="G132" t="s">
        <v>194</v>
      </c>
      <c r="H132" t="s">
        <v>193</v>
      </c>
      <c r="I132">
        <v>0</v>
      </c>
    </row>
    <row r="133" spans="5:9" x14ac:dyDescent="0.45">
      <c r="E133">
        <f t="shared" si="3"/>
        <v>0</v>
      </c>
      <c r="F133">
        <v>1642</v>
      </c>
      <c r="G133" t="s">
        <v>194</v>
      </c>
      <c r="H133" t="s">
        <v>193</v>
      </c>
      <c r="I133">
        <v>0</v>
      </c>
    </row>
    <row r="134" spans="5:9" x14ac:dyDescent="0.45">
      <c r="E134">
        <f t="shared" si="3"/>
        <v>0</v>
      </c>
      <c r="F134">
        <v>1702</v>
      </c>
      <c r="G134" t="s">
        <v>194</v>
      </c>
      <c r="H134" t="s">
        <v>193</v>
      </c>
      <c r="I134">
        <v>6095.0280000000002</v>
      </c>
    </row>
    <row r="135" spans="5:9" x14ac:dyDescent="0.45">
      <c r="E135">
        <f t="shared" si="3"/>
        <v>0</v>
      </c>
      <c r="F135">
        <v>1702</v>
      </c>
      <c r="G135" t="s">
        <v>192</v>
      </c>
      <c r="H135" t="s">
        <v>193</v>
      </c>
      <c r="I135">
        <v>2278575.6</v>
      </c>
    </row>
    <row r="136" spans="5:9" x14ac:dyDescent="0.45">
      <c r="E136">
        <f t="shared" si="3"/>
        <v>0</v>
      </c>
      <c r="F136">
        <v>1710</v>
      </c>
      <c r="G136" t="s">
        <v>194</v>
      </c>
      <c r="H136" t="s">
        <v>193</v>
      </c>
      <c r="I136">
        <v>1403.299</v>
      </c>
    </row>
    <row r="137" spans="5:9" x14ac:dyDescent="0.45">
      <c r="E137">
        <f t="shared" si="3"/>
        <v>0</v>
      </c>
      <c r="F137">
        <v>1710</v>
      </c>
      <c r="G137" t="s">
        <v>192</v>
      </c>
      <c r="H137" t="s">
        <v>193</v>
      </c>
      <c r="I137">
        <v>7646142.5</v>
      </c>
    </row>
    <row r="138" spans="5:9" x14ac:dyDescent="0.45">
      <c r="E138">
        <f t="shared" si="3"/>
        <v>0</v>
      </c>
      <c r="F138">
        <v>1733</v>
      </c>
      <c r="G138" t="s">
        <v>194</v>
      </c>
      <c r="H138" t="s">
        <v>193</v>
      </c>
      <c r="I138">
        <v>0</v>
      </c>
    </row>
    <row r="139" spans="5:9" x14ac:dyDescent="0.45">
      <c r="E139">
        <f t="shared" si="3"/>
        <v>0</v>
      </c>
      <c r="F139">
        <v>1733</v>
      </c>
      <c r="G139" t="s">
        <v>192</v>
      </c>
      <c r="H139" t="s">
        <v>193</v>
      </c>
      <c r="I139">
        <v>0</v>
      </c>
    </row>
    <row r="140" spans="5:9" x14ac:dyDescent="0.45">
      <c r="E140">
        <f t="shared" si="3"/>
        <v>0</v>
      </c>
      <c r="F140">
        <v>1740</v>
      </c>
      <c r="G140" t="s">
        <v>194</v>
      </c>
      <c r="H140" t="s">
        <v>193</v>
      </c>
      <c r="I140">
        <v>28616.733</v>
      </c>
    </row>
    <row r="141" spans="5:9" x14ac:dyDescent="0.45">
      <c r="E141">
        <f t="shared" si="3"/>
        <v>0</v>
      </c>
      <c r="F141">
        <v>1740</v>
      </c>
      <c r="G141" t="s">
        <v>192</v>
      </c>
      <c r="H141" t="s">
        <v>193</v>
      </c>
      <c r="I141">
        <v>528681.78</v>
      </c>
    </row>
    <row r="142" spans="5:9" x14ac:dyDescent="0.45">
      <c r="E142">
        <f t="shared" si="3"/>
        <v>0</v>
      </c>
      <c r="F142">
        <v>1743</v>
      </c>
      <c r="G142" t="s">
        <v>194</v>
      </c>
      <c r="H142" t="s">
        <v>193</v>
      </c>
      <c r="I142">
        <v>220325.47</v>
      </c>
    </row>
    <row r="143" spans="5:9" x14ac:dyDescent="0.45">
      <c r="E143">
        <f t="shared" si="3"/>
        <v>0</v>
      </c>
      <c r="F143">
        <v>1743</v>
      </c>
      <c r="G143" t="s">
        <v>192</v>
      </c>
      <c r="H143" t="s">
        <v>193</v>
      </c>
      <c r="I143">
        <v>0</v>
      </c>
    </row>
    <row r="144" spans="5:9" x14ac:dyDescent="0.45">
      <c r="E144">
        <f t="shared" si="3"/>
        <v>0</v>
      </c>
      <c r="F144">
        <v>1745</v>
      </c>
      <c r="G144" t="s">
        <v>194</v>
      </c>
      <c r="H144" t="s">
        <v>193</v>
      </c>
      <c r="I144">
        <v>19585.627</v>
      </c>
    </row>
    <row r="145" spans="5:9" x14ac:dyDescent="0.45">
      <c r="E145">
        <f t="shared" si="3"/>
        <v>0</v>
      </c>
      <c r="F145">
        <v>1745</v>
      </c>
      <c r="G145" t="s">
        <v>192</v>
      </c>
      <c r="H145" t="s">
        <v>193</v>
      </c>
      <c r="I145">
        <v>1046388</v>
      </c>
    </row>
    <row r="146" spans="5:9" x14ac:dyDescent="0.45">
      <c r="E146">
        <f t="shared" si="3"/>
        <v>0</v>
      </c>
      <c r="F146">
        <v>1769</v>
      </c>
      <c r="G146" t="s">
        <v>194</v>
      </c>
      <c r="H146" t="s">
        <v>193</v>
      </c>
      <c r="I146">
        <v>0</v>
      </c>
    </row>
    <row r="147" spans="5:9" x14ac:dyDescent="0.45">
      <c r="E147">
        <f t="shared" si="3"/>
        <v>0</v>
      </c>
      <c r="F147">
        <v>1769</v>
      </c>
      <c r="G147" t="s">
        <v>192</v>
      </c>
      <c r="H147" t="s">
        <v>193</v>
      </c>
      <c r="I147">
        <v>1401984.7</v>
      </c>
    </row>
    <row r="148" spans="5:9" x14ac:dyDescent="0.45">
      <c r="E148">
        <f t="shared" si="3"/>
        <v>0</v>
      </c>
      <c r="F148">
        <v>1825</v>
      </c>
      <c r="G148" t="s">
        <v>194</v>
      </c>
      <c r="H148" t="s">
        <v>193</v>
      </c>
      <c r="I148">
        <v>170639.38</v>
      </c>
    </row>
    <row r="149" spans="5:9" x14ac:dyDescent="0.45">
      <c r="E149">
        <f t="shared" si="3"/>
        <v>0</v>
      </c>
      <c r="F149">
        <v>1831</v>
      </c>
      <c r="G149" t="s">
        <v>192</v>
      </c>
      <c r="H149" t="s">
        <v>193</v>
      </c>
      <c r="I149">
        <v>382672.47</v>
      </c>
    </row>
    <row r="150" spans="5:9" x14ac:dyDescent="0.45">
      <c r="E150">
        <f t="shared" si="3"/>
        <v>0</v>
      </c>
      <c r="F150">
        <v>1832</v>
      </c>
      <c r="G150" t="s">
        <v>192</v>
      </c>
      <c r="H150" t="s">
        <v>193</v>
      </c>
      <c r="I150">
        <v>727973.4</v>
      </c>
    </row>
    <row r="151" spans="5:9" x14ac:dyDescent="0.45">
      <c r="E151">
        <f t="shared" si="3"/>
        <v>0</v>
      </c>
      <c r="F151">
        <v>1843</v>
      </c>
      <c r="G151" t="s">
        <v>194</v>
      </c>
      <c r="H151" t="s">
        <v>193</v>
      </c>
      <c r="I151">
        <v>18726.905999999999</v>
      </c>
    </row>
    <row r="152" spans="5:9" x14ac:dyDescent="0.45">
      <c r="E152">
        <f t="shared" si="3"/>
        <v>0</v>
      </c>
      <c r="F152">
        <v>1843</v>
      </c>
      <c r="G152" t="s">
        <v>192</v>
      </c>
      <c r="H152" t="s">
        <v>193</v>
      </c>
      <c r="I152">
        <v>106530.41</v>
      </c>
    </row>
    <row r="153" spans="5:9" x14ac:dyDescent="0.45">
      <c r="E153">
        <f t="shared" si="3"/>
        <v>0</v>
      </c>
      <c r="F153">
        <v>1866</v>
      </c>
      <c r="G153" t="s">
        <v>194</v>
      </c>
      <c r="H153" t="s">
        <v>193</v>
      </c>
      <c r="I153">
        <v>0</v>
      </c>
    </row>
    <row r="154" spans="5:9" x14ac:dyDescent="0.45">
      <c r="E154">
        <f t="shared" si="3"/>
        <v>0</v>
      </c>
      <c r="F154">
        <v>1891</v>
      </c>
      <c r="G154" t="s">
        <v>192</v>
      </c>
      <c r="H154" t="s">
        <v>193</v>
      </c>
      <c r="I154">
        <v>0</v>
      </c>
    </row>
    <row r="155" spans="5:9" x14ac:dyDescent="0.45">
      <c r="E155">
        <f t="shared" si="3"/>
        <v>0</v>
      </c>
      <c r="F155">
        <v>1893</v>
      </c>
      <c r="G155" t="s">
        <v>192</v>
      </c>
      <c r="H155" t="s">
        <v>193</v>
      </c>
      <c r="I155">
        <v>7265161.2000000002</v>
      </c>
    </row>
    <row r="156" spans="5:9" x14ac:dyDescent="0.45">
      <c r="E156">
        <f t="shared" si="3"/>
        <v>0</v>
      </c>
      <c r="F156">
        <v>1897</v>
      </c>
      <c r="G156" t="s">
        <v>192</v>
      </c>
      <c r="H156" t="s">
        <v>193</v>
      </c>
      <c r="I156">
        <v>754.54899999999998</v>
      </c>
    </row>
    <row r="157" spans="5:9" x14ac:dyDescent="0.45">
      <c r="E157">
        <f t="shared" si="3"/>
        <v>0</v>
      </c>
      <c r="F157">
        <v>1915</v>
      </c>
      <c r="G157" t="s">
        <v>192</v>
      </c>
      <c r="H157" t="s">
        <v>193</v>
      </c>
      <c r="I157">
        <v>2692464.3</v>
      </c>
    </row>
    <row r="158" spans="5:9" x14ac:dyDescent="0.45">
      <c r="E158">
        <f t="shared" si="3"/>
        <v>0</v>
      </c>
      <c r="F158">
        <v>1943</v>
      </c>
      <c r="G158" t="s">
        <v>192</v>
      </c>
      <c r="H158" t="s">
        <v>193</v>
      </c>
      <c r="I158">
        <v>522222.53</v>
      </c>
    </row>
    <row r="159" spans="5:9" x14ac:dyDescent="0.45">
      <c r="E159">
        <f t="shared" si="3"/>
        <v>0</v>
      </c>
      <c r="F159">
        <v>1979</v>
      </c>
      <c r="G159" t="s">
        <v>194</v>
      </c>
      <c r="H159" t="s">
        <v>193</v>
      </c>
      <c r="I159">
        <v>0</v>
      </c>
    </row>
    <row r="160" spans="5:9" x14ac:dyDescent="0.45">
      <c r="E160">
        <f t="shared" si="3"/>
        <v>0</v>
      </c>
      <c r="F160">
        <v>1979</v>
      </c>
      <c r="G160" t="s">
        <v>192</v>
      </c>
      <c r="H160" t="s">
        <v>193</v>
      </c>
      <c r="I160">
        <v>46332.716</v>
      </c>
    </row>
    <row r="161" spans="5:9" x14ac:dyDescent="0.45">
      <c r="E161">
        <f t="shared" si="3"/>
        <v>0</v>
      </c>
      <c r="F161">
        <v>2018</v>
      </c>
      <c r="G161" t="s">
        <v>192</v>
      </c>
      <c r="H161" t="s">
        <v>193</v>
      </c>
      <c r="I161">
        <v>43613.98</v>
      </c>
    </row>
    <row r="162" spans="5:9" x14ac:dyDescent="0.45">
      <c r="E162">
        <f t="shared" si="3"/>
        <v>0</v>
      </c>
      <c r="F162">
        <v>2022</v>
      </c>
      <c r="G162" t="s">
        <v>192</v>
      </c>
      <c r="H162" t="s">
        <v>193</v>
      </c>
      <c r="I162">
        <v>324.32799999999997</v>
      </c>
    </row>
    <row r="163" spans="5:9" x14ac:dyDescent="0.45">
      <c r="E163">
        <f t="shared" si="3"/>
        <v>0</v>
      </c>
      <c r="F163">
        <v>2047</v>
      </c>
      <c r="G163" t="s">
        <v>194</v>
      </c>
      <c r="H163" t="s">
        <v>193</v>
      </c>
      <c r="I163">
        <v>0</v>
      </c>
    </row>
    <row r="164" spans="5:9" x14ac:dyDescent="0.45">
      <c r="E164">
        <f t="shared" si="3"/>
        <v>0</v>
      </c>
      <c r="F164">
        <v>2049</v>
      </c>
      <c r="G164" t="s">
        <v>194</v>
      </c>
      <c r="H164" t="s">
        <v>193</v>
      </c>
      <c r="I164">
        <v>0</v>
      </c>
    </row>
    <row r="165" spans="5:9" x14ac:dyDescent="0.45">
      <c r="E165">
        <f t="shared" si="3"/>
        <v>0</v>
      </c>
      <c r="F165">
        <v>2062</v>
      </c>
      <c r="G165" t="s">
        <v>194</v>
      </c>
      <c r="H165" t="s">
        <v>193</v>
      </c>
      <c r="I165">
        <v>0</v>
      </c>
    </row>
    <row r="166" spans="5:9" x14ac:dyDescent="0.45">
      <c r="E166">
        <f t="shared" si="3"/>
        <v>0</v>
      </c>
      <c r="F166">
        <v>2076</v>
      </c>
      <c r="G166" t="s">
        <v>194</v>
      </c>
      <c r="H166" t="s">
        <v>193</v>
      </c>
      <c r="I166">
        <v>34832.678999999996</v>
      </c>
    </row>
    <row r="167" spans="5:9" x14ac:dyDescent="0.45">
      <c r="E167">
        <f t="shared" si="3"/>
        <v>0</v>
      </c>
      <c r="F167">
        <v>2076</v>
      </c>
      <c r="G167" t="s">
        <v>192</v>
      </c>
      <c r="H167" t="s">
        <v>193</v>
      </c>
      <c r="I167">
        <v>803043.93</v>
      </c>
    </row>
    <row r="168" spans="5:9" x14ac:dyDescent="0.45">
      <c r="E168">
        <f t="shared" si="3"/>
        <v>0</v>
      </c>
      <c r="F168">
        <v>2079</v>
      </c>
      <c r="G168" t="s">
        <v>192</v>
      </c>
      <c r="H168" t="s">
        <v>193</v>
      </c>
      <c r="I168">
        <v>2763376.9</v>
      </c>
    </row>
    <row r="169" spans="5:9" x14ac:dyDescent="0.45">
      <c r="E169">
        <f t="shared" si="3"/>
        <v>0</v>
      </c>
      <c r="F169">
        <v>2080</v>
      </c>
      <c r="G169" t="s">
        <v>192</v>
      </c>
      <c r="H169" t="s">
        <v>193</v>
      </c>
      <c r="I169">
        <v>414398.49</v>
      </c>
    </row>
    <row r="170" spans="5:9" x14ac:dyDescent="0.45">
      <c r="E170">
        <f t="shared" si="3"/>
        <v>0</v>
      </c>
      <c r="F170">
        <v>2094</v>
      </c>
      <c r="G170" t="s">
        <v>194</v>
      </c>
      <c r="H170" t="s">
        <v>193</v>
      </c>
      <c r="I170">
        <v>0</v>
      </c>
    </row>
    <row r="171" spans="5:9" x14ac:dyDescent="0.45">
      <c r="E171">
        <f t="shared" si="3"/>
        <v>0</v>
      </c>
      <c r="F171">
        <v>2094</v>
      </c>
      <c r="G171" t="s">
        <v>192</v>
      </c>
      <c r="H171" t="s">
        <v>193</v>
      </c>
      <c r="I171">
        <v>964276.46</v>
      </c>
    </row>
    <row r="172" spans="5:9" x14ac:dyDescent="0.45">
      <c r="E172">
        <f t="shared" si="3"/>
        <v>0</v>
      </c>
      <c r="F172">
        <v>2098</v>
      </c>
      <c r="G172" t="s">
        <v>192</v>
      </c>
      <c r="H172" t="s">
        <v>193</v>
      </c>
      <c r="I172">
        <v>-6930.3580000000002</v>
      </c>
    </row>
    <row r="173" spans="5:9" x14ac:dyDescent="0.45">
      <c r="E173">
        <f t="shared" si="3"/>
        <v>0</v>
      </c>
      <c r="F173">
        <v>2103</v>
      </c>
      <c r="G173" t="s">
        <v>192</v>
      </c>
      <c r="H173" t="s">
        <v>193</v>
      </c>
      <c r="I173">
        <v>13493267</v>
      </c>
    </row>
    <row r="174" spans="5:9" x14ac:dyDescent="0.45">
      <c r="E174">
        <f t="shared" si="3"/>
        <v>0</v>
      </c>
      <c r="F174">
        <v>2104</v>
      </c>
      <c r="G174" t="s">
        <v>192</v>
      </c>
      <c r="H174" t="s">
        <v>193</v>
      </c>
      <c r="I174">
        <v>1269860.1000000001</v>
      </c>
    </row>
    <row r="175" spans="5:9" x14ac:dyDescent="0.45">
      <c r="E175">
        <f t="shared" si="3"/>
        <v>0</v>
      </c>
      <c r="F175">
        <v>2107</v>
      </c>
      <c r="G175" t="s">
        <v>194</v>
      </c>
      <c r="H175" t="s">
        <v>193</v>
      </c>
      <c r="I175">
        <v>0</v>
      </c>
    </row>
    <row r="176" spans="5:9" x14ac:dyDescent="0.45">
      <c r="E176">
        <f t="shared" si="3"/>
        <v>0</v>
      </c>
      <c r="F176">
        <v>2107</v>
      </c>
      <c r="G176" t="s">
        <v>192</v>
      </c>
      <c r="H176" t="s">
        <v>193</v>
      </c>
      <c r="I176">
        <v>0</v>
      </c>
    </row>
    <row r="177" spans="5:9" x14ac:dyDescent="0.45">
      <c r="E177">
        <f t="shared" si="3"/>
        <v>0</v>
      </c>
      <c r="F177">
        <v>2123</v>
      </c>
      <c r="G177" t="s">
        <v>194</v>
      </c>
      <c r="H177" t="s">
        <v>193</v>
      </c>
      <c r="I177">
        <v>0</v>
      </c>
    </row>
    <row r="178" spans="5:9" x14ac:dyDescent="0.45">
      <c r="E178">
        <f t="shared" si="3"/>
        <v>0</v>
      </c>
      <c r="F178">
        <v>2132</v>
      </c>
      <c r="G178" t="s">
        <v>194</v>
      </c>
      <c r="H178" t="s">
        <v>193</v>
      </c>
      <c r="I178">
        <v>0</v>
      </c>
    </row>
    <row r="179" spans="5:9" x14ac:dyDescent="0.45">
      <c r="E179">
        <f t="shared" si="3"/>
        <v>0</v>
      </c>
      <c r="F179">
        <v>2144</v>
      </c>
      <c r="G179" t="s">
        <v>194</v>
      </c>
      <c r="H179" t="s">
        <v>193</v>
      </c>
      <c r="I179">
        <v>0</v>
      </c>
    </row>
    <row r="180" spans="5:9" x14ac:dyDescent="0.45">
      <c r="E180">
        <f t="shared" si="3"/>
        <v>0</v>
      </c>
      <c r="F180">
        <v>2161</v>
      </c>
      <c r="G180" t="s">
        <v>194</v>
      </c>
      <c r="H180" t="s">
        <v>193</v>
      </c>
      <c r="I180">
        <v>0</v>
      </c>
    </row>
    <row r="181" spans="5:9" x14ac:dyDescent="0.45">
      <c r="E181">
        <f t="shared" si="3"/>
        <v>0</v>
      </c>
      <c r="F181">
        <v>2161</v>
      </c>
      <c r="G181" t="s">
        <v>192</v>
      </c>
      <c r="H181" t="s">
        <v>193</v>
      </c>
      <c r="I181">
        <v>0</v>
      </c>
    </row>
    <row r="182" spans="5:9" x14ac:dyDescent="0.45">
      <c r="E182">
        <f t="shared" si="3"/>
        <v>0</v>
      </c>
      <c r="F182">
        <v>2167</v>
      </c>
      <c r="G182" t="s">
        <v>192</v>
      </c>
      <c r="H182" t="s">
        <v>193</v>
      </c>
      <c r="I182">
        <v>0</v>
      </c>
    </row>
    <row r="183" spans="5:9" x14ac:dyDescent="0.45">
      <c r="E183">
        <f t="shared" si="3"/>
        <v>0</v>
      </c>
      <c r="F183">
        <v>2168</v>
      </c>
      <c r="G183" t="s">
        <v>192</v>
      </c>
      <c r="H183" t="s">
        <v>193</v>
      </c>
      <c r="I183">
        <v>0</v>
      </c>
    </row>
    <row r="184" spans="5:9" x14ac:dyDescent="0.45">
      <c r="E184">
        <f t="shared" si="3"/>
        <v>0</v>
      </c>
      <c r="F184">
        <v>2240</v>
      </c>
      <c r="G184" t="s">
        <v>192</v>
      </c>
      <c r="H184" t="s">
        <v>193</v>
      </c>
      <c r="I184">
        <v>454916.73</v>
      </c>
    </row>
    <row r="185" spans="5:9" x14ac:dyDescent="0.45">
      <c r="E185">
        <f t="shared" si="3"/>
        <v>0</v>
      </c>
      <c r="F185">
        <v>2277</v>
      </c>
      <c r="G185" t="s">
        <v>192</v>
      </c>
      <c r="H185" t="s">
        <v>193</v>
      </c>
      <c r="I185">
        <v>902934.88</v>
      </c>
    </row>
    <row r="186" spans="5:9" x14ac:dyDescent="0.45">
      <c r="E186">
        <f t="shared" si="3"/>
        <v>0</v>
      </c>
      <c r="F186">
        <v>2291</v>
      </c>
      <c r="G186" t="s">
        <v>192</v>
      </c>
      <c r="H186" t="s">
        <v>193</v>
      </c>
      <c r="I186">
        <v>1740990.5</v>
      </c>
    </row>
    <row r="187" spans="5:9" x14ac:dyDescent="0.45">
      <c r="E187">
        <f t="shared" si="3"/>
        <v>0</v>
      </c>
      <c r="F187">
        <v>2364</v>
      </c>
      <c r="G187" t="s">
        <v>194</v>
      </c>
      <c r="H187" t="s">
        <v>193</v>
      </c>
      <c r="I187">
        <v>548171.80000000005</v>
      </c>
    </row>
    <row r="188" spans="5:9" x14ac:dyDescent="0.45">
      <c r="E188">
        <f t="shared" si="3"/>
        <v>0</v>
      </c>
      <c r="F188">
        <v>2367</v>
      </c>
      <c r="G188" t="s">
        <v>194</v>
      </c>
      <c r="H188" t="s">
        <v>193</v>
      </c>
      <c r="I188">
        <v>88195.182000000001</v>
      </c>
    </row>
    <row r="189" spans="5:9" x14ac:dyDescent="0.45">
      <c r="E189">
        <f t="shared" si="3"/>
        <v>0</v>
      </c>
      <c r="F189">
        <v>2378</v>
      </c>
      <c r="G189" t="s">
        <v>194</v>
      </c>
      <c r="H189" t="s">
        <v>193</v>
      </c>
      <c r="I189">
        <v>13737.03</v>
      </c>
    </row>
    <row r="190" spans="5:9" x14ac:dyDescent="0.45">
      <c r="E190">
        <f t="shared" si="3"/>
        <v>0</v>
      </c>
      <c r="F190">
        <v>2378</v>
      </c>
      <c r="G190" t="s">
        <v>192</v>
      </c>
      <c r="H190" t="s">
        <v>193</v>
      </c>
      <c r="I190">
        <v>0</v>
      </c>
    </row>
    <row r="191" spans="5:9" x14ac:dyDescent="0.45">
      <c r="E191">
        <f t="shared" si="3"/>
        <v>0</v>
      </c>
      <c r="F191">
        <v>2434</v>
      </c>
      <c r="G191" t="s">
        <v>194</v>
      </c>
      <c r="H191" t="s">
        <v>193</v>
      </c>
      <c r="I191">
        <v>0</v>
      </c>
    </row>
    <row r="192" spans="5:9" x14ac:dyDescent="0.45">
      <c r="E192">
        <f t="shared" si="3"/>
        <v>0</v>
      </c>
      <c r="F192">
        <v>2442</v>
      </c>
      <c r="G192" t="s">
        <v>194</v>
      </c>
      <c r="H192" t="s">
        <v>193</v>
      </c>
      <c r="I192">
        <v>0</v>
      </c>
    </row>
    <row r="193" spans="5:9" x14ac:dyDescent="0.45">
      <c r="E193">
        <f t="shared" si="3"/>
        <v>0</v>
      </c>
      <c r="F193">
        <v>2442</v>
      </c>
      <c r="G193" t="s">
        <v>192</v>
      </c>
      <c r="H193" t="s">
        <v>193</v>
      </c>
      <c r="I193">
        <v>7465765.2000000002</v>
      </c>
    </row>
    <row r="194" spans="5:9" x14ac:dyDescent="0.45">
      <c r="E194">
        <f t="shared" si="3"/>
        <v>0</v>
      </c>
      <c r="F194">
        <v>2450</v>
      </c>
      <c r="G194" t="s">
        <v>194</v>
      </c>
      <c r="H194" t="s">
        <v>193</v>
      </c>
      <c r="I194">
        <v>0</v>
      </c>
    </row>
    <row r="195" spans="5:9" x14ac:dyDescent="0.45">
      <c r="E195">
        <f t="shared" ref="E195:E258" si="4">IF(OR(D195&lt;=0,B195&lt;=0,D195="",B195=""),0,1)</f>
        <v>0</v>
      </c>
      <c r="F195">
        <v>2451</v>
      </c>
      <c r="G195" t="s">
        <v>194</v>
      </c>
      <c r="H195" t="s">
        <v>193</v>
      </c>
      <c r="I195">
        <v>0</v>
      </c>
    </row>
    <row r="196" spans="5:9" x14ac:dyDescent="0.45">
      <c r="E196">
        <f t="shared" si="4"/>
        <v>0</v>
      </c>
      <c r="F196">
        <v>2527</v>
      </c>
      <c r="G196" t="s">
        <v>194</v>
      </c>
      <c r="H196" t="s">
        <v>193</v>
      </c>
      <c r="I196">
        <v>0</v>
      </c>
    </row>
    <row r="197" spans="5:9" x14ac:dyDescent="0.45">
      <c r="E197">
        <f t="shared" si="4"/>
        <v>0</v>
      </c>
      <c r="F197">
        <v>2527</v>
      </c>
      <c r="G197" t="s">
        <v>192</v>
      </c>
      <c r="H197" t="s">
        <v>193</v>
      </c>
      <c r="I197">
        <v>0</v>
      </c>
    </row>
    <row r="198" spans="5:9" x14ac:dyDescent="0.45">
      <c r="E198">
        <f t="shared" si="4"/>
        <v>0</v>
      </c>
      <c r="F198">
        <v>2535</v>
      </c>
      <c r="G198" t="s">
        <v>194</v>
      </c>
      <c r="H198" t="s">
        <v>193</v>
      </c>
      <c r="I198">
        <v>93246.320999999996</v>
      </c>
    </row>
    <row r="199" spans="5:9" x14ac:dyDescent="0.45">
      <c r="E199">
        <f t="shared" si="4"/>
        <v>0</v>
      </c>
      <c r="F199">
        <v>2682</v>
      </c>
      <c r="G199" t="s">
        <v>194</v>
      </c>
      <c r="H199" t="s">
        <v>193</v>
      </c>
      <c r="I199">
        <v>0</v>
      </c>
    </row>
    <row r="200" spans="5:9" x14ac:dyDescent="0.45">
      <c r="E200">
        <f t="shared" si="4"/>
        <v>0</v>
      </c>
      <c r="F200">
        <v>2682</v>
      </c>
      <c r="G200" t="s">
        <v>194</v>
      </c>
      <c r="H200" t="s">
        <v>193</v>
      </c>
      <c r="I200">
        <v>0</v>
      </c>
    </row>
    <row r="201" spans="5:9" x14ac:dyDescent="0.45">
      <c r="E201">
        <f t="shared" si="4"/>
        <v>0</v>
      </c>
      <c r="F201">
        <v>2706</v>
      </c>
      <c r="G201" t="s">
        <v>194</v>
      </c>
      <c r="H201" t="s">
        <v>193</v>
      </c>
      <c r="I201">
        <v>1232330.3999999999</v>
      </c>
    </row>
    <row r="202" spans="5:9" x14ac:dyDescent="0.45">
      <c r="E202">
        <f t="shared" si="4"/>
        <v>0</v>
      </c>
      <c r="F202">
        <v>2712</v>
      </c>
      <c r="G202" t="s">
        <v>194</v>
      </c>
      <c r="H202" t="s">
        <v>193</v>
      </c>
      <c r="I202">
        <v>5887895.2999999998</v>
      </c>
    </row>
    <row r="203" spans="5:9" x14ac:dyDescent="0.45">
      <c r="E203">
        <f t="shared" si="4"/>
        <v>0</v>
      </c>
      <c r="F203">
        <v>2716</v>
      </c>
      <c r="G203" t="s">
        <v>194</v>
      </c>
      <c r="H203" t="s">
        <v>193</v>
      </c>
      <c r="I203">
        <v>0</v>
      </c>
    </row>
    <row r="204" spans="5:9" x14ac:dyDescent="0.45">
      <c r="E204">
        <f t="shared" si="4"/>
        <v>0</v>
      </c>
      <c r="F204">
        <v>2718</v>
      </c>
      <c r="G204" t="s">
        <v>194</v>
      </c>
      <c r="H204" t="s">
        <v>193</v>
      </c>
      <c r="I204">
        <v>814285.26</v>
      </c>
    </row>
    <row r="205" spans="5:9" x14ac:dyDescent="0.45">
      <c r="E205">
        <f t="shared" si="4"/>
        <v>0</v>
      </c>
      <c r="F205">
        <v>2721</v>
      </c>
      <c r="G205" t="s">
        <v>194</v>
      </c>
      <c r="H205" t="s">
        <v>193</v>
      </c>
      <c r="I205">
        <v>5523858.7999999998</v>
      </c>
    </row>
    <row r="206" spans="5:9" x14ac:dyDescent="0.45">
      <c r="E206">
        <f t="shared" si="4"/>
        <v>0</v>
      </c>
      <c r="F206">
        <v>2727</v>
      </c>
      <c r="G206" t="s">
        <v>194</v>
      </c>
      <c r="H206" t="s">
        <v>193</v>
      </c>
      <c r="I206">
        <v>8466514.4000000004</v>
      </c>
    </row>
    <row r="207" spans="5:9" x14ac:dyDescent="0.45">
      <c r="E207">
        <f t="shared" si="4"/>
        <v>0</v>
      </c>
      <c r="F207">
        <v>2790</v>
      </c>
      <c r="G207" t="s">
        <v>192</v>
      </c>
      <c r="H207" t="s">
        <v>193</v>
      </c>
      <c r="I207">
        <v>0</v>
      </c>
    </row>
    <row r="208" spans="5:9" x14ac:dyDescent="0.45">
      <c r="E208">
        <f t="shared" si="4"/>
        <v>0</v>
      </c>
      <c r="F208">
        <v>2817</v>
      </c>
      <c r="G208" t="s">
        <v>192</v>
      </c>
      <c r="H208" t="s">
        <v>193</v>
      </c>
      <c r="I208">
        <v>83448.197</v>
      </c>
    </row>
    <row r="209" spans="5:9" x14ac:dyDescent="0.45">
      <c r="E209">
        <f t="shared" si="4"/>
        <v>0</v>
      </c>
      <c r="F209">
        <v>2828</v>
      </c>
      <c r="G209" t="s">
        <v>194</v>
      </c>
      <c r="H209" t="s">
        <v>193</v>
      </c>
      <c r="I209">
        <v>10000462</v>
      </c>
    </row>
    <row r="210" spans="5:9" x14ac:dyDescent="0.45">
      <c r="E210">
        <f t="shared" si="4"/>
        <v>0</v>
      </c>
      <c r="F210">
        <v>2828</v>
      </c>
      <c r="G210" t="s">
        <v>192</v>
      </c>
      <c r="H210" t="s">
        <v>193</v>
      </c>
      <c r="I210">
        <v>0</v>
      </c>
    </row>
    <row r="211" spans="5:9" x14ac:dyDescent="0.45">
      <c r="E211">
        <f t="shared" si="4"/>
        <v>0</v>
      </c>
      <c r="F211">
        <v>2830</v>
      </c>
      <c r="G211" t="s">
        <v>194</v>
      </c>
      <c r="H211" t="s">
        <v>193</v>
      </c>
      <c r="I211">
        <v>0</v>
      </c>
    </row>
    <row r="212" spans="5:9" x14ac:dyDescent="0.45">
      <c r="E212">
        <f t="shared" si="4"/>
        <v>0</v>
      </c>
      <c r="F212">
        <v>2832</v>
      </c>
      <c r="G212" t="s">
        <v>194</v>
      </c>
      <c r="H212" t="s">
        <v>193</v>
      </c>
      <c r="I212">
        <v>5394007.5</v>
      </c>
    </row>
    <row r="213" spans="5:9" x14ac:dyDescent="0.45">
      <c r="E213">
        <f t="shared" si="4"/>
        <v>0</v>
      </c>
      <c r="F213">
        <v>2836</v>
      </c>
      <c r="G213" t="s">
        <v>194</v>
      </c>
      <c r="H213" t="s">
        <v>193</v>
      </c>
      <c r="I213">
        <v>1056113</v>
      </c>
    </row>
    <row r="214" spans="5:9" x14ac:dyDescent="0.45">
      <c r="E214">
        <f t="shared" si="4"/>
        <v>0</v>
      </c>
      <c r="F214">
        <v>2836</v>
      </c>
      <c r="G214" t="s">
        <v>192</v>
      </c>
      <c r="H214" t="s">
        <v>193</v>
      </c>
      <c r="I214">
        <v>0</v>
      </c>
    </row>
    <row r="215" spans="5:9" x14ac:dyDescent="0.45">
      <c r="E215">
        <f t="shared" si="4"/>
        <v>0</v>
      </c>
      <c r="F215">
        <v>2837</v>
      </c>
      <c r="G215" t="s">
        <v>194</v>
      </c>
      <c r="H215" t="s">
        <v>193</v>
      </c>
      <c r="I215">
        <v>0</v>
      </c>
    </row>
    <row r="216" spans="5:9" x14ac:dyDescent="0.45">
      <c r="E216">
        <f t="shared" si="4"/>
        <v>0</v>
      </c>
      <c r="F216">
        <v>2837</v>
      </c>
      <c r="G216" t="s">
        <v>192</v>
      </c>
      <c r="H216" t="s">
        <v>193</v>
      </c>
      <c r="I216">
        <v>0</v>
      </c>
    </row>
    <row r="217" spans="5:9" x14ac:dyDescent="0.45">
      <c r="E217">
        <f t="shared" si="4"/>
        <v>0</v>
      </c>
      <c r="F217">
        <v>2840</v>
      </c>
      <c r="G217" t="s">
        <v>194</v>
      </c>
      <c r="H217" t="s">
        <v>193</v>
      </c>
      <c r="I217">
        <v>4110469.5</v>
      </c>
    </row>
    <row r="218" spans="5:9" x14ac:dyDescent="0.45">
      <c r="E218">
        <f t="shared" si="4"/>
        <v>0</v>
      </c>
      <c r="F218">
        <v>2848</v>
      </c>
      <c r="G218" t="s">
        <v>194</v>
      </c>
      <c r="H218" t="s">
        <v>193</v>
      </c>
      <c r="I218">
        <v>0</v>
      </c>
    </row>
    <row r="219" spans="5:9" x14ac:dyDescent="0.45">
      <c r="E219">
        <f t="shared" si="4"/>
        <v>0</v>
      </c>
      <c r="F219">
        <v>2850</v>
      </c>
      <c r="G219" t="s">
        <v>194</v>
      </c>
      <c r="H219" t="s">
        <v>193</v>
      </c>
      <c r="I219">
        <v>2064674.6</v>
      </c>
    </row>
    <row r="220" spans="5:9" x14ac:dyDescent="0.45">
      <c r="E220">
        <f t="shared" si="4"/>
        <v>0</v>
      </c>
      <c r="F220">
        <v>2861</v>
      </c>
      <c r="G220" t="s">
        <v>194</v>
      </c>
      <c r="H220" t="s">
        <v>193</v>
      </c>
      <c r="I220">
        <v>0</v>
      </c>
    </row>
    <row r="221" spans="5:9" x14ac:dyDescent="0.45">
      <c r="E221">
        <f t="shared" si="4"/>
        <v>0</v>
      </c>
      <c r="F221">
        <v>2866</v>
      </c>
      <c r="G221" t="s">
        <v>194</v>
      </c>
      <c r="H221" t="s">
        <v>193</v>
      </c>
      <c r="I221">
        <v>4523114</v>
      </c>
    </row>
    <row r="222" spans="5:9" x14ac:dyDescent="0.45">
      <c r="E222">
        <f t="shared" si="4"/>
        <v>0</v>
      </c>
      <c r="F222">
        <v>2866</v>
      </c>
      <c r="G222" t="s">
        <v>192</v>
      </c>
      <c r="H222" t="s">
        <v>193</v>
      </c>
      <c r="I222">
        <v>213277.98</v>
      </c>
    </row>
    <row r="223" spans="5:9" x14ac:dyDescent="0.45">
      <c r="E223">
        <f t="shared" si="4"/>
        <v>0</v>
      </c>
      <c r="F223">
        <v>2876</v>
      </c>
      <c r="G223" t="s">
        <v>194</v>
      </c>
      <c r="H223" t="s">
        <v>193</v>
      </c>
      <c r="I223">
        <v>5682176.2000000002</v>
      </c>
    </row>
    <row r="224" spans="5:9" x14ac:dyDescent="0.45">
      <c r="E224">
        <f t="shared" si="4"/>
        <v>0</v>
      </c>
      <c r="F224">
        <v>2876</v>
      </c>
      <c r="G224" t="s">
        <v>192</v>
      </c>
      <c r="H224" t="s">
        <v>193</v>
      </c>
      <c r="I224">
        <v>110732.7</v>
      </c>
    </row>
    <row r="225" spans="5:9" x14ac:dyDescent="0.45">
      <c r="E225">
        <f t="shared" si="4"/>
        <v>0</v>
      </c>
      <c r="F225">
        <v>2878</v>
      </c>
      <c r="G225" t="s">
        <v>192</v>
      </c>
      <c r="H225" t="s">
        <v>193</v>
      </c>
      <c r="I225">
        <v>0</v>
      </c>
    </row>
    <row r="226" spans="5:9" x14ac:dyDescent="0.45">
      <c r="E226">
        <f t="shared" si="4"/>
        <v>0</v>
      </c>
      <c r="F226">
        <v>2914</v>
      </c>
      <c r="G226" t="s">
        <v>194</v>
      </c>
      <c r="H226" t="s">
        <v>193</v>
      </c>
      <c r="I226">
        <v>57527.985999999997</v>
      </c>
    </row>
    <row r="227" spans="5:9" x14ac:dyDescent="0.45">
      <c r="E227">
        <f t="shared" si="4"/>
        <v>0</v>
      </c>
      <c r="F227">
        <v>2917</v>
      </c>
      <c r="G227" t="s">
        <v>194</v>
      </c>
      <c r="H227" t="s">
        <v>193</v>
      </c>
      <c r="I227">
        <v>0</v>
      </c>
    </row>
    <row r="228" spans="5:9" x14ac:dyDescent="0.45">
      <c r="E228">
        <f t="shared" si="4"/>
        <v>0</v>
      </c>
      <c r="F228">
        <v>2935</v>
      </c>
      <c r="G228" t="s">
        <v>194</v>
      </c>
      <c r="H228" t="s">
        <v>193</v>
      </c>
      <c r="I228">
        <v>14589.813</v>
      </c>
    </row>
    <row r="229" spans="5:9" x14ac:dyDescent="0.45">
      <c r="E229">
        <f t="shared" si="4"/>
        <v>0</v>
      </c>
      <c r="F229">
        <v>2936</v>
      </c>
      <c r="G229" t="s">
        <v>194</v>
      </c>
      <c r="H229" t="s">
        <v>193</v>
      </c>
      <c r="I229">
        <v>3046.203</v>
      </c>
    </row>
    <row r="230" spans="5:9" x14ac:dyDescent="0.45">
      <c r="E230">
        <f t="shared" si="4"/>
        <v>0</v>
      </c>
      <c r="F230">
        <v>2937</v>
      </c>
      <c r="G230" t="s">
        <v>194</v>
      </c>
      <c r="H230" t="s">
        <v>193</v>
      </c>
      <c r="I230">
        <v>0</v>
      </c>
    </row>
    <row r="231" spans="5:9" x14ac:dyDescent="0.45">
      <c r="E231">
        <f t="shared" si="4"/>
        <v>0</v>
      </c>
      <c r="F231">
        <v>2942</v>
      </c>
      <c r="G231" t="s">
        <v>194</v>
      </c>
      <c r="H231" t="s">
        <v>193</v>
      </c>
      <c r="I231">
        <v>0</v>
      </c>
    </row>
    <row r="232" spans="5:9" x14ac:dyDescent="0.45">
      <c r="E232">
        <f t="shared" si="4"/>
        <v>0</v>
      </c>
      <c r="F232">
        <v>2943</v>
      </c>
      <c r="G232" t="s">
        <v>194</v>
      </c>
      <c r="H232" t="s">
        <v>193</v>
      </c>
      <c r="I232">
        <v>0</v>
      </c>
    </row>
    <row r="233" spans="5:9" x14ac:dyDescent="0.45">
      <c r="E233">
        <f t="shared" si="4"/>
        <v>0</v>
      </c>
      <c r="F233">
        <v>2952</v>
      </c>
      <c r="G233" t="s">
        <v>192</v>
      </c>
      <c r="H233" t="s">
        <v>193</v>
      </c>
      <c r="I233">
        <v>3806289.3</v>
      </c>
    </row>
    <row r="234" spans="5:9" x14ac:dyDescent="0.45">
      <c r="E234">
        <f t="shared" si="4"/>
        <v>0</v>
      </c>
      <c r="F234">
        <v>2963</v>
      </c>
      <c r="G234" t="s">
        <v>194</v>
      </c>
      <c r="H234" t="s">
        <v>193</v>
      </c>
      <c r="I234">
        <v>0</v>
      </c>
    </row>
    <row r="235" spans="5:9" x14ac:dyDescent="0.45">
      <c r="E235">
        <f t="shared" si="4"/>
        <v>0</v>
      </c>
      <c r="F235">
        <v>2963</v>
      </c>
      <c r="G235" t="s">
        <v>194</v>
      </c>
      <c r="H235" t="s">
        <v>193</v>
      </c>
      <c r="I235">
        <v>0</v>
      </c>
    </row>
    <row r="236" spans="5:9" x14ac:dyDescent="0.45">
      <c r="E236">
        <f t="shared" si="4"/>
        <v>0</v>
      </c>
      <c r="F236">
        <v>2963</v>
      </c>
      <c r="G236" t="s">
        <v>192</v>
      </c>
      <c r="H236" t="s">
        <v>193</v>
      </c>
      <c r="I236">
        <v>2621945.1</v>
      </c>
    </row>
    <row r="237" spans="5:9" x14ac:dyDescent="0.45">
      <c r="E237">
        <f t="shared" si="4"/>
        <v>0</v>
      </c>
      <c r="F237">
        <v>3113</v>
      </c>
      <c r="G237" t="s">
        <v>194</v>
      </c>
      <c r="H237" t="s">
        <v>193</v>
      </c>
      <c r="I237">
        <v>0</v>
      </c>
    </row>
    <row r="238" spans="5:9" x14ac:dyDescent="0.45">
      <c r="E238">
        <f t="shared" si="4"/>
        <v>0</v>
      </c>
      <c r="F238">
        <v>3115</v>
      </c>
      <c r="G238" t="s">
        <v>194</v>
      </c>
      <c r="H238" t="s">
        <v>193</v>
      </c>
      <c r="I238">
        <v>0</v>
      </c>
    </row>
    <row r="239" spans="5:9" x14ac:dyDescent="0.45">
      <c r="E239">
        <f t="shared" si="4"/>
        <v>0</v>
      </c>
      <c r="F239">
        <v>3118</v>
      </c>
      <c r="G239" t="s">
        <v>194</v>
      </c>
      <c r="H239" t="s">
        <v>193</v>
      </c>
      <c r="I239">
        <v>686701.47</v>
      </c>
    </row>
    <row r="240" spans="5:9" x14ac:dyDescent="0.45">
      <c r="E240">
        <f t="shared" si="4"/>
        <v>0</v>
      </c>
      <c r="F240">
        <v>3122</v>
      </c>
      <c r="G240" t="s">
        <v>194</v>
      </c>
      <c r="H240" t="s">
        <v>193</v>
      </c>
      <c r="I240">
        <v>5104344</v>
      </c>
    </row>
    <row r="241" spans="5:9" x14ac:dyDescent="0.45">
      <c r="E241">
        <f t="shared" si="4"/>
        <v>0</v>
      </c>
      <c r="F241">
        <v>3130</v>
      </c>
      <c r="G241" t="s">
        <v>194</v>
      </c>
      <c r="H241" t="s">
        <v>193</v>
      </c>
      <c r="I241">
        <v>0</v>
      </c>
    </row>
    <row r="242" spans="5:9" x14ac:dyDescent="0.45">
      <c r="E242">
        <f t="shared" si="4"/>
        <v>0</v>
      </c>
      <c r="F242">
        <v>3131</v>
      </c>
      <c r="G242" t="s">
        <v>194</v>
      </c>
      <c r="H242" t="s">
        <v>193</v>
      </c>
      <c r="I242">
        <v>0</v>
      </c>
    </row>
    <row r="243" spans="5:9" x14ac:dyDescent="0.45">
      <c r="E243">
        <f t="shared" si="4"/>
        <v>0</v>
      </c>
      <c r="F243">
        <v>3136</v>
      </c>
      <c r="G243" t="s">
        <v>194</v>
      </c>
      <c r="H243" t="s">
        <v>193</v>
      </c>
      <c r="I243">
        <v>504099.63</v>
      </c>
    </row>
    <row r="244" spans="5:9" x14ac:dyDescent="0.45">
      <c r="E244">
        <f t="shared" si="4"/>
        <v>0</v>
      </c>
      <c r="F244">
        <v>3138</v>
      </c>
      <c r="G244" t="s">
        <v>192</v>
      </c>
      <c r="H244" t="s">
        <v>193</v>
      </c>
      <c r="I244">
        <v>0</v>
      </c>
    </row>
    <row r="245" spans="5:9" x14ac:dyDescent="0.45">
      <c r="E245">
        <f t="shared" si="4"/>
        <v>0</v>
      </c>
      <c r="F245">
        <v>3140</v>
      </c>
      <c r="G245" t="s">
        <v>194</v>
      </c>
      <c r="H245" t="s">
        <v>193</v>
      </c>
      <c r="I245">
        <v>1000167.9</v>
      </c>
    </row>
    <row r="246" spans="5:9" x14ac:dyDescent="0.45">
      <c r="E246">
        <f t="shared" si="4"/>
        <v>0</v>
      </c>
      <c r="F246">
        <v>3149</v>
      </c>
      <c r="G246" t="s">
        <v>194</v>
      </c>
      <c r="H246" t="s">
        <v>193</v>
      </c>
      <c r="I246">
        <v>2602573.9</v>
      </c>
    </row>
    <row r="247" spans="5:9" x14ac:dyDescent="0.45">
      <c r="E247">
        <f t="shared" si="4"/>
        <v>0</v>
      </c>
      <c r="F247">
        <v>3152</v>
      </c>
      <c r="G247" t="s">
        <v>194</v>
      </c>
      <c r="H247" t="s">
        <v>193</v>
      </c>
      <c r="I247">
        <v>0</v>
      </c>
    </row>
    <row r="248" spans="5:9" x14ac:dyDescent="0.45">
      <c r="E248">
        <f t="shared" si="4"/>
        <v>0</v>
      </c>
      <c r="F248">
        <v>3176</v>
      </c>
      <c r="G248" t="s">
        <v>194</v>
      </c>
      <c r="H248" t="s">
        <v>193</v>
      </c>
      <c r="I248">
        <v>0</v>
      </c>
    </row>
    <row r="249" spans="5:9" x14ac:dyDescent="0.45">
      <c r="E249">
        <f t="shared" si="4"/>
        <v>0</v>
      </c>
      <c r="F249">
        <v>3251</v>
      </c>
      <c r="G249" t="s">
        <v>194</v>
      </c>
      <c r="H249" t="s">
        <v>193</v>
      </c>
      <c r="I249">
        <v>0</v>
      </c>
    </row>
    <row r="250" spans="5:9" x14ac:dyDescent="0.45">
      <c r="E250">
        <f t="shared" si="4"/>
        <v>0</v>
      </c>
      <c r="F250">
        <v>3287</v>
      </c>
      <c r="G250" t="s">
        <v>194</v>
      </c>
      <c r="H250" t="s">
        <v>193</v>
      </c>
      <c r="I250">
        <v>0</v>
      </c>
    </row>
    <row r="251" spans="5:9" x14ac:dyDescent="0.45">
      <c r="E251">
        <f t="shared" si="4"/>
        <v>0</v>
      </c>
      <c r="F251">
        <v>3297</v>
      </c>
      <c r="G251" t="s">
        <v>194</v>
      </c>
      <c r="H251" t="s">
        <v>193</v>
      </c>
      <c r="I251">
        <v>3789826.4</v>
      </c>
    </row>
    <row r="252" spans="5:9" x14ac:dyDescent="0.45">
      <c r="E252">
        <f t="shared" si="4"/>
        <v>0</v>
      </c>
      <c r="F252">
        <v>3298</v>
      </c>
      <c r="G252" t="s">
        <v>194</v>
      </c>
      <c r="H252" t="s">
        <v>193</v>
      </c>
      <c r="I252">
        <v>0</v>
      </c>
    </row>
    <row r="253" spans="5:9" x14ac:dyDescent="0.45">
      <c r="E253">
        <f t="shared" si="4"/>
        <v>0</v>
      </c>
      <c r="F253">
        <v>3319</v>
      </c>
      <c r="G253" t="s">
        <v>194</v>
      </c>
      <c r="H253" t="s">
        <v>193</v>
      </c>
      <c r="I253">
        <v>0</v>
      </c>
    </row>
    <row r="254" spans="5:9" x14ac:dyDescent="0.45">
      <c r="E254">
        <f t="shared" si="4"/>
        <v>0</v>
      </c>
      <c r="F254">
        <v>3325</v>
      </c>
      <c r="G254" t="s">
        <v>192</v>
      </c>
      <c r="H254" t="s">
        <v>193</v>
      </c>
      <c r="I254">
        <v>0</v>
      </c>
    </row>
    <row r="255" spans="5:9" x14ac:dyDescent="0.45">
      <c r="E255">
        <f t="shared" si="4"/>
        <v>0</v>
      </c>
      <c r="F255">
        <v>3325</v>
      </c>
      <c r="G255" t="s">
        <v>192</v>
      </c>
      <c r="H255" t="s">
        <v>193</v>
      </c>
      <c r="I255">
        <v>0</v>
      </c>
    </row>
    <row r="256" spans="5:9" x14ac:dyDescent="0.45">
      <c r="E256">
        <f t="shared" si="4"/>
        <v>0</v>
      </c>
      <c r="F256">
        <v>3393</v>
      </c>
      <c r="G256" t="s">
        <v>194</v>
      </c>
      <c r="H256" t="s">
        <v>193</v>
      </c>
      <c r="I256">
        <v>0</v>
      </c>
    </row>
    <row r="257" spans="5:9" x14ac:dyDescent="0.45">
      <c r="E257">
        <f t="shared" si="4"/>
        <v>0</v>
      </c>
      <c r="F257">
        <v>3393</v>
      </c>
      <c r="G257" t="s">
        <v>192</v>
      </c>
      <c r="H257" t="s">
        <v>193</v>
      </c>
      <c r="I257">
        <v>389576.45</v>
      </c>
    </row>
    <row r="258" spans="5:9" x14ac:dyDescent="0.45">
      <c r="E258">
        <f t="shared" si="4"/>
        <v>0</v>
      </c>
      <c r="F258">
        <v>3396</v>
      </c>
      <c r="G258" t="s">
        <v>194</v>
      </c>
      <c r="H258" t="s">
        <v>193</v>
      </c>
      <c r="I258">
        <v>1390393.6</v>
      </c>
    </row>
    <row r="259" spans="5:9" x14ac:dyDescent="0.45">
      <c r="E259">
        <f t="shared" ref="E259:E322" si="5">IF(OR(D259&lt;=0,B259&lt;=0,D259="",B259=""),0,1)</f>
        <v>0</v>
      </c>
      <c r="F259">
        <v>3399</v>
      </c>
      <c r="G259" t="s">
        <v>194</v>
      </c>
      <c r="H259" t="s">
        <v>193</v>
      </c>
      <c r="I259">
        <v>2476991.2000000002</v>
      </c>
    </row>
    <row r="260" spans="5:9" x14ac:dyDescent="0.45">
      <c r="E260">
        <f t="shared" si="5"/>
        <v>0</v>
      </c>
      <c r="F260">
        <v>3403</v>
      </c>
      <c r="G260" t="s">
        <v>194</v>
      </c>
      <c r="H260" t="s">
        <v>193</v>
      </c>
      <c r="I260">
        <v>0</v>
      </c>
    </row>
    <row r="261" spans="5:9" x14ac:dyDescent="0.45">
      <c r="E261">
        <f t="shared" si="5"/>
        <v>0</v>
      </c>
      <c r="F261">
        <v>3403</v>
      </c>
      <c r="G261" t="s">
        <v>192</v>
      </c>
      <c r="H261" t="s">
        <v>193</v>
      </c>
      <c r="I261">
        <v>5127318.5</v>
      </c>
    </row>
    <row r="262" spans="5:9" x14ac:dyDescent="0.45">
      <c r="E262">
        <f t="shared" si="5"/>
        <v>0</v>
      </c>
      <c r="F262">
        <v>3406</v>
      </c>
      <c r="G262" t="s">
        <v>194</v>
      </c>
      <c r="H262" t="s">
        <v>193</v>
      </c>
      <c r="I262">
        <v>0</v>
      </c>
    </row>
    <row r="263" spans="5:9" x14ac:dyDescent="0.45">
      <c r="E263">
        <f t="shared" si="5"/>
        <v>0</v>
      </c>
      <c r="F263">
        <v>3406</v>
      </c>
      <c r="G263" t="s">
        <v>192</v>
      </c>
      <c r="H263" t="s">
        <v>193</v>
      </c>
      <c r="I263">
        <v>0</v>
      </c>
    </row>
    <row r="264" spans="5:9" x14ac:dyDescent="0.45">
      <c r="E264">
        <f t="shared" si="5"/>
        <v>0</v>
      </c>
      <c r="F264">
        <v>3406</v>
      </c>
      <c r="G264" t="s">
        <v>194</v>
      </c>
      <c r="H264" t="s">
        <v>193</v>
      </c>
      <c r="I264">
        <v>0</v>
      </c>
    </row>
    <row r="265" spans="5:9" x14ac:dyDescent="0.45">
      <c r="E265">
        <f t="shared" si="5"/>
        <v>0</v>
      </c>
      <c r="F265">
        <v>3406</v>
      </c>
      <c r="G265" t="s">
        <v>192</v>
      </c>
      <c r="H265" t="s">
        <v>193</v>
      </c>
      <c r="I265">
        <v>0</v>
      </c>
    </row>
    <row r="266" spans="5:9" x14ac:dyDescent="0.45">
      <c r="E266">
        <f t="shared" si="5"/>
        <v>0</v>
      </c>
      <c r="F266">
        <v>3407</v>
      </c>
      <c r="G266" t="s">
        <v>194</v>
      </c>
      <c r="H266" t="s">
        <v>193</v>
      </c>
      <c r="I266">
        <v>1568955.3</v>
      </c>
    </row>
    <row r="267" spans="5:9" x14ac:dyDescent="0.45">
      <c r="E267">
        <f t="shared" si="5"/>
        <v>0</v>
      </c>
      <c r="F267">
        <v>3407</v>
      </c>
      <c r="G267" t="s">
        <v>192</v>
      </c>
      <c r="H267" t="s">
        <v>193</v>
      </c>
      <c r="I267">
        <v>1472887.3</v>
      </c>
    </row>
    <row r="268" spans="5:9" x14ac:dyDescent="0.45">
      <c r="E268">
        <f t="shared" si="5"/>
        <v>0</v>
      </c>
      <c r="F268">
        <v>3470</v>
      </c>
      <c r="G268" t="s">
        <v>192</v>
      </c>
      <c r="H268" t="s">
        <v>193</v>
      </c>
      <c r="I268">
        <v>14895707</v>
      </c>
    </row>
    <row r="269" spans="5:9" x14ac:dyDescent="0.45">
      <c r="E269">
        <f t="shared" si="5"/>
        <v>0</v>
      </c>
      <c r="F269">
        <v>3497</v>
      </c>
      <c r="G269" t="s">
        <v>192</v>
      </c>
      <c r="H269" t="s">
        <v>193</v>
      </c>
      <c r="I269">
        <v>577179.16</v>
      </c>
    </row>
    <row r="270" spans="5:9" x14ac:dyDescent="0.45">
      <c r="E270">
        <f t="shared" si="5"/>
        <v>0</v>
      </c>
      <c r="F270">
        <v>3775</v>
      </c>
      <c r="G270" t="s">
        <v>194</v>
      </c>
      <c r="H270" t="s">
        <v>193</v>
      </c>
      <c r="I270">
        <v>0</v>
      </c>
    </row>
    <row r="271" spans="5:9" x14ac:dyDescent="0.45">
      <c r="E271">
        <f t="shared" si="5"/>
        <v>0</v>
      </c>
      <c r="F271">
        <v>3797</v>
      </c>
      <c r="G271" t="s">
        <v>194</v>
      </c>
      <c r="H271" t="s">
        <v>193</v>
      </c>
      <c r="I271">
        <v>1879341.6</v>
      </c>
    </row>
    <row r="272" spans="5:9" x14ac:dyDescent="0.45">
      <c r="E272">
        <f t="shared" si="5"/>
        <v>0</v>
      </c>
      <c r="F272">
        <v>3803</v>
      </c>
      <c r="G272" t="s">
        <v>194</v>
      </c>
      <c r="H272" t="s">
        <v>193</v>
      </c>
      <c r="I272">
        <v>0</v>
      </c>
    </row>
    <row r="273" spans="5:9" x14ac:dyDescent="0.45">
      <c r="E273">
        <f t="shared" si="5"/>
        <v>0</v>
      </c>
      <c r="F273">
        <v>3809</v>
      </c>
      <c r="G273" t="s">
        <v>194</v>
      </c>
      <c r="H273" t="s">
        <v>193</v>
      </c>
      <c r="I273">
        <v>362709.64</v>
      </c>
    </row>
    <row r="274" spans="5:9" x14ac:dyDescent="0.45">
      <c r="E274">
        <f t="shared" si="5"/>
        <v>0</v>
      </c>
      <c r="F274">
        <v>3845</v>
      </c>
      <c r="G274" t="s">
        <v>192</v>
      </c>
      <c r="H274" t="s">
        <v>193</v>
      </c>
      <c r="I274">
        <v>0</v>
      </c>
    </row>
    <row r="275" spans="5:9" x14ac:dyDescent="0.45">
      <c r="E275">
        <f t="shared" si="5"/>
        <v>0</v>
      </c>
      <c r="F275">
        <v>3935</v>
      </c>
      <c r="G275" t="s">
        <v>194</v>
      </c>
      <c r="H275" t="s">
        <v>193</v>
      </c>
      <c r="I275">
        <v>12924819</v>
      </c>
    </row>
    <row r="276" spans="5:9" x14ac:dyDescent="0.45">
      <c r="E276">
        <f t="shared" si="5"/>
        <v>0</v>
      </c>
      <c r="F276">
        <v>3943</v>
      </c>
      <c r="G276" t="s">
        <v>194</v>
      </c>
      <c r="H276" t="s">
        <v>193</v>
      </c>
      <c r="I276">
        <v>5995581.7000000002</v>
      </c>
    </row>
    <row r="277" spans="5:9" x14ac:dyDescent="0.45">
      <c r="E277">
        <f t="shared" si="5"/>
        <v>0</v>
      </c>
      <c r="F277">
        <v>3943</v>
      </c>
      <c r="G277" t="s">
        <v>192</v>
      </c>
      <c r="H277" t="s">
        <v>193</v>
      </c>
      <c r="I277">
        <v>0</v>
      </c>
    </row>
    <row r="278" spans="5:9" x14ac:dyDescent="0.45">
      <c r="E278">
        <f t="shared" si="5"/>
        <v>0</v>
      </c>
      <c r="F278">
        <v>3944</v>
      </c>
      <c r="G278" t="s">
        <v>194</v>
      </c>
      <c r="H278" t="s">
        <v>193</v>
      </c>
      <c r="I278">
        <v>0</v>
      </c>
    </row>
    <row r="279" spans="5:9" x14ac:dyDescent="0.45">
      <c r="E279">
        <f t="shared" si="5"/>
        <v>0</v>
      </c>
      <c r="F279">
        <v>3948</v>
      </c>
      <c r="G279" t="s">
        <v>194</v>
      </c>
      <c r="H279" t="s">
        <v>193</v>
      </c>
      <c r="I279">
        <v>5473103.2999999998</v>
      </c>
    </row>
    <row r="280" spans="5:9" x14ac:dyDescent="0.45">
      <c r="E280">
        <f t="shared" si="5"/>
        <v>0</v>
      </c>
      <c r="F280">
        <v>3954</v>
      </c>
      <c r="G280" t="s">
        <v>194</v>
      </c>
      <c r="H280" t="s">
        <v>193</v>
      </c>
      <c r="I280">
        <v>5513103.2000000002</v>
      </c>
    </row>
    <row r="281" spans="5:9" x14ac:dyDescent="0.45">
      <c r="E281">
        <f t="shared" si="5"/>
        <v>0</v>
      </c>
      <c r="F281">
        <v>3982</v>
      </c>
      <c r="G281" t="s">
        <v>194</v>
      </c>
      <c r="H281" t="s">
        <v>193</v>
      </c>
      <c r="I281">
        <v>0</v>
      </c>
    </row>
    <row r="282" spans="5:9" x14ac:dyDescent="0.45">
      <c r="E282">
        <f t="shared" si="5"/>
        <v>0</v>
      </c>
      <c r="F282">
        <v>3982</v>
      </c>
      <c r="G282" t="s">
        <v>192</v>
      </c>
      <c r="H282" t="s">
        <v>193</v>
      </c>
      <c r="I282">
        <v>794.68200000000002</v>
      </c>
    </row>
    <row r="283" spans="5:9" x14ac:dyDescent="0.45">
      <c r="E283">
        <f t="shared" si="5"/>
        <v>0</v>
      </c>
      <c r="F283">
        <v>3992</v>
      </c>
      <c r="G283" t="s">
        <v>194</v>
      </c>
      <c r="H283" t="s">
        <v>193</v>
      </c>
      <c r="I283">
        <v>0</v>
      </c>
    </row>
    <row r="284" spans="5:9" x14ac:dyDescent="0.45">
      <c r="E284">
        <f t="shared" si="5"/>
        <v>0</v>
      </c>
      <c r="F284">
        <v>4041</v>
      </c>
      <c r="G284" t="s">
        <v>192</v>
      </c>
      <c r="H284" t="s">
        <v>193</v>
      </c>
      <c r="I284">
        <v>0</v>
      </c>
    </row>
    <row r="285" spans="5:9" x14ac:dyDescent="0.45">
      <c r="E285">
        <f t="shared" si="5"/>
        <v>0</v>
      </c>
      <c r="F285">
        <v>4042</v>
      </c>
      <c r="G285" t="s">
        <v>194</v>
      </c>
      <c r="H285" t="s">
        <v>193</v>
      </c>
      <c r="I285">
        <v>0</v>
      </c>
    </row>
    <row r="286" spans="5:9" x14ac:dyDescent="0.45">
      <c r="E286">
        <f t="shared" si="5"/>
        <v>0</v>
      </c>
      <c r="F286">
        <v>4050</v>
      </c>
      <c r="G286" t="s">
        <v>192</v>
      </c>
      <c r="H286" t="s">
        <v>193</v>
      </c>
      <c r="I286">
        <v>3279943.2</v>
      </c>
    </row>
    <row r="287" spans="5:9" x14ac:dyDescent="0.45">
      <c r="E287">
        <f t="shared" si="5"/>
        <v>0</v>
      </c>
      <c r="F287">
        <v>4072</v>
      </c>
      <c r="G287" t="s">
        <v>192</v>
      </c>
      <c r="H287" t="s">
        <v>193</v>
      </c>
      <c r="I287">
        <v>0</v>
      </c>
    </row>
    <row r="288" spans="5:9" x14ac:dyDescent="0.45">
      <c r="E288">
        <f t="shared" si="5"/>
        <v>0</v>
      </c>
      <c r="F288">
        <v>4072</v>
      </c>
      <c r="G288" t="s">
        <v>192</v>
      </c>
      <c r="H288" t="s">
        <v>193</v>
      </c>
      <c r="I288">
        <v>463008.82</v>
      </c>
    </row>
    <row r="289" spans="5:9" x14ac:dyDescent="0.45">
      <c r="E289">
        <f t="shared" si="5"/>
        <v>0</v>
      </c>
      <c r="F289">
        <v>4078</v>
      </c>
      <c r="G289" t="s">
        <v>192</v>
      </c>
      <c r="H289" t="s">
        <v>193</v>
      </c>
      <c r="I289">
        <v>0</v>
      </c>
    </row>
    <row r="290" spans="5:9" x14ac:dyDescent="0.45">
      <c r="E290">
        <f t="shared" si="5"/>
        <v>0</v>
      </c>
      <c r="F290">
        <v>4125</v>
      </c>
      <c r="G290" t="s">
        <v>194</v>
      </c>
      <c r="H290" t="s">
        <v>193</v>
      </c>
      <c r="I290">
        <v>18344.505000000001</v>
      </c>
    </row>
    <row r="291" spans="5:9" x14ac:dyDescent="0.45">
      <c r="E291">
        <f t="shared" si="5"/>
        <v>0</v>
      </c>
      <c r="F291">
        <v>4125</v>
      </c>
      <c r="G291" t="s">
        <v>192</v>
      </c>
      <c r="H291" t="s">
        <v>193</v>
      </c>
      <c r="I291">
        <v>0</v>
      </c>
    </row>
    <row r="292" spans="5:9" x14ac:dyDescent="0.45">
      <c r="E292">
        <f t="shared" si="5"/>
        <v>0</v>
      </c>
      <c r="F292">
        <v>4143</v>
      </c>
      <c r="G292" t="s">
        <v>194</v>
      </c>
      <c r="H292" t="s">
        <v>193</v>
      </c>
      <c r="I292">
        <v>0</v>
      </c>
    </row>
    <row r="293" spans="5:9" x14ac:dyDescent="0.45">
      <c r="E293">
        <f t="shared" si="5"/>
        <v>0</v>
      </c>
      <c r="F293">
        <v>4143</v>
      </c>
      <c r="G293" t="s">
        <v>192</v>
      </c>
      <c r="H293" t="s">
        <v>193</v>
      </c>
      <c r="I293">
        <v>1679750.1</v>
      </c>
    </row>
    <row r="294" spans="5:9" x14ac:dyDescent="0.45">
      <c r="E294">
        <f t="shared" si="5"/>
        <v>0</v>
      </c>
      <c r="F294">
        <v>4158</v>
      </c>
      <c r="G294" t="s">
        <v>192</v>
      </c>
      <c r="H294" t="s">
        <v>193</v>
      </c>
      <c r="I294">
        <v>4793623.5999999996</v>
      </c>
    </row>
    <row r="295" spans="5:9" x14ac:dyDescent="0.45">
      <c r="E295">
        <f t="shared" si="5"/>
        <v>0</v>
      </c>
      <c r="F295">
        <v>4162</v>
      </c>
      <c r="G295" t="s">
        <v>192</v>
      </c>
      <c r="H295" t="s">
        <v>193</v>
      </c>
      <c r="I295">
        <v>4731716.2</v>
      </c>
    </row>
    <row r="296" spans="5:9" x14ac:dyDescent="0.45">
      <c r="E296">
        <f t="shared" si="5"/>
        <v>0</v>
      </c>
      <c r="F296">
        <v>4271</v>
      </c>
      <c r="G296" t="s">
        <v>194</v>
      </c>
      <c r="H296" t="s">
        <v>193</v>
      </c>
      <c r="I296">
        <v>0</v>
      </c>
    </row>
    <row r="297" spans="5:9" x14ac:dyDescent="0.45">
      <c r="E297">
        <f t="shared" si="5"/>
        <v>0</v>
      </c>
      <c r="F297">
        <v>4271</v>
      </c>
      <c r="G297" t="s">
        <v>192</v>
      </c>
      <c r="H297" t="s">
        <v>193</v>
      </c>
      <c r="I297">
        <v>1887860</v>
      </c>
    </row>
    <row r="298" spans="5:9" x14ac:dyDescent="0.45">
      <c r="E298">
        <f t="shared" si="5"/>
        <v>0</v>
      </c>
      <c r="F298">
        <v>4941</v>
      </c>
      <c r="G298" t="s">
        <v>194</v>
      </c>
      <c r="H298" t="s">
        <v>193</v>
      </c>
      <c r="I298">
        <v>12994358</v>
      </c>
    </row>
    <row r="299" spans="5:9" x14ac:dyDescent="0.45">
      <c r="E299">
        <f t="shared" si="5"/>
        <v>0</v>
      </c>
      <c r="F299">
        <v>6002</v>
      </c>
      <c r="G299" t="s">
        <v>192</v>
      </c>
      <c r="H299" t="s">
        <v>193</v>
      </c>
      <c r="I299">
        <v>18000241</v>
      </c>
    </row>
    <row r="300" spans="5:9" x14ac:dyDescent="0.45">
      <c r="E300">
        <f t="shared" si="5"/>
        <v>0</v>
      </c>
      <c r="F300">
        <v>6004</v>
      </c>
      <c r="G300" t="s">
        <v>194</v>
      </c>
      <c r="H300" t="s">
        <v>193</v>
      </c>
      <c r="I300">
        <v>0</v>
      </c>
    </row>
    <row r="301" spans="5:9" x14ac:dyDescent="0.45">
      <c r="E301">
        <f t="shared" si="5"/>
        <v>0</v>
      </c>
      <c r="F301">
        <v>6009</v>
      </c>
      <c r="G301" t="s">
        <v>192</v>
      </c>
      <c r="H301" t="s">
        <v>193</v>
      </c>
      <c r="I301">
        <v>8238975</v>
      </c>
    </row>
    <row r="302" spans="5:9" x14ac:dyDescent="0.45">
      <c r="E302">
        <f t="shared" si="5"/>
        <v>0</v>
      </c>
      <c r="F302">
        <v>6016</v>
      </c>
      <c r="G302" t="s">
        <v>194</v>
      </c>
      <c r="H302" t="s">
        <v>193</v>
      </c>
      <c r="I302">
        <v>0</v>
      </c>
    </row>
    <row r="303" spans="5:9" x14ac:dyDescent="0.45">
      <c r="E303">
        <f t="shared" si="5"/>
        <v>0</v>
      </c>
      <c r="F303">
        <v>6016</v>
      </c>
      <c r="G303" t="s">
        <v>192</v>
      </c>
      <c r="H303" t="s">
        <v>193</v>
      </c>
      <c r="I303">
        <v>0</v>
      </c>
    </row>
    <row r="304" spans="5:9" x14ac:dyDescent="0.45">
      <c r="E304">
        <f t="shared" si="5"/>
        <v>0</v>
      </c>
      <c r="F304">
        <v>6017</v>
      </c>
      <c r="G304" t="s">
        <v>194</v>
      </c>
      <c r="H304" t="s">
        <v>193</v>
      </c>
      <c r="I304">
        <v>0</v>
      </c>
    </row>
    <row r="305" spans="5:9" x14ac:dyDescent="0.45">
      <c r="E305">
        <f t="shared" si="5"/>
        <v>0</v>
      </c>
      <c r="F305">
        <v>6017</v>
      </c>
      <c r="G305" t="s">
        <v>192</v>
      </c>
      <c r="H305" t="s">
        <v>193</v>
      </c>
      <c r="I305">
        <v>0</v>
      </c>
    </row>
    <row r="306" spans="5:9" x14ac:dyDescent="0.45">
      <c r="E306">
        <f t="shared" si="5"/>
        <v>0</v>
      </c>
      <c r="F306">
        <v>6018</v>
      </c>
      <c r="G306" t="s">
        <v>194</v>
      </c>
      <c r="H306" t="s">
        <v>193</v>
      </c>
      <c r="I306">
        <v>2781366.1</v>
      </c>
    </row>
    <row r="307" spans="5:9" x14ac:dyDescent="0.45">
      <c r="E307">
        <f t="shared" si="5"/>
        <v>0</v>
      </c>
      <c r="F307">
        <v>6019</v>
      </c>
      <c r="G307" t="s">
        <v>194</v>
      </c>
      <c r="H307" t="s">
        <v>193</v>
      </c>
      <c r="I307">
        <v>8056161.2000000002</v>
      </c>
    </row>
    <row r="308" spans="5:9" x14ac:dyDescent="0.45">
      <c r="E308">
        <f t="shared" si="5"/>
        <v>0</v>
      </c>
      <c r="F308">
        <v>6021</v>
      </c>
      <c r="G308" t="s">
        <v>192</v>
      </c>
      <c r="H308" t="s">
        <v>193</v>
      </c>
      <c r="I308">
        <v>7324631.7000000002</v>
      </c>
    </row>
    <row r="309" spans="5:9" x14ac:dyDescent="0.45">
      <c r="E309">
        <f t="shared" si="5"/>
        <v>0</v>
      </c>
      <c r="F309">
        <v>6031</v>
      </c>
      <c r="G309" t="s">
        <v>194</v>
      </c>
      <c r="H309" t="s">
        <v>193</v>
      </c>
      <c r="I309">
        <v>1458240.3</v>
      </c>
    </row>
    <row r="310" spans="5:9" x14ac:dyDescent="0.45">
      <c r="E310">
        <f t="shared" si="5"/>
        <v>0</v>
      </c>
      <c r="F310">
        <v>6034</v>
      </c>
      <c r="G310" t="s">
        <v>192</v>
      </c>
      <c r="H310" t="s">
        <v>193</v>
      </c>
      <c r="I310">
        <v>0</v>
      </c>
    </row>
    <row r="311" spans="5:9" x14ac:dyDescent="0.45">
      <c r="E311">
        <f t="shared" si="5"/>
        <v>0</v>
      </c>
      <c r="F311">
        <v>6041</v>
      </c>
      <c r="G311" t="s">
        <v>194</v>
      </c>
      <c r="H311" t="s">
        <v>193</v>
      </c>
      <c r="I311">
        <v>7691212.0999999996</v>
      </c>
    </row>
    <row r="312" spans="5:9" x14ac:dyDescent="0.45">
      <c r="E312">
        <f t="shared" si="5"/>
        <v>0</v>
      </c>
      <c r="F312">
        <v>6052</v>
      </c>
      <c r="G312" t="s">
        <v>194</v>
      </c>
      <c r="H312" t="s">
        <v>193</v>
      </c>
      <c r="I312">
        <v>2795602.2</v>
      </c>
    </row>
    <row r="313" spans="5:9" x14ac:dyDescent="0.45">
      <c r="E313">
        <f t="shared" si="5"/>
        <v>0</v>
      </c>
      <c r="F313">
        <v>6055</v>
      </c>
      <c r="G313" t="s">
        <v>192</v>
      </c>
      <c r="H313" t="s">
        <v>193</v>
      </c>
      <c r="I313">
        <v>4006697.1</v>
      </c>
    </row>
    <row r="314" spans="5:9" x14ac:dyDescent="0.45">
      <c r="E314">
        <f t="shared" si="5"/>
        <v>0</v>
      </c>
      <c r="F314">
        <v>6061</v>
      </c>
      <c r="G314" t="s">
        <v>194</v>
      </c>
      <c r="H314" t="s">
        <v>193</v>
      </c>
      <c r="I314">
        <v>118207.69</v>
      </c>
    </row>
    <row r="315" spans="5:9" x14ac:dyDescent="0.45">
      <c r="E315">
        <f t="shared" si="5"/>
        <v>0</v>
      </c>
      <c r="F315">
        <v>6064</v>
      </c>
      <c r="G315" t="s">
        <v>192</v>
      </c>
      <c r="H315" t="s">
        <v>193</v>
      </c>
      <c r="I315">
        <v>968261.79</v>
      </c>
    </row>
    <row r="316" spans="5:9" x14ac:dyDescent="0.45">
      <c r="E316">
        <f t="shared" si="5"/>
        <v>0</v>
      </c>
      <c r="F316">
        <v>6065</v>
      </c>
      <c r="G316" t="s">
        <v>192</v>
      </c>
      <c r="H316" t="s">
        <v>193</v>
      </c>
      <c r="I316">
        <v>7793751.4000000004</v>
      </c>
    </row>
    <row r="317" spans="5:9" x14ac:dyDescent="0.45">
      <c r="E317">
        <f t="shared" si="5"/>
        <v>0</v>
      </c>
      <c r="F317">
        <v>6068</v>
      </c>
      <c r="G317" t="s">
        <v>192</v>
      </c>
      <c r="H317" t="s">
        <v>193</v>
      </c>
      <c r="I317">
        <v>9483246.9000000004</v>
      </c>
    </row>
    <row r="318" spans="5:9" x14ac:dyDescent="0.45">
      <c r="E318">
        <f t="shared" si="5"/>
        <v>0</v>
      </c>
      <c r="F318">
        <v>6071</v>
      </c>
      <c r="G318" t="s">
        <v>194</v>
      </c>
      <c r="H318" t="s">
        <v>193</v>
      </c>
      <c r="I318">
        <v>5437988.5</v>
      </c>
    </row>
    <row r="319" spans="5:9" x14ac:dyDescent="0.45">
      <c r="E319">
        <f t="shared" si="5"/>
        <v>0</v>
      </c>
      <c r="F319">
        <v>6071</v>
      </c>
      <c r="G319" t="s">
        <v>192</v>
      </c>
      <c r="H319" t="s">
        <v>193</v>
      </c>
      <c r="I319">
        <v>981398.63</v>
      </c>
    </row>
    <row r="320" spans="5:9" x14ac:dyDescent="0.45">
      <c r="E320">
        <f t="shared" si="5"/>
        <v>0</v>
      </c>
      <c r="F320">
        <v>6073</v>
      </c>
      <c r="G320" t="s">
        <v>194</v>
      </c>
      <c r="H320" t="s">
        <v>193</v>
      </c>
      <c r="I320">
        <v>556890.26</v>
      </c>
    </row>
    <row r="321" spans="5:9" x14ac:dyDescent="0.45">
      <c r="E321">
        <f t="shared" si="5"/>
        <v>0</v>
      </c>
      <c r="F321">
        <v>6073</v>
      </c>
      <c r="G321" t="s">
        <v>192</v>
      </c>
      <c r="H321" t="s">
        <v>193</v>
      </c>
      <c r="I321">
        <v>1773454.2</v>
      </c>
    </row>
    <row r="322" spans="5:9" x14ac:dyDescent="0.45">
      <c r="E322">
        <f t="shared" si="5"/>
        <v>0</v>
      </c>
      <c r="F322">
        <v>6076</v>
      </c>
      <c r="G322" t="s">
        <v>192</v>
      </c>
      <c r="H322" t="s">
        <v>193</v>
      </c>
      <c r="I322">
        <v>12641861</v>
      </c>
    </row>
    <row r="323" spans="5:9" x14ac:dyDescent="0.45">
      <c r="E323">
        <f t="shared" ref="E323:E326" si="6">IF(OR(D323&lt;=0,B323&lt;=0,D323="",B323=""),0,1)</f>
        <v>0</v>
      </c>
      <c r="F323">
        <v>6077</v>
      </c>
      <c r="G323" t="s">
        <v>192</v>
      </c>
      <c r="H323" t="s">
        <v>193</v>
      </c>
      <c r="I323">
        <v>8834437.4000000004</v>
      </c>
    </row>
    <row r="324" spans="5:9" x14ac:dyDescent="0.45">
      <c r="E324">
        <f t="shared" si="6"/>
        <v>0</v>
      </c>
      <c r="F324">
        <v>6082</v>
      </c>
      <c r="G324" t="s">
        <v>194</v>
      </c>
      <c r="H324" t="s">
        <v>193</v>
      </c>
      <c r="I324">
        <v>586195.92000000004</v>
      </c>
    </row>
    <row r="325" spans="5:9" x14ac:dyDescent="0.45">
      <c r="E325">
        <f t="shared" si="6"/>
        <v>0</v>
      </c>
      <c r="F325">
        <v>6082</v>
      </c>
      <c r="G325" t="s">
        <v>192</v>
      </c>
      <c r="H325" t="s">
        <v>193</v>
      </c>
      <c r="I325">
        <v>0</v>
      </c>
    </row>
    <row r="326" spans="5:9" x14ac:dyDescent="0.45">
      <c r="E326">
        <f t="shared" si="6"/>
        <v>0</v>
      </c>
      <c r="F326">
        <v>6085</v>
      </c>
      <c r="G326" t="s">
        <v>194</v>
      </c>
      <c r="H326" t="s">
        <v>193</v>
      </c>
      <c r="I326">
        <v>3344459.5</v>
      </c>
    </row>
    <row r="327" spans="5:9" x14ac:dyDescent="0.45">
      <c r="F327">
        <v>6085</v>
      </c>
      <c r="G327" t="s">
        <v>192</v>
      </c>
      <c r="H327" t="s">
        <v>193</v>
      </c>
      <c r="I327">
        <v>3363887.1</v>
      </c>
    </row>
    <row r="328" spans="5:9" x14ac:dyDescent="0.45">
      <c r="F328">
        <v>6089</v>
      </c>
      <c r="G328" t="s">
        <v>192</v>
      </c>
      <c r="H328" t="s">
        <v>193</v>
      </c>
      <c r="I328">
        <v>905.57399999999996</v>
      </c>
    </row>
    <row r="329" spans="5:9" x14ac:dyDescent="0.45">
      <c r="F329">
        <v>6090</v>
      </c>
      <c r="G329" t="s">
        <v>192</v>
      </c>
      <c r="H329" t="s">
        <v>193</v>
      </c>
      <c r="I329">
        <v>12462912</v>
      </c>
    </row>
    <row r="330" spans="5:9" x14ac:dyDescent="0.45">
      <c r="F330">
        <v>6094</v>
      </c>
      <c r="G330" t="s">
        <v>194</v>
      </c>
      <c r="H330" t="s">
        <v>193</v>
      </c>
      <c r="I330">
        <v>0</v>
      </c>
    </row>
    <row r="331" spans="5:9" x14ac:dyDescent="0.45">
      <c r="F331">
        <v>6094</v>
      </c>
      <c r="G331" t="s">
        <v>192</v>
      </c>
      <c r="H331" t="s">
        <v>193</v>
      </c>
      <c r="I331">
        <v>0</v>
      </c>
    </row>
    <row r="332" spans="5:9" x14ac:dyDescent="0.45">
      <c r="F332">
        <v>6095</v>
      </c>
      <c r="G332" t="s">
        <v>192</v>
      </c>
      <c r="H332" t="s">
        <v>193</v>
      </c>
      <c r="I332">
        <v>4432949.3</v>
      </c>
    </row>
    <row r="333" spans="5:9" x14ac:dyDescent="0.45">
      <c r="F333">
        <v>6096</v>
      </c>
      <c r="G333" t="s">
        <v>192</v>
      </c>
      <c r="H333" t="s">
        <v>193</v>
      </c>
      <c r="I333">
        <v>9086062.9000000004</v>
      </c>
    </row>
    <row r="334" spans="5:9" x14ac:dyDescent="0.45">
      <c r="F334">
        <v>6098</v>
      </c>
      <c r="G334" t="s">
        <v>192</v>
      </c>
      <c r="H334" t="s">
        <v>193</v>
      </c>
      <c r="I334">
        <v>2339336.7000000002</v>
      </c>
    </row>
    <row r="335" spans="5:9" x14ac:dyDescent="0.45">
      <c r="F335">
        <v>6101</v>
      </c>
      <c r="G335" t="s">
        <v>192</v>
      </c>
      <c r="H335" t="s">
        <v>193</v>
      </c>
      <c r="I335">
        <v>2250043.1</v>
      </c>
    </row>
    <row r="336" spans="5:9" x14ac:dyDescent="0.45">
      <c r="F336">
        <v>6106</v>
      </c>
      <c r="G336" t="s">
        <v>192</v>
      </c>
      <c r="H336" t="s">
        <v>193</v>
      </c>
      <c r="I336">
        <v>1281562.8</v>
      </c>
    </row>
    <row r="337" spans="6:9" x14ac:dyDescent="0.45">
      <c r="F337">
        <v>6113</v>
      </c>
      <c r="G337" t="s">
        <v>194</v>
      </c>
      <c r="H337" t="s">
        <v>193</v>
      </c>
      <c r="I337">
        <v>17597324</v>
      </c>
    </row>
    <row r="338" spans="6:9" x14ac:dyDescent="0.45">
      <c r="F338">
        <v>6124</v>
      </c>
      <c r="G338" t="s">
        <v>194</v>
      </c>
      <c r="H338" t="s">
        <v>193</v>
      </c>
      <c r="I338">
        <v>0</v>
      </c>
    </row>
    <row r="339" spans="6:9" x14ac:dyDescent="0.45">
      <c r="F339">
        <v>6124</v>
      </c>
      <c r="G339" t="s">
        <v>194</v>
      </c>
      <c r="H339" t="s">
        <v>193</v>
      </c>
      <c r="I339">
        <v>0</v>
      </c>
    </row>
    <row r="340" spans="6:9" x14ac:dyDescent="0.45">
      <c r="F340">
        <v>6124</v>
      </c>
      <c r="G340" t="s">
        <v>192</v>
      </c>
      <c r="H340" t="s">
        <v>193</v>
      </c>
      <c r="I340">
        <v>22900.576000000001</v>
      </c>
    </row>
    <row r="341" spans="6:9" x14ac:dyDescent="0.45">
      <c r="F341">
        <v>6136</v>
      </c>
      <c r="G341" t="s">
        <v>192</v>
      </c>
      <c r="H341" t="s">
        <v>193</v>
      </c>
      <c r="I341">
        <v>782963.17</v>
      </c>
    </row>
    <row r="342" spans="6:9" x14ac:dyDescent="0.45">
      <c r="F342">
        <v>6137</v>
      </c>
      <c r="G342" t="s">
        <v>194</v>
      </c>
      <c r="H342" t="s">
        <v>193</v>
      </c>
      <c r="I342">
        <v>2385977.5</v>
      </c>
    </row>
    <row r="343" spans="6:9" x14ac:dyDescent="0.45">
      <c r="F343">
        <v>6138</v>
      </c>
      <c r="G343" t="s">
        <v>192</v>
      </c>
      <c r="H343" t="s">
        <v>193</v>
      </c>
      <c r="I343">
        <v>2663090.2000000002</v>
      </c>
    </row>
    <row r="344" spans="6:9" x14ac:dyDescent="0.45">
      <c r="F344">
        <v>6139</v>
      </c>
      <c r="G344" t="s">
        <v>192</v>
      </c>
      <c r="H344" t="s">
        <v>193</v>
      </c>
      <c r="I344">
        <v>5448746</v>
      </c>
    </row>
    <row r="345" spans="6:9" x14ac:dyDescent="0.45">
      <c r="F345">
        <v>6146</v>
      </c>
      <c r="G345" t="s">
        <v>192</v>
      </c>
      <c r="H345" t="s">
        <v>193</v>
      </c>
      <c r="I345">
        <v>7425836.2000000002</v>
      </c>
    </row>
    <row r="346" spans="6:9" x14ac:dyDescent="0.45">
      <c r="F346">
        <v>6147</v>
      </c>
      <c r="G346" t="s">
        <v>192</v>
      </c>
      <c r="H346" t="s">
        <v>193</v>
      </c>
      <c r="I346">
        <v>0</v>
      </c>
    </row>
    <row r="347" spans="6:9" x14ac:dyDescent="0.45">
      <c r="F347">
        <v>6155</v>
      </c>
      <c r="G347" t="s">
        <v>192</v>
      </c>
      <c r="H347" t="s">
        <v>193</v>
      </c>
      <c r="I347">
        <v>0</v>
      </c>
    </row>
    <row r="348" spans="6:9" x14ac:dyDescent="0.45">
      <c r="F348">
        <v>6165</v>
      </c>
      <c r="G348" t="s">
        <v>194</v>
      </c>
      <c r="H348" t="s">
        <v>193</v>
      </c>
      <c r="I348">
        <v>2966575.1</v>
      </c>
    </row>
    <row r="349" spans="6:9" x14ac:dyDescent="0.45">
      <c r="F349">
        <v>6166</v>
      </c>
      <c r="G349" t="s">
        <v>194</v>
      </c>
      <c r="H349" t="s">
        <v>193</v>
      </c>
      <c r="I349">
        <v>924885.91</v>
      </c>
    </row>
    <row r="350" spans="6:9" x14ac:dyDescent="0.45">
      <c r="F350">
        <v>6166</v>
      </c>
      <c r="G350" t="s">
        <v>192</v>
      </c>
      <c r="H350" t="s">
        <v>193</v>
      </c>
      <c r="I350">
        <v>10952510</v>
      </c>
    </row>
    <row r="351" spans="6:9" x14ac:dyDescent="0.45">
      <c r="F351">
        <v>6170</v>
      </c>
      <c r="G351" t="s">
        <v>192</v>
      </c>
      <c r="H351" t="s">
        <v>193</v>
      </c>
      <c r="I351">
        <v>0</v>
      </c>
    </row>
    <row r="352" spans="6:9" x14ac:dyDescent="0.45">
      <c r="F352">
        <v>6177</v>
      </c>
      <c r="G352" t="s">
        <v>192</v>
      </c>
      <c r="H352" t="s">
        <v>193</v>
      </c>
      <c r="I352">
        <v>0</v>
      </c>
    </row>
    <row r="353" spans="6:9" x14ac:dyDescent="0.45">
      <c r="F353">
        <v>6178</v>
      </c>
      <c r="G353" t="s">
        <v>192</v>
      </c>
      <c r="H353" t="s">
        <v>193</v>
      </c>
      <c r="I353">
        <v>3846173.1</v>
      </c>
    </row>
    <row r="354" spans="6:9" x14ac:dyDescent="0.45">
      <c r="F354">
        <v>6179</v>
      </c>
      <c r="G354" t="s">
        <v>192</v>
      </c>
      <c r="H354" t="s">
        <v>193</v>
      </c>
      <c r="I354">
        <v>10341894</v>
      </c>
    </row>
    <row r="355" spans="6:9" x14ac:dyDescent="0.45">
      <c r="F355">
        <v>6181</v>
      </c>
      <c r="G355" t="s">
        <v>192</v>
      </c>
      <c r="H355" t="s">
        <v>193</v>
      </c>
      <c r="I355">
        <v>4594347</v>
      </c>
    </row>
    <row r="356" spans="6:9" x14ac:dyDescent="0.45">
      <c r="F356">
        <v>6190</v>
      </c>
      <c r="G356" t="s">
        <v>194</v>
      </c>
      <c r="H356" t="s">
        <v>193</v>
      </c>
      <c r="I356">
        <v>1028629.6</v>
      </c>
    </row>
    <row r="357" spans="6:9" x14ac:dyDescent="0.45">
      <c r="F357">
        <v>6190</v>
      </c>
      <c r="G357" t="s">
        <v>192</v>
      </c>
      <c r="H357" t="s">
        <v>193</v>
      </c>
      <c r="I357">
        <v>2602206.6</v>
      </c>
    </row>
    <row r="358" spans="6:9" x14ac:dyDescent="0.45">
      <c r="F358">
        <v>6193</v>
      </c>
      <c r="G358" t="s">
        <v>192</v>
      </c>
      <c r="H358" t="s">
        <v>193</v>
      </c>
      <c r="I358">
        <v>4754027.8</v>
      </c>
    </row>
    <row r="359" spans="6:9" x14ac:dyDescent="0.45">
      <c r="F359">
        <v>6194</v>
      </c>
      <c r="G359" t="s">
        <v>192</v>
      </c>
      <c r="H359" t="s">
        <v>193</v>
      </c>
      <c r="I359">
        <v>3781210</v>
      </c>
    </row>
    <row r="360" spans="6:9" x14ac:dyDescent="0.45">
      <c r="F360">
        <v>6195</v>
      </c>
      <c r="G360" t="s">
        <v>194</v>
      </c>
      <c r="H360" t="s">
        <v>193</v>
      </c>
      <c r="I360">
        <v>0</v>
      </c>
    </row>
    <row r="361" spans="6:9" x14ac:dyDescent="0.45">
      <c r="F361">
        <v>6195</v>
      </c>
      <c r="G361" t="s">
        <v>192</v>
      </c>
      <c r="H361" t="s">
        <v>193</v>
      </c>
      <c r="I361">
        <v>2514722.6</v>
      </c>
    </row>
    <row r="362" spans="6:9" x14ac:dyDescent="0.45">
      <c r="F362">
        <v>6204</v>
      </c>
      <c r="G362" t="s">
        <v>192</v>
      </c>
      <c r="H362" t="s">
        <v>193</v>
      </c>
      <c r="I362">
        <v>10672938</v>
      </c>
    </row>
    <row r="363" spans="6:9" x14ac:dyDescent="0.45">
      <c r="F363">
        <v>6213</v>
      </c>
      <c r="G363" t="s">
        <v>194</v>
      </c>
      <c r="H363" t="s">
        <v>193</v>
      </c>
      <c r="I363">
        <v>5864836.7999999998</v>
      </c>
    </row>
    <row r="364" spans="6:9" x14ac:dyDescent="0.45">
      <c r="F364">
        <v>6238</v>
      </c>
      <c r="G364" t="s">
        <v>194</v>
      </c>
      <c r="H364" t="s">
        <v>193</v>
      </c>
      <c r="I364">
        <v>0</v>
      </c>
    </row>
    <row r="365" spans="6:9" x14ac:dyDescent="0.45">
      <c r="F365">
        <v>6248</v>
      </c>
      <c r="G365" t="s">
        <v>192</v>
      </c>
      <c r="H365" t="s">
        <v>193</v>
      </c>
      <c r="I365">
        <v>3271188.7</v>
      </c>
    </row>
    <row r="366" spans="6:9" x14ac:dyDescent="0.45">
      <c r="F366">
        <v>6249</v>
      </c>
      <c r="G366" t="s">
        <v>194</v>
      </c>
      <c r="H366" t="s">
        <v>193</v>
      </c>
      <c r="I366">
        <v>0</v>
      </c>
    </row>
    <row r="367" spans="6:9" x14ac:dyDescent="0.45">
      <c r="F367">
        <v>6250</v>
      </c>
      <c r="G367" t="s">
        <v>194</v>
      </c>
      <c r="H367" t="s">
        <v>193</v>
      </c>
      <c r="I367">
        <v>1482602.8</v>
      </c>
    </row>
    <row r="368" spans="6:9" x14ac:dyDescent="0.45">
      <c r="F368">
        <v>6254</v>
      </c>
      <c r="G368" t="s">
        <v>192</v>
      </c>
      <c r="H368" t="s">
        <v>193</v>
      </c>
      <c r="I368">
        <v>3729261.6</v>
      </c>
    </row>
    <row r="369" spans="6:9" x14ac:dyDescent="0.45">
      <c r="F369">
        <v>6257</v>
      </c>
      <c r="G369" t="s">
        <v>192</v>
      </c>
      <c r="H369" t="s">
        <v>193</v>
      </c>
      <c r="I369">
        <v>15406982</v>
      </c>
    </row>
    <row r="370" spans="6:9" x14ac:dyDescent="0.45">
      <c r="F370">
        <v>6264</v>
      </c>
      <c r="G370" t="s">
        <v>194</v>
      </c>
      <c r="H370" t="s">
        <v>193</v>
      </c>
      <c r="I370">
        <v>5689196.2000000002</v>
      </c>
    </row>
    <row r="371" spans="6:9" x14ac:dyDescent="0.45">
      <c r="F371">
        <v>6264</v>
      </c>
      <c r="G371" t="s">
        <v>192</v>
      </c>
      <c r="H371" t="s">
        <v>193</v>
      </c>
      <c r="I371">
        <v>0</v>
      </c>
    </row>
    <row r="372" spans="6:9" x14ac:dyDescent="0.45">
      <c r="F372">
        <v>6481</v>
      </c>
      <c r="G372" t="s">
        <v>194</v>
      </c>
      <c r="H372" t="s">
        <v>193</v>
      </c>
      <c r="I372">
        <v>7518079.2999999998</v>
      </c>
    </row>
    <row r="373" spans="6:9" x14ac:dyDescent="0.45">
      <c r="F373">
        <v>6481</v>
      </c>
      <c r="G373" t="s">
        <v>192</v>
      </c>
      <c r="H373" t="s">
        <v>193</v>
      </c>
      <c r="I373">
        <v>963871.65</v>
      </c>
    </row>
    <row r="374" spans="6:9" x14ac:dyDescent="0.45">
      <c r="F374">
        <v>6639</v>
      </c>
      <c r="G374" t="s">
        <v>194</v>
      </c>
      <c r="H374" t="s">
        <v>193</v>
      </c>
      <c r="I374">
        <v>3048331.8</v>
      </c>
    </row>
    <row r="375" spans="6:9" x14ac:dyDescent="0.45">
      <c r="F375">
        <v>6641</v>
      </c>
      <c r="G375" t="s">
        <v>192</v>
      </c>
      <c r="H375" t="s">
        <v>193</v>
      </c>
      <c r="I375">
        <v>9676311.6999999993</v>
      </c>
    </row>
    <row r="376" spans="6:9" x14ac:dyDescent="0.45">
      <c r="F376">
        <v>6664</v>
      </c>
      <c r="G376" t="s">
        <v>192</v>
      </c>
      <c r="H376" t="s">
        <v>193</v>
      </c>
      <c r="I376">
        <v>324133.03000000003</v>
      </c>
    </row>
    <row r="377" spans="6:9" x14ac:dyDescent="0.45">
      <c r="F377">
        <v>6705</v>
      </c>
      <c r="G377" t="s">
        <v>194</v>
      </c>
      <c r="H377" t="s">
        <v>193</v>
      </c>
      <c r="I377">
        <v>4312188.5999999996</v>
      </c>
    </row>
    <row r="378" spans="6:9" x14ac:dyDescent="0.45">
      <c r="F378">
        <v>6761</v>
      </c>
      <c r="G378" t="s">
        <v>192</v>
      </c>
      <c r="H378" t="s">
        <v>193</v>
      </c>
      <c r="I378">
        <v>1802038.5</v>
      </c>
    </row>
    <row r="379" spans="6:9" x14ac:dyDescent="0.45">
      <c r="F379">
        <v>6768</v>
      </c>
      <c r="G379" t="s">
        <v>192</v>
      </c>
      <c r="H379" t="s">
        <v>193</v>
      </c>
      <c r="I379">
        <v>1795947.5</v>
      </c>
    </row>
    <row r="380" spans="6:9" x14ac:dyDescent="0.45">
      <c r="F380">
        <v>6772</v>
      </c>
      <c r="G380" t="s">
        <v>192</v>
      </c>
      <c r="H380" t="s">
        <v>193</v>
      </c>
      <c r="I380">
        <v>1638013.5</v>
      </c>
    </row>
    <row r="381" spans="6:9" x14ac:dyDescent="0.45">
      <c r="F381">
        <v>6823</v>
      </c>
      <c r="G381" t="s">
        <v>194</v>
      </c>
      <c r="H381" t="s">
        <v>193</v>
      </c>
      <c r="I381">
        <v>2252287.7999999998</v>
      </c>
    </row>
    <row r="382" spans="6:9" x14ac:dyDescent="0.45">
      <c r="F382">
        <v>7030</v>
      </c>
      <c r="G382" t="s">
        <v>192</v>
      </c>
      <c r="H382" t="s">
        <v>193</v>
      </c>
      <c r="I382">
        <v>0</v>
      </c>
    </row>
    <row r="383" spans="6:9" x14ac:dyDescent="0.45">
      <c r="F383">
        <v>7097</v>
      </c>
      <c r="G383" t="s">
        <v>192</v>
      </c>
      <c r="H383" t="s">
        <v>193</v>
      </c>
      <c r="I383">
        <v>7199494.2000000002</v>
      </c>
    </row>
    <row r="384" spans="6:9" x14ac:dyDescent="0.45">
      <c r="F384">
        <v>7210</v>
      </c>
      <c r="G384" t="s">
        <v>194</v>
      </c>
      <c r="H384" t="s">
        <v>193</v>
      </c>
      <c r="I384">
        <v>241332.93</v>
      </c>
    </row>
    <row r="385" spans="6:9" x14ac:dyDescent="0.45">
      <c r="F385">
        <v>7213</v>
      </c>
      <c r="G385" t="s">
        <v>194</v>
      </c>
      <c r="H385" t="s">
        <v>193</v>
      </c>
      <c r="I385">
        <v>2907274.1</v>
      </c>
    </row>
    <row r="386" spans="6:9" x14ac:dyDescent="0.45">
      <c r="F386">
        <v>7242</v>
      </c>
      <c r="G386" t="s">
        <v>194</v>
      </c>
      <c r="H386" t="s">
        <v>193</v>
      </c>
      <c r="I386">
        <v>110710.11</v>
      </c>
    </row>
    <row r="387" spans="6:9" x14ac:dyDescent="0.45">
      <c r="F387">
        <v>7242</v>
      </c>
      <c r="G387" t="s">
        <v>194</v>
      </c>
      <c r="H387" t="s">
        <v>193</v>
      </c>
      <c r="I387">
        <v>0</v>
      </c>
    </row>
    <row r="388" spans="6:9" x14ac:dyDescent="0.45">
      <c r="F388">
        <v>7343</v>
      </c>
      <c r="G388" t="s">
        <v>192</v>
      </c>
      <c r="H388" t="s">
        <v>193</v>
      </c>
      <c r="I388">
        <v>87730.252999999997</v>
      </c>
    </row>
    <row r="389" spans="6:9" x14ac:dyDescent="0.45">
      <c r="F389">
        <v>7504</v>
      </c>
      <c r="G389" t="s">
        <v>192</v>
      </c>
      <c r="H389" t="s">
        <v>193</v>
      </c>
      <c r="I389">
        <v>642257.36</v>
      </c>
    </row>
    <row r="390" spans="6:9" x14ac:dyDescent="0.45">
      <c r="F390">
        <v>7737</v>
      </c>
      <c r="G390" t="s">
        <v>194</v>
      </c>
      <c r="H390" t="s">
        <v>193</v>
      </c>
      <c r="I390">
        <v>165998.98000000001</v>
      </c>
    </row>
    <row r="391" spans="6:9" x14ac:dyDescent="0.45">
      <c r="F391">
        <v>7790</v>
      </c>
      <c r="G391" t="s">
        <v>194</v>
      </c>
      <c r="H391" t="s">
        <v>193</v>
      </c>
      <c r="I391">
        <v>3651855.6</v>
      </c>
    </row>
    <row r="392" spans="6:9" x14ac:dyDescent="0.45">
      <c r="F392">
        <v>8023</v>
      </c>
      <c r="G392" t="s">
        <v>192</v>
      </c>
      <c r="H392" t="s">
        <v>193</v>
      </c>
      <c r="I392">
        <v>616676.57999999996</v>
      </c>
    </row>
    <row r="393" spans="6:9" x14ac:dyDescent="0.45">
      <c r="F393">
        <v>8042</v>
      </c>
      <c r="G393" t="s">
        <v>194</v>
      </c>
      <c r="H393" t="s">
        <v>193</v>
      </c>
      <c r="I393">
        <v>7978956.9000000004</v>
      </c>
    </row>
    <row r="394" spans="6:9" x14ac:dyDescent="0.45">
      <c r="F394">
        <v>8066</v>
      </c>
      <c r="G394" t="s">
        <v>192</v>
      </c>
      <c r="H394" t="s">
        <v>193</v>
      </c>
      <c r="I394">
        <v>10957269</v>
      </c>
    </row>
    <row r="395" spans="6:9" x14ac:dyDescent="0.45">
      <c r="F395">
        <v>8069</v>
      </c>
      <c r="G395" t="s">
        <v>194</v>
      </c>
      <c r="H395" t="s">
        <v>193</v>
      </c>
      <c r="I395">
        <v>5083347.0999999996</v>
      </c>
    </row>
    <row r="396" spans="6:9" x14ac:dyDescent="0.45">
      <c r="F396">
        <v>8102</v>
      </c>
      <c r="G396" t="s">
        <v>194</v>
      </c>
      <c r="H396" t="s">
        <v>193</v>
      </c>
      <c r="I396">
        <v>0</v>
      </c>
    </row>
    <row r="397" spans="6:9" x14ac:dyDescent="0.45">
      <c r="F397">
        <v>8219</v>
      </c>
      <c r="G397" t="s">
        <v>192</v>
      </c>
      <c r="H397" t="s">
        <v>193</v>
      </c>
      <c r="I397">
        <v>1129110</v>
      </c>
    </row>
    <row r="398" spans="6:9" x14ac:dyDescent="0.45">
      <c r="F398">
        <v>8223</v>
      </c>
      <c r="G398" t="s">
        <v>192</v>
      </c>
      <c r="H398" t="s">
        <v>193</v>
      </c>
      <c r="I398">
        <v>9923570.8000000007</v>
      </c>
    </row>
    <row r="399" spans="6:9" x14ac:dyDescent="0.45">
      <c r="F399">
        <v>8224</v>
      </c>
      <c r="G399" t="s">
        <v>194</v>
      </c>
      <c r="H399" t="s">
        <v>193</v>
      </c>
      <c r="I399">
        <v>557944.41</v>
      </c>
    </row>
    <row r="400" spans="6:9" x14ac:dyDescent="0.45">
      <c r="F400">
        <v>8224</v>
      </c>
      <c r="G400" t="s">
        <v>192</v>
      </c>
      <c r="H400" t="s">
        <v>193</v>
      </c>
      <c r="I400">
        <v>884601.73</v>
      </c>
    </row>
    <row r="401" spans="6:9" x14ac:dyDescent="0.45">
      <c r="F401">
        <v>8226</v>
      </c>
      <c r="G401" t="s">
        <v>194</v>
      </c>
      <c r="H401" t="s">
        <v>193</v>
      </c>
      <c r="I401">
        <v>1189140</v>
      </c>
    </row>
    <row r="402" spans="6:9" x14ac:dyDescent="0.45">
      <c r="F402">
        <v>8809</v>
      </c>
      <c r="G402" t="s">
        <v>194</v>
      </c>
      <c r="H402" t="s">
        <v>193</v>
      </c>
      <c r="I402">
        <v>0</v>
      </c>
    </row>
    <row r="403" spans="6:9" x14ac:dyDescent="0.45">
      <c r="F403">
        <v>8812</v>
      </c>
      <c r="G403" t="s">
        <v>194</v>
      </c>
      <c r="H403" t="s">
        <v>193</v>
      </c>
      <c r="I403">
        <v>0</v>
      </c>
    </row>
    <row r="404" spans="6:9" x14ac:dyDescent="0.45">
      <c r="F404">
        <v>8816</v>
      </c>
      <c r="G404" t="s">
        <v>194</v>
      </c>
      <c r="H404" t="s">
        <v>193</v>
      </c>
      <c r="I404">
        <v>0</v>
      </c>
    </row>
    <row r="405" spans="6:9" x14ac:dyDescent="0.45">
      <c r="F405">
        <v>8816</v>
      </c>
      <c r="G405" t="s">
        <v>192</v>
      </c>
      <c r="H405" t="s">
        <v>193</v>
      </c>
      <c r="I405">
        <v>0</v>
      </c>
    </row>
    <row r="406" spans="6:9" x14ac:dyDescent="0.45">
      <c r="F406">
        <v>8827</v>
      </c>
      <c r="G406" t="s">
        <v>194</v>
      </c>
      <c r="H406" t="s">
        <v>193</v>
      </c>
      <c r="I406">
        <v>0</v>
      </c>
    </row>
    <row r="407" spans="6:9" x14ac:dyDescent="0.45">
      <c r="F407">
        <v>8829</v>
      </c>
      <c r="G407" t="s">
        <v>194</v>
      </c>
      <c r="H407" t="s">
        <v>193</v>
      </c>
      <c r="I407">
        <v>0</v>
      </c>
    </row>
    <row r="408" spans="6:9" x14ac:dyDescent="0.45">
      <c r="F408">
        <v>8834</v>
      </c>
      <c r="G408" t="s">
        <v>194</v>
      </c>
      <c r="H408" t="s">
        <v>193</v>
      </c>
      <c r="I408">
        <v>0</v>
      </c>
    </row>
    <row r="409" spans="6:9" x14ac:dyDescent="0.45">
      <c r="F409">
        <v>8834</v>
      </c>
      <c r="G409" t="s">
        <v>192</v>
      </c>
      <c r="H409" t="s">
        <v>193</v>
      </c>
      <c r="I409">
        <v>0</v>
      </c>
    </row>
    <row r="410" spans="6:9" x14ac:dyDescent="0.45">
      <c r="F410">
        <v>8835</v>
      </c>
      <c r="G410" t="s">
        <v>194</v>
      </c>
      <c r="H410" t="s">
        <v>193</v>
      </c>
      <c r="I410">
        <v>0</v>
      </c>
    </row>
    <row r="411" spans="6:9" x14ac:dyDescent="0.45">
      <c r="F411">
        <v>8835</v>
      </c>
      <c r="G411" t="s">
        <v>192</v>
      </c>
      <c r="H411" t="s">
        <v>193</v>
      </c>
      <c r="I411">
        <v>0</v>
      </c>
    </row>
    <row r="412" spans="6:9" x14ac:dyDescent="0.45">
      <c r="F412">
        <v>8837</v>
      </c>
      <c r="G412" t="s">
        <v>194</v>
      </c>
      <c r="H412" t="s">
        <v>193</v>
      </c>
      <c r="I412">
        <v>0</v>
      </c>
    </row>
    <row r="413" spans="6:9" x14ac:dyDescent="0.45">
      <c r="F413">
        <v>8837</v>
      </c>
      <c r="G413" t="s">
        <v>192</v>
      </c>
      <c r="H413" t="s">
        <v>193</v>
      </c>
      <c r="I413">
        <v>0</v>
      </c>
    </row>
    <row r="414" spans="6:9" x14ac:dyDescent="0.45">
      <c r="F414">
        <v>8838</v>
      </c>
      <c r="G414" t="s">
        <v>194</v>
      </c>
      <c r="H414" t="s">
        <v>193</v>
      </c>
      <c r="I414">
        <v>0</v>
      </c>
    </row>
    <row r="415" spans="6:9" x14ac:dyDescent="0.45">
      <c r="F415">
        <v>8838</v>
      </c>
      <c r="G415" t="s">
        <v>192</v>
      </c>
      <c r="H415" t="s">
        <v>193</v>
      </c>
      <c r="I415">
        <v>0</v>
      </c>
    </row>
    <row r="416" spans="6:9" x14ac:dyDescent="0.45">
      <c r="F416">
        <v>8841</v>
      </c>
      <c r="G416" t="s">
        <v>194</v>
      </c>
      <c r="H416" t="s">
        <v>193</v>
      </c>
      <c r="I416">
        <v>0</v>
      </c>
    </row>
    <row r="417" spans="6:9" x14ac:dyDescent="0.45">
      <c r="F417">
        <v>8841</v>
      </c>
      <c r="G417" t="s">
        <v>192</v>
      </c>
      <c r="H417" t="s">
        <v>193</v>
      </c>
      <c r="I417">
        <v>0</v>
      </c>
    </row>
    <row r="418" spans="6:9" x14ac:dyDescent="0.45">
      <c r="F418">
        <v>8843</v>
      </c>
      <c r="G418" t="s">
        <v>194</v>
      </c>
      <c r="H418" t="s">
        <v>193</v>
      </c>
      <c r="I418">
        <v>0</v>
      </c>
    </row>
    <row r="419" spans="6:9" x14ac:dyDescent="0.45">
      <c r="F419">
        <v>8845</v>
      </c>
      <c r="G419" t="s">
        <v>194</v>
      </c>
      <c r="H419" t="s">
        <v>193</v>
      </c>
      <c r="I419">
        <v>0</v>
      </c>
    </row>
    <row r="420" spans="6:9" x14ac:dyDescent="0.45">
      <c r="F420">
        <v>8846</v>
      </c>
      <c r="G420" t="s">
        <v>194</v>
      </c>
      <c r="H420" t="s">
        <v>193</v>
      </c>
      <c r="I420">
        <v>0</v>
      </c>
    </row>
    <row r="421" spans="6:9" x14ac:dyDescent="0.45">
      <c r="F421">
        <v>8847</v>
      </c>
      <c r="G421" t="s">
        <v>194</v>
      </c>
      <c r="H421" t="s">
        <v>193</v>
      </c>
      <c r="I421">
        <v>0</v>
      </c>
    </row>
    <row r="422" spans="6:9" x14ac:dyDescent="0.45">
      <c r="F422">
        <v>8848</v>
      </c>
      <c r="G422" t="s">
        <v>194</v>
      </c>
      <c r="H422" t="s">
        <v>193</v>
      </c>
      <c r="I422">
        <v>0</v>
      </c>
    </row>
    <row r="423" spans="6:9" x14ac:dyDescent="0.45">
      <c r="F423">
        <v>8850</v>
      </c>
      <c r="G423" t="s">
        <v>194</v>
      </c>
      <c r="H423" t="s">
        <v>193</v>
      </c>
      <c r="I423">
        <v>0</v>
      </c>
    </row>
    <row r="424" spans="6:9" x14ac:dyDescent="0.45">
      <c r="F424">
        <v>8851</v>
      </c>
      <c r="G424" t="s">
        <v>194</v>
      </c>
      <c r="H424" t="s">
        <v>193</v>
      </c>
      <c r="I424">
        <v>0</v>
      </c>
    </row>
    <row r="425" spans="6:9" x14ac:dyDescent="0.45">
      <c r="F425">
        <v>8852</v>
      </c>
      <c r="G425" t="s">
        <v>194</v>
      </c>
      <c r="H425" t="s">
        <v>193</v>
      </c>
      <c r="I425">
        <v>0</v>
      </c>
    </row>
    <row r="426" spans="6:9" x14ac:dyDescent="0.45">
      <c r="F426">
        <v>8852</v>
      </c>
      <c r="G426" t="s">
        <v>192</v>
      </c>
      <c r="H426" t="s">
        <v>193</v>
      </c>
      <c r="I426">
        <v>0</v>
      </c>
    </row>
    <row r="427" spans="6:9" x14ac:dyDescent="0.45">
      <c r="F427">
        <v>8853</v>
      </c>
      <c r="G427" t="s">
        <v>194</v>
      </c>
      <c r="H427" t="s">
        <v>193</v>
      </c>
      <c r="I427">
        <v>0</v>
      </c>
    </row>
    <row r="428" spans="6:9" x14ac:dyDescent="0.45">
      <c r="F428">
        <v>8857</v>
      </c>
      <c r="G428" t="s">
        <v>194</v>
      </c>
      <c r="H428" t="s">
        <v>193</v>
      </c>
      <c r="I428">
        <v>0</v>
      </c>
    </row>
    <row r="429" spans="6:9" x14ac:dyDescent="0.45">
      <c r="F429">
        <v>8858</v>
      </c>
      <c r="G429" t="s">
        <v>192</v>
      </c>
      <c r="H429" t="s">
        <v>193</v>
      </c>
      <c r="I429">
        <v>0</v>
      </c>
    </row>
    <row r="430" spans="6:9" x14ac:dyDescent="0.45">
      <c r="F430">
        <v>8865</v>
      </c>
      <c r="G430" t="s">
        <v>194</v>
      </c>
      <c r="H430" t="s">
        <v>193</v>
      </c>
      <c r="I430">
        <v>0</v>
      </c>
    </row>
    <row r="431" spans="6:9" x14ac:dyDescent="0.45">
      <c r="F431">
        <v>8866</v>
      </c>
      <c r="G431" t="s">
        <v>194</v>
      </c>
      <c r="H431" t="s">
        <v>193</v>
      </c>
      <c r="I431">
        <v>0</v>
      </c>
    </row>
    <row r="432" spans="6:9" x14ac:dyDescent="0.45">
      <c r="F432">
        <v>8866</v>
      </c>
      <c r="G432" t="s">
        <v>192</v>
      </c>
      <c r="H432" t="s">
        <v>193</v>
      </c>
      <c r="I432">
        <v>0</v>
      </c>
    </row>
    <row r="433" spans="6:9" x14ac:dyDescent="0.45">
      <c r="F433">
        <v>8867</v>
      </c>
      <c r="G433" t="s">
        <v>194</v>
      </c>
      <c r="H433" t="s">
        <v>193</v>
      </c>
      <c r="I433">
        <v>0</v>
      </c>
    </row>
    <row r="434" spans="6:9" x14ac:dyDescent="0.45">
      <c r="F434">
        <v>8867</v>
      </c>
      <c r="G434" t="s">
        <v>192</v>
      </c>
      <c r="H434" t="s">
        <v>193</v>
      </c>
      <c r="I434">
        <v>0</v>
      </c>
    </row>
    <row r="435" spans="6:9" x14ac:dyDescent="0.45">
      <c r="F435">
        <v>8868</v>
      </c>
      <c r="G435" t="s">
        <v>194</v>
      </c>
      <c r="H435" t="s">
        <v>193</v>
      </c>
      <c r="I435">
        <v>0</v>
      </c>
    </row>
    <row r="436" spans="6:9" x14ac:dyDescent="0.45">
      <c r="F436">
        <v>8899</v>
      </c>
      <c r="G436" t="s">
        <v>194</v>
      </c>
      <c r="H436" t="s">
        <v>193</v>
      </c>
      <c r="I436">
        <v>0</v>
      </c>
    </row>
    <row r="437" spans="6:9" x14ac:dyDescent="0.45">
      <c r="F437">
        <v>8899</v>
      </c>
      <c r="G437" t="s">
        <v>192</v>
      </c>
      <c r="H437" t="s">
        <v>193</v>
      </c>
      <c r="I437">
        <v>0</v>
      </c>
    </row>
    <row r="438" spans="6:9" x14ac:dyDescent="0.45">
      <c r="F438">
        <v>10003</v>
      </c>
      <c r="G438" t="s">
        <v>194</v>
      </c>
      <c r="H438" t="s">
        <v>193</v>
      </c>
      <c r="I438">
        <v>0</v>
      </c>
    </row>
    <row r="439" spans="6:9" x14ac:dyDescent="0.45">
      <c r="F439">
        <v>10017</v>
      </c>
      <c r="G439" t="s">
        <v>194</v>
      </c>
      <c r="H439" t="s">
        <v>193</v>
      </c>
      <c r="I439">
        <v>14839.986999999999</v>
      </c>
    </row>
    <row r="440" spans="6:9" x14ac:dyDescent="0.45">
      <c r="F440">
        <v>10025</v>
      </c>
      <c r="G440" t="s">
        <v>194</v>
      </c>
      <c r="H440" t="s">
        <v>193</v>
      </c>
      <c r="I440">
        <v>10943.384</v>
      </c>
    </row>
    <row r="441" spans="6:9" x14ac:dyDescent="0.45">
      <c r="F441">
        <v>10030</v>
      </c>
      <c r="G441" t="s">
        <v>194</v>
      </c>
      <c r="H441" t="s">
        <v>193</v>
      </c>
      <c r="I441">
        <v>0</v>
      </c>
    </row>
    <row r="442" spans="6:9" x14ac:dyDescent="0.45">
      <c r="F442">
        <v>10030</v>
      </c>
      <c r="G442" t="s">
        <v>194</v>
      </c>
      <c r="H442" t="s">
        <v>193</v>
      </c>
      <c r="I442">
        <v>0</v>
      </c>
    </row>
    <row r="443" spans="6:9" x14ac:dyDescent="0.45">
      <c r="F443">
        <v>10043</v>
      </c>
      <c r="G443" t="s">
        <v>194</v>
      </c>
      <c r="H443" t="s">
        <v>193</v>
      </c>
      <c r="I443">
        <v>533470.55000000005</v>
      </c>
    </row>
    <row r="444" spans="6:9" x14ac:dyDescent="0.45">
      <c r="F444">
        <v>10075</v>
      </c>
      <c r="G444" t="s">
        <v>194</v>
      </c>
      <c r="H444" t="s">
        <v>193</v>
      </c>
      <c r="I444">
        <v>0</v>
      </c>
    </row>
    <row r="445" spans="6:9" x14ac:dyDescent="0.45">
      <c r="F445">
        <v>10075</v>
      </c>
      <c r="G445" t="s">
        <v>192</v>
      </c>
      <c r="H445" t="s">
        <v>193</v>
      </c>
      <c r="I445">
        <v>0</v>
      </c>
    </row>
    <row r="446" spans="6:9" x14ac:dyDescent="0.45">
      <c r="F446">
        <v>10149</v>
      </c>
      <c r="G446" t="s">
        <v>194</v>
      </c>
      <c r="H446" t="s">
        <v>193</v>
      </c>
      <c r="I446">
        <v>0</v>
      </c>
    </row>
    <row r="447" spans="6:9" x14ac:dyDescent="0.45">
      <c r="F447">
        <v>10186</v>
      </c>
      <c r="G447" t="s">
        <v>194</v>
      </c>
      <c r="H447" t="s">
        <v>193</v>
      </c>
      <c r="I447">
        <v>0</v>
      </c>
    </row>
    <row r="448" spans="6:9" x14ac:dyDescent="0.45">
      <c r="F448">
        <v>10202</v>
      </c>
      <c r="G448" t="s">
        <v>194</v>
      </c>
      <c r="H448" t="s">
        <v>193</v>
      </c>
      <c r="I448">
        <v>80109.676999999996</v>
      </c>
    </row>
    <row r="449" spans="6:9" x14ac:dyDescent="0.45">
      <c r="F449">
        <v>10208</v>
      </c>
      <c r="G449" t="s">
        <v>194</v>
      </c>
      <c r="H449" t="s">
        <v>193</v>
      </c>
      <c r="I449">
        <v>6301.1419999999998</v>
      </c>
    </row>
    <row r="450" spans="6:9" x14ac:dyDescent="0.45">
      <c r="F450">
        <v>10234</v>
      </c>
      <c r="G450" t="s">
        <v>194</v>
      </c>
      <c r="H450" t="s">
        <v>193</v>
      </c>
      <c r="I450">
        <v>0</v>
      </c>
    </row>
    <row r="451" spans="6:9" x14ac:dyDescent="0.45">
      <c r="F451">
        <v>10234</v>
      </c>
      <c r="G451" t="s">
        <v>192</v>
      </c>
      <c r="H451" t="s">
        <v>193</v>
      </c>
      <c r="I451">
        <v>122656.2</v>
      </c>
    </row>
    <row r="452" spans="6:9" x14ac:dyDescent="0.45">
      <c r="F452">
        <v>10244</v>
      </c>
      <c r="G452" t="s">
        <v>194</v>
      </c>
      <c r="H452" t="s">
        <v>193</v>
      </c>
      <c r="I452">
        <v>0</v>
      </c>
    </row>
    <row r="453" spans="6:9" x14ac:dyDescent="0.45">
      <c r="F453">
        <v>10302</v>
      </c>
      <c r="G453" t="s">
        <v>194</v>
      </c>
      <c r="H453" t="s">
        <v>193</v>
      </c>
      <c r="I453">
        <v>0</v>
      </c>
    </row>
    <row r="454" spans="6:9" x14ac:dyDescent="0.45">
      <c r="F454">
        <v>10328</v>
      </c>
      <c r="G454" t="s">
        <v>194</v>
      </c>
      <c r="H454" t="s">
        <v>193</v>
      </c>
      <c r="I454">
        <v>0</v>
      </c>
    </row>
    <row r="455" spans="6:9" x14ac:dyDescent="0.45">
      <c r="F455">
        <v>10333</v>
      </c>
      <c r="G455" t="s">
        <v>194</v>
      </c>
      <c r="H455" t="s">
        <v>193</v>
      </c>
      <c r="I455">
        <v>0</v>
      </c>
    </row>
    <row r="456" spans="6:9" x14ac:dyDescent="0.45">
      <c r="F456">
        <v>10360</v>
      </c>
      <c r="G456" t="s">
        <v>194</v>
      </c>
      <c r="H456" t="s">
        <v>193</v>
      </c>
      <c r="I456">
        <v>62359.031999999999</v>
      </c>
    </row>
    <row r="457" spans="6:9" x14ac:dyDescent="0.45">
      <c r="F457">
        <v>10360</v>
      </c>
      <c r="G457" t="s">
        <v>192</v>
      </c>
      <c r="H457" t="s">
        <v>193</v>
      </c>
      <c r="I457">
        <v>0</v>
      </c>
    </row>
    <row r="458" spans="6:9" x14ac:dyDescent="0.45">
      <c r="F458">
        <v>10361</v>
      </c>
      <c r="G458" t="s">
        <v>194</v>
      </c>
      <c r="H458" t="s">
        <v>193</v>
      </c>
      <c r="I458">
        <v>48690.067999999999</v>
      </c>
    </row>
    <row r="459" spans="6:9" x14ac:dyDescent="0.45">
      <c r="F459">
        <v>10362</v>
      </c>
      <c r="G459" t="s">
        <v>194</v>
      </c>
      <c r="H459" t="s">
        <v>193</v>
      </c>
      <c r="I459">
        <v>2248.5189999999998</v>
      </c>
    </row>
    <row r="460" spans="6:9" x14ac:dyDescent="0.45">
      <c r="F460">
        <v>10362</v>
      </c>
      <c r="G460" t="s">
        <v>192</v>
      </c>
      <c r="H460" t="s">
        <v>193</v>
      </c>
      <c r="I460">
        <v>202502.23</v>
      </c>
    </row>
    <row r="461" spans="6:9" x14ac:dyDescent="0.45">
      <c r="F461">
        <v>10377</v>
      </c>
      <c r="G461" t="s">
        <v>194</v>
      </c>
      <c r="H461" t="s">
        <v>193</v>
      </c>
      <c r="I461">
        <v>44177</v>
      </c>
    </row>
    <row r="462" spans="6:9" x14ac:dyDescent="0.45">
      <c r="F462">
        <v>10378</v>
      </c>
      <c r="G462" t="s">
        <v>194</v>
      </c>
      <c r="H462" t="s">
        <v>193</v>
      </c>
      <c r="I462">
        <v>48360.803</v>
      </c>
    </row>
    <row r="463" spans="6:9" x14ac:dyDescent="0.45">
      <c r="F463">
        <v>10379</v>
      </c>
      <c r="G463" t="s">
        <v>194</v>
      </c>
      <c r="H463" t="s">
        <v>193</v>
      </c>
      <c r="I463">
        <v>40690.919000000002</v>
      </c>
    </row>
    <row r="464" spans="6:9" x14ac:dyDescent="0.45">
      <c r="F464">
        <v>10382</v>
      </c>
      <c r="G464" t="s">
        <v>194</v>
      </c>
      <c r="H464" t="s">
        <v>193</v>
      </c>
      <c r="I464">
        <v>0</v>
      </c>
    </row>
    <row r="465" spans="6:9" x14ac:dyDescent="0.45">
      <c r="F465">
        <v>10384</v>
      </c>
      <c r="G465" t="s">
        <v>194</v>
      </c>
      <c r="H465" t="s">
        <v>193</v>
      </c>
      <c r="I465">
        <v>9082</v>
      </c>
    </row>
    <row r="466" spans="6:9" x14ac:dyDescent="0.45">
      <c r="F466">
        <v>10417</v>
      </c>
      <c r="G466" t="s">
        <v>194</v>
      </c>
      <c r="H466" t="s">
        <v>193</v>
      </c>
      <c r="I466">
        <v>0</v>
      </c>
    </row>
    <row r="467" spans="6:9" x14ac:dyDescent="0.45">
      <c r="F467">
        <v>10426</v>
      </c>
      <c r="G467" t="s">
        <v>194</v>
      </c>
      <c r="H467" t="s">
        <v>193</v>
      </c>
      <c r="I467">
        <v>41295.504000000001</v>
      </c>
    </row>
    <row r="468" spans="6:9" x14ac:dyDescent="0.45">
      <c r="F468">
        <v>10430</v>
      </c>
      <c r="G468" t="s">
        <v>194</v>
      </c>
      <c r="H468" t="s">
        <v>193</v>
      </c>
      <c r="I468">
        <v>0</v>
      </c>
    </row>
    <row r="469" spans="6:9" x14ac:dyDescent="0.45">
      <c r="F469">
        <v>10464</v>
      </c>
      <c r="G469" t="s">
        <v>194</v>
      </c>
      <c r="H469" t="s">
        <v>193</v>
      </c>
      <c r="I469">
        <v>0</v>
      </c>
    </row>
    <row r="470" spans="6:9" x14ac:dyDescent="0.45">
      <c r="F470">
        <v>10477</v>
      </c>
      <c r="G470" t="s">
        <v>192</v>
      </c>
      <c r="H470" t="s">
        <v>193</v>
      </c>
      <c r="I470">
        <v>53078.707999999999</v>
      </c>
    </row>
    <row r="471" spans="6:9" x14ac:dyDescent="0.45">
      <c r="F471">
        <v>10491</v>
      </c>
      <c r="G471" t="s">
        <v>194</v>
      </c>
      <c r="H471" t="s">
        <v>193</v>
      </c>
      <c r="I471">
        <v>0</v>
      </c>
    </row>
    <row r="472" spans="6:9" x14ac:dyDescent="0.45">
      <c r="F472">
        <v>10495</v>
      </c>
      <c r="G472" t="s">
        <v>194</v>
      </c>
      <c r="H472" t="s">
        <v>193</v>
      </c>
      <c r="I472">
        <v>56284.362000000001</v>
      </c>
    </row>
    <row r="473" spans="6:9" x14ac:dyDescent="0.45">
      <c r="F473">
        <v>10504</v>
      </c>
      <c r="G473" t="s">
        <v>194</v>
      </c>
      <c r="H473" t="s">
        <v>193</v>
      </c>
      <c r="I473">
        <v>20338.153999999999</v>
      </c>
    </row>
    <row r="474" spans="6:9" x14ac:dyDescent="0.45">
      <c r="F474">
        <v>10504</v>
      </c>
      <c r="G474" t="s">
        <v>192</v>
      </c>
      <c r="H474" t="s">
        <v>193</v>
      </c>
      <c r="I474">
        <v>0</v>
      </c>
    </row>
    <row r="475" spans="6:9" x14ac:dyDescent="0.45">
      <c r="F475">
        <v>10566</v>
      </c>
      <c r="G475" t="s">
        <v>194</v>
      </c>
      <c r="H475" t="s">
        <v>193</v>
      </c>
      <c r="I475">
        <v>646080.36</v>
      </c>
    </row>
    <row r="476" spans="6:9" x14ac:dyDescent="0.45">
      <c r="F476">
        <v>10612</v>
      </c>
      <c r="G476" t="s">
        <v>194</v>
      </c>
      <c r="H476" t="s">
        <v>193</v>
      </c>
      <c r="I476">
        <v>0</v>
      </c>
    </row>
    <row r="477" spans="6:9" x14ac:dyDescent="0.45">
      <c r="F477">
        <v>10671</v>
      </c>
      <c r="G477" t="s">
        <v>194</v>
      </c>
      <c r="H477" t="s">
        <v>193</v>
      </c>
      <c r="I477">
        <v>14203.77</v>
      </c>
    </row>
    <row r="478" spans="6:9" x14ac:dyDescent="0.45">
      <c r="F478">
        <v>10671</v>
      </c>
      <c r="G478" t="s">
        <v>192</v>
      </c>
      <c r="H478" t="s">
        <v>193</v>
      </c>
      <c r="I478">
        <v>42551.942999999999</v>
      </c>
    </row>
    <row r="479" spans="6:9" x14ac:dyDescent="0.45">
      <c r="F479">
        <v>10673</v>
      </c>
      <c r="G479" t="s">
        <v>194</v>
      </c>
      <c r="H479" t="s">
        <v>193</v>
      </c>
      <c r="I479">
        <v>0</v>
      </c>
    </row>
    <row r="480" spans="6:9" x14ac:dyDescent="0.45">
      <c r="F480">
        <v>10673</v>
      </c>
      <c r="G480" t="s">
        <v>192</v>
      </c>
      <c r="H480" t="s">
        <v>193</v>
      </c>
      <c r="I480">
        <v>1311203</v>
      </c>
    </row>
    <row r="481" spans="6:9" x14ac:dyDescent="0.45">
      <c r="F481">
        <v>10678</v>
      </c>
      <c r="G481" t="s">
        <v>194</v>
      </c>
      <c r="H481" t="s">
        <v>193</v>
      </c>
      <c r="I481">
        <v>1141404.3999999999</v>
      </c>
    </row>
    <row r="482" spans="6:9" x14ac:dyDescent="0.45">
      <c r="F482">
        <v>10684</v>
      </c>
      <c r="G482" t="s">
        <v>194</v>
      </c>
      <c r="H482" t="s">
        <v>193</v>
      </c>
      <c r="I482">
        <v>2845.71</v>
      </c>
    </row>
    <row r="483" spans="6:9" x14ac:dyDescent="0.45">
      <c r="F483">
        <v>10686</v>
      </c>
      <c r="G483" t="s">
        <v>192</v>
      </c>
      <c r="H483" t="s">
        <v>193</v>
      </c>
      <c r="I483">
        <v>34513.584000000003</v>
      </c>
    </row>
    <row r="484" spans="6:9" x14ac:dyDescent="0.45">
      <c r="F484">
        <v>10693</v>
      </c>
      <c r="G484" t="s">
        <v>194</v>
      </c>
      <c r="H484" t="s">
        <v>193</v>
      </c>
      <c r="I484">
        <v>0</v>
      </c>
    </row>
    <row r="485" spans="6:9" x14ac:dyDescent="0.45">
      <c r="F485">
        <v>10699</v>
      </c>
      <c r="G485" t="s">
        <v>194</v>
      </c>
      <c r="H485" t="s">
        <v>193</v>
      </c>
      <c r="I485">
        <v>43776.106</v>
      </c>
    </row>
    <row r="486" spans="6:9" x14ac:dyDescent="0.45">
      <c r="F486">
        <v>10743</v>
      </c>
      <c r="G486" t="s">
        <v>194</v>
      </c>
      <c r="H486" t="s">
        <v>193</v>
      </c>
      <c r="I486">
        <v>0</v>
      </c>
    </row>
    <row r="487" spans="6:9" x14ac:dyDescent="0.45">
      <c r="F487">
        <v>10771</v>
      </c>
      <c r="G487" t="s">
        <v>194</v>
      </c>
      <c r="H487" t="s">
        <v>193</v>
      </c>
      <c r="I487">
        <v>0</v>
      </c>
    </row>
    <row r="488" spans="6:9" x14ac:dyDescent="0.45">
      <c r="F488">
        <v>10773</v>
      </c>
      <c r="G488" t="s">
        <v>194</v>
      </c>
      <c r="H488" t="s">
        <v>193</v>
      </c>
      <c r="I488">
        <v>0</v>
      </c>
    </row>
    <row r="489" spans="6:9" x14ac:dyDescent="0.45">
      <c r="F489">
        <v>10774</v>
      </c>
      <c r="G489" t="s">
        <v>194</v>
      </c>
      <c r="H489" t="s">
        <v>193</v>
      </c>
      <c r="I489">
        <v>0</v>
      </c>
    </row>
    <row r="490" spans="6:9" x14ac:dyDescent="0.45">
      <c r="F490">
        <v>10784</v>
      </c>
      <c r="G490" t="s">
        <v>192</v>
      </c>
      <c r="H490" t="s">
        <v>193</v>
      </c>
      <c r="I490">
        <v>0</v>
      </c>
    </row>
    <row r="491" spans="6:9" x14ac:dyDescent="0.45">
      <c r="F491">
        <v>10795</v>
      </c>
      <c r="G491" t="s">
        <v>194</v>
      </c>
      <c r="H491" t="s">
        <v>193</v>
      </c>
      <c r="I491">
        <v>0</v>
      </c>
    </row>
    <row r="492" spans="6:9" x14ac:dyDescent="0.45">
      <c r="F492">
        <v>10849</v>
      </c>
      <c r="G492" t="s">
        <v>192</v>
      </c>
      <c r="H492" t="s">
        <v>193</v>
      </c>
      <c r="I492">
        <v>350325.66</v>
      </c>
    </row>
    <row r="493" spans="6:9" x14ac:dyDescent="0.45">
      <c r="F493">
        <v>10855</v>
      </c>
      <c r="G493" t="s">
        <v>192</v>
      </c>
      <c r="H493" t="s">
        <v>193</v>
      </c>
      <c r="I493">
        <v>0</v>
      </c>
    </row>
    <row r="494" spans="6:9" x14ac:dyDescent="0.45">
      <c r="F494">
        <v>10860</v>
      </c>
      <c r="G494" t="s">
        <v>194</v>
      </c>
      <c r="H494" t="s">
        <v>193</v>
      </c>
      <c r="I494">
        <v>5988.2719999999999</v>
      </c>
    </row>
    <row r="495" spans="6:9" x14ac:dyDescent="0.45">
      <c r="F495">
        <v>10860</v>
      </c>
      <c r="G495" t="s">
        <v>192</v>
      </c>
      <c r="H495" t="s">
        <v>193</v>
      </c>
      <c r="I495">
        <v>732603.36</v>
      </c>
    </row>
    <row r="496" spans="6:9" x14ac:dyDescent="0.45">
      <c r="F496">
        <v>10861</v>
      </c>
      <c r="G496" t="s">
        <v>192</v>
      </c>
      <c r="H496" t="s">
        <v>193</v>
      </c>
      <c r="I496">
        <v>26492</v>
      </c>
    </row>
    <row r="497" spans="6:9" x14ac:dyDescent="0.45">
      <c r="F497">
        <v>10862</v>
      </c>
      <c r="G497" t="s">
        <v>192</v>
      </c>
      <c r="H497" t="s">
        <v>193</v>
      </c>
      <c r="I497">
        <v>29535</v>
      </c>
    </row>
    <row r="498" spans="6:9" x14ac:dyDescent="0.45">
      <c r="F498">
        <v>10863</v>
      </c>
      <c r="G498" t="s">
        <v>192</v>
      </c>
      <c r="H498" t="s">
        <v>193</v>
      </c>
      <c r="I498">
        <v>22110</v>
      </c>
    </row>
    <row r="499" spans="6:9" x14ac:dyDescent="0.45">
      <c r="F499">
        <v>10864</v>
      </c>
      <c r="G499" t="s">
        <v>194</v>
      </c>
      <c r="H499" t="s">
        <v>193</v>
      </c>
      <c r="I499">
        <v>262239.92</v>
      </c>
    </row>
    <row r="500" spans="6:9" x14ac:dyDescent="0.45">
      <c r="F500">
        <v>10864</v>
      </c>
      <c r="G500" t="s">
        <v>192</v>
      </c>
      <c r="H500" t="s">
        <v>193</v>
      </c>
      <c r="I500">
        <v>469524.26</v>
      </c>
    </row>
    <row r="501" spans="6:9" x14ac:dyDescent="0.45">
      <c r="F501">
        <v>10865</v>
      </c>
      <c r="G501" t="s">
        <v>194</v>
      </c>
      <c r="H501" t="s">
        <v>193</v>
      </c>
      <c r="I501">
        <v>942202.02</v>
      </c>
    </row>
    <row r="502" spans="6:9" x14ac:dyDescent="0.45">
      <c r="F502">
        <v>10865</v>
      </c>
      <c r="G502" t="s">
        <v>192</v>
      </c>
      <c r="H502" t="s">
        <v>193</v>
      </c>
      <c r="I502">
        <v>384576.86</v>
      </c>
    </row>
    <row r="503" spans="6:9" x14ac:dyDescent="0.45">
      <c r="F503">
        <v>10866</v>
      </c>
      <c r="G503" t="s">
        <v>194</v>
      </c>
      <c r="H503" t="s">
        <v>193</v>
      </c>
      <c r="I503">
        <v>0</v>
      </c>
    </row>
    <row r="504" spans="6:9" x14ac:dyDescent="0.45">
      <c r="F504">
        <v>10867</v>
      </c>
      <c r="G504" t="s">
        <v>194</v>
      </c>
      <c r="H504" t="s">
        <v>193</v>
      </c>
      <c r="I504">
        <v>208210</v>
      </c>
    </row>
    <row r="505" spans="6:9" x14ac:dyDescent="0.45">
      <c r="F505">
        <v>50041</v>
      </c>
      <c r="G505" t="s">
        <v>194</v>
      </c>
      <c r="H505" t="s">
        <v>193</v>
      </c>
      <c r="I505">
        <v>0</v>
      </c>
    </row>
    <row r="506" spans="6:9" x14ac:dyDescent="0.45">
      <c r="F506">
        <v>50088</v>
      </c>
      <c r="G506" t="s">
        <v>194</v>
      </c>
      <c r="H506" t="s">
        <v>193</v>
      </c>
      <c r="I506">
        <v>4597.75</v>
      </c>
    </row>
    <row r="507" spans="6:9" x14ac:dyDescent="0.45">
      <c r="F507">
        <v>50146</v>
      </c>
      <c r="G507" t="s">
        <v>194</v>
      </c>
      <c r="H507" t="s">
        <v>193</v>
      </c>
      <c r="I507">
        <v>8132.7950000000001</v>
      </c>
    </row>
    <row r="508" spans="6:9" x14ac:dyDescent="0.45">
      <c r="F508">
        <v>50184</v>
      </c>
      <c r="G508" t="s">
        <v>194</v>
      </c>
      <c r="H508" t="s">
        <v>193</v>
      </c>
      <c r="I508">
        <v>0</v>
      </c>
    </row>
    <row r="509" spans="6:9" x14ac:dyDescent="0.45">
      <c r="F509">
        <v>50185</v>
      </c>
      <c r="G509" t="s">
        <v>194</v>
      </c>
      <c r="H509" t="s">
        <v>193</v>
      </c>
      <c r="I509">
        <v>0</v>
      </c>
    </row>
    <row r="510" spans="6:9" x14ac:dyDescent="0.45">
      <c r="F510">
        <v>50185</v>
      </c>
      <c r="G510" t="s">
        <v>192</v>
      </c>
      <c r="H510" t="s">
        <v>193</v>
      </c>
      <c r="I510">
        <v>0</v>
      </c>
    </row>
    <row r="511" spans="6:9" x14ac:dyDescent="0.45">
      <c r="F511">
        <v>50187</v>
      </c>
      <c r="G511" t="s">
        <v>192</v>
      </c>
      <c r="H511" t="s">
        <v>193</v>
      </c>
      <c r="I511">
        <v>23601.054</v>
      </c>
    </row>
    <row r="512" spans="6:9" x14ac:dyDescent="0.45">
      <c r="F512">
        <v>50189</v>
      </c>
      <c r="G512" t="s">
        <v>194</v>
      </c>
      <c r="H512" t="s">
        <v>193</v>
      </c>
      <c r="I512">
        <v>0</v>
      </c>
    </row>
    <row r="513" spans="6:9" x14ac:dyDescent="0.45">
      <c r="F513">
        <v>50240</v>
      </c>
      <c r="G513" t="s">
        <v>194</v>
      </c>
      <c r="H513" t="s">
        <v>193</v>
      </c>
      <c r="I513">
        <v>29482.804</v>
      </c>
    </row>
    <row r="514" spans="6:9" x14ac:dyDescent="0.45">
      <c r="F514">
        <v>50243</v>
      </c>
      <c r="G514" t="s">
        <v>194</v>
      </c>
      <c r="H514" t="s">
        <v>193</v>
      </c>
      <c r="I514">
        <v>0</v>
      </c>
    </row>
    <row r="515" spans="6:9" x14ac:dyDescent="0.45">
      <c r="F515">
        <v>50244</v>
      </c>
      <c r="G515" t="s">
        <v>194</v>
      </c>
      <c r="H515" t="s">
        <v>193</v>
      </c>
      <c r="I515">
        <v>105934.24</v>
      </c>
    </row>
    <row r="516" spans="6:9" x14ac:dyDescent="0.45">
      <c r="F516">
        <v>50250</v>
      </c>
      <c r="G516" t="s">
        <v>194</v>
      </c>
      <c r="H516" t="s">
        <v>193</v>
      </c>
      <c r="I516">
        <v>0</v>
      </c>
    </row>
    <row r="517" spans="6:9" x14ac:dyDescent="0.45">
      <c r="F517">
        <v>50251</v>
      </c>
      <c r="G517" t="s">
        <v>194</v>
      </c>
      <c r="H517" t="s">
        <v>193</v>
      </c>
      <c r="I517">
        <v>100.374</v>
      </c>
    </row>
    <row r="518" spans="6:9" x14ac:dyDescent="0.45">
      <c r="F518">
        <v>50254</v>
      </c>
      <c r="G518" t="s">
        <v>194</v>
      </c>
      <c r="H518" t="s">
        <v>193</v>
      </c>
      <c r="I518">
        <v>34310.052000000003</v>
      </c>
    </row>
    <row r="519" spans="6:9" x14ac:dyDescent="0.45">
      <c r="F519">
        <v>50275</v>
      </c>
      <c r="G519" t="s">
        <v>194</v>
      </c>
      <c r="H519" t="s">
        <v>193</v>
      </c>
      <c r="I519">
        <v>0</v>
      </c>
    </row>
    <row r="520" spans="6:9" x14ac:dyDescent="0.45">
      <c r="F520">
        <v>50282</v>
      </c>
      <c r="G520" t="s">
        <v>194</v>
      </c>
      <c r="H520" t="s">
        <v>193</v>
      </c>
      <c r="I520">
        <v>59743.947999999997</v>
      </c>
    </row>
    <row r="521" spans="6:9" x14ac:dyDescent="0.45">
      <c r="F521">
        <v>50296</v>
      </c>
      <c r="G521" t="s">
        <v>194</v>
      </c>
      <c r="H521" t="s">
        <v>193</v>
      </c>
      <c r="I521">
        <v>518.08199999999999</v>
      </c>
    </row>
    <row r="522" spans="6:9" x14ac:dyDescent="0.45">
      <c r="F522">
        <v>50305</v>
      </c>
      <c r="G522" t="s">
        <v>194</v>
      </c>
      <c r="H522" t="s">
        <v>193</v>
      </c>
      <c r="I522">
        <v>0</v>
      </c>
    </row>
    <row r="523" spans="6:9" x14ac:dyDescent="0.45">
      <c r="F523">
        <v>50305</v>
      </c>
      <c r="G523" t="s">
        <v>192</v>
      </c>
      <c r="H523" t="s">
        <v>193</v>
      </c>
      <c r="I523">
        <v>34711.341999999997</v>
      </c>
    </row>
    <row r="524" spans="6:9" x14ac:dyDescent="0.45">
      <c r="F524">
        <v>50308</v>
      </c>
      <c r="G524" t="s">
        <v>192</v>
      </c>
      <c r="H524" t="s">
        <v>193</v>
      </c>
      <c r="I524">
        <v>90177</v>
      </c>
    </row>
    <row r="525" spans="6:9" x14ac:dyDescent="0.45">
      <c r="F525">
        <v>50316</v>
      </c>
      <c r="G525" t="s">
        <v>194</v>
      </c>
      <c r="H525" t="s">
        <v>193</v>
      </c>
      <c r="I525">
        <v>0</v>
      </c>
    </row>
    <row r="526" spans="6:9" x14ac:dyDescent="0.45">
      <c r="F526">
        <v>50366</v>
      </c>
      <c r="G526" t="s">
        <v>194</v>
      </c>
      <c r="H526" t="s">
        <v>193</v>
      </c>
      <c r="I526">
        <v>8419.5959999999995</v>
      </c>
    </row>
    <row r="527" spans="6:9" x14ac:dyDescent="0.45">
      <c r="F527">
        <v>50368</v>
      </c>
      <c r="G527" t="s">
        <v>194</v>
      </c>
      <c r="H527" t="s">
        <v>193</v>
      </c>
      <c r="I527">
        <v>0</v>
      </c>
    </row>
    <row r="528" spans="6:9" x14ac:dyDescent="0.45">
      <c r="F528">
        <v>50392</v>
      </c>
      <c r="G528" t="s">
        <v>192</v>
      </c>
      <c r="H528" t="s">
        <v>193</v>
      </c>
      <c r="I528">
        <v>67619</v>
      </c>
    </row>
    <row r="529" spans="6:9" x14ac:dyDescent="0.45">
      <c r="F529">
        <v>50395</v>
      </c>
      <c r="G529" t="s">
        <v>194</v>
      </c>
      <c r="H529" t="s">
        <v>193</v>
      </c>
      <c r="I529">
        <v>0</v>
      </c>
    </row>
    <row r="530" spans="6:9" x14ac:dyDescent="0.45">
      <c r="F530">
        <v>50397</v>
      </c>
      <c r="G530" t="s">
        <v>194</v>
      </c>
      <c r="H530" t="s">
        <v>193</v>
      </c>
      <c r="I530">
        <v>72706.008000000002</v>
      </c>
    </row>
    <row r="531" spans="6:9" x14ac:dyDescent="0.45">
      <c r="F531">
        <v>50398</v>
      </c>
      <c r="G531" t="s">
        <v>194</v>
      </c>
      <c r="H531" t="s">
        <v>193</v>
      </c>
      <c r="I531">
        <v>0</v>
      </c>
    </row>
    <row r="532" spans="6:9" x14ac:dyDescent="0.45">
      <c r="F532">
        <v>50407</v>
      </c>
      <c r="G532" t="s">
        <v>194</v>
      </c>
      <c r="H532" t="s">
        <v>193</v>
      </c>
      <c r="I532">
        <v>0</v>
      </c>
    </row>
    <row r="533" spans="6:9" x14ac:dyDescent="0.45">
      <c r="F533">
        <v>50410</v>
      </c>
      <c r="G533" t="s">
        <v>194</v>
      </c>
      <c r="H533" t="s">
        <v>193</v>
      </c>
      <c r="I533">
        <v>0</v>
      </c>
    </row>
    <row r="534" spans="6:9" x14ac:dyDescent="0.45">
      <c r="F534">
        <v>50447</v>
      </c>
      <c r="G534" t="s">
        <v>194</v>
      </c>
      <c r="H534" t="s">
        <v>193</v>
      </c>
      <c r="I534">
        <v>14543.447</v>
      </c>
    </row>
    <row r="535" spans="6:9" x14ac:dyDescent="0.45">
      <c r="F535">
        <v>50456</v>
      </c>
      <c r="G535" t="s">
        <v>194</v>
      </c>
      <c r="H535" t="s">
        <v>193</v>
      </c>
      <c r="I535">
        <v>0</v>
      </c>
    </row>
    <row r="536" spans="6:9" x14ac:dyDescent="0.45">
      <c r="F536">
        <v>50476</v>
      </c>
      <c r="G536" t="s">
        <v>194</v>
      </c>
      <c r="H536" t="s">
        <v>193</v>
      </c>
      <c r="I536">
        <v>0</v>
      </c>
    </row>
    <row r="537" spans="6:9" x14ac:dyDescent="0.45">
      <c r="F537">
        <v>50479</v>
      </c>
      <c r="G537" t="s">
        <v>194</v>
      </c>
      <c r="H537" t="s">
        <v>193</v>
      </c>
      <c r="I537">
        <v>0</v>
      </c>
    </row>
    <row r="538" spans="6:9" x14ac:dyDescent="0.45">
      <c r="F538">
        <v>50481</v>
      </c>
      <c r="G538" t="s">
        <v>194</v>
      </c>
      <c r="H538" t="s">
        <v>193</v>
      </c>
      <c r="I538">
        <v>646675.98</v>
      </c>
    </row>
    <row r="539" spans="6:9" x14ac:dyDescent="0.45">
      <c r="F539">
        <v>50614</v>
      </c>
      <c r="G539" t="s">
        <v>194</v>
      </c>
      <c r="H539" t="s">
        <v>193</v>
      </c>
      <c r="I539">
        <v>47255.985000000001</v>
      </c>
    </row>
    <row r="540" spans="6:9" x14ac:dyDescent="0.45">
      <c r="F540">
        <v>50620</v>
      </c>
      <c r="G540" t="s">
        <v>194</v>
      </c>
      <c r="H540" t="s">
        <v>193</v>
      </c>
      <c r="I540">
        <v>3122.7779999999998</v>
      </c>
    </row>
    <row r="541" spans="6:9" x14ac:dyDescent="0.45">
      <c r="F541">
        <v>50636</v>
      </c>
      <c r="G541" t="s">
        <v>194</v>
      </c>
      <c r="H541" t="s">
        <v>193</v>
      </c>
      <c r="I541">
        <v>0</v>
      </c>
    </row>
    <row r="542" spans="6:9" x14ac:dyDescent="0.45">
      <c r="F542">
        <v>50711</v>
      </c>
      <c r="G542" t="s">
        <v>192</v>
      </c>
      <c r="H542" t="s">
        <v>193</v>
      </c>
      <c r="I542">
        <v>35857.711000000003</v>
      </c>
    </row>
    <row r="543" spans="6:9" x14ac:dyDescent="0.45">
      <c r="F543">
        <v>50806</v>
      </c>
      <c r="G543" t="s">
        <v>194</v>
      </c>
      <c r="H543" t="s">
        <v>193</v>
      </c>
      <c r="I543">
        <v>12769.087</v>
      </c>
    </row>
    <row r="544" spans="6:9" x14ac:dyDescent="0.45">
      <c r="F544">
        <v>50807</v>
      </c>
      <c r="G544" t="s">
        <v>194</v>
      </c>
      <c r="H544" t="s">
        <v>193</v>
      </c>
      <c r="I544">
        <v>17545.806</v>
      </c>
    </row>
    <row r="545" spans="6:9" x14ac:dyDescent="0.45">
      <c r="F545">
        <v>50813</v>
      </c>
      <c r="G545" t="s">
        <v>194</v>
      </c>
      <c r="H545" t="s">
        <v>193</v>
      </c>
      <c r="I545">
        <v>5306.6170000000002</v>
      </c>
    </row>
    <row r="546" spans="6:9" x14ac:dyDescent="0.45">
      <c r="F546">
        <v>50835</v>
      </c>
      <c r="G546" t="s">
        <v>194</v>
      </c>
      <c r="H546" t="s">
        <v>193</v>
      </c>
      <c r="I546">
        <v>426928.64000000001</v>
      </c>
    </row>
    <row r="547" spans="6:9" x14ac:dyDescent="0.45">
      <c r="F547">
        <v>50835</v>
      </c>
      <c r="G547" t="s">
        <v>192</v>
      </c>
      <c r="H547" t="s">
        <v>193</v>
      </c>
      <c r="I547">
        <v>0</v>
      </c>
    </row>
    <row r="548" spans="6:9" x14ac:dyDescent="0.45">
      <c r="F548">
        <v>50879</v>
      </c>
      <c r="G548" t="s">
        <v>194</v>
      </c>
      <c r="H548" t="s">
        <v>193</v>
      </c>
      <c r="I548">
        <v>0</v>
      </c>
    </row>
    <row r="549" spans="6:9" x14ac:dyDescent="0.45">
      <c r="F549">
        <v>50900</v>
      </c>
      <c r="G549" t="s">
        <v>194</v>
      </c>
      <c r="H549" t="s">
        <v>193</v>
      </c>
      <c r="I549">
        <v>162109.5</v>
      </c>
    </row>
    <row r="550" spans="6:9" x14ac:dyDescent="0.45">
      <c r="F550">
        <v>50903</v>
      </c>
      <c r="G550" t="s">
        <v>194</v>
      </c>
      <c r="H550" t="s">
        <v>193</v>
      </c>
      <c r="I550">
        <v>0</v>
      </c>
    </row>
    <row r="551" spans="6:9" x14ac:dyDescent="0.45">
      <c r="F551">
        <v>50920</v>
      </c>
      <c r="G551" t="s">
        <v>194</v>
      </c>
      <c r="H551" t="s">
        <v>193</v>
      </c>
      <c r="I551">
        <v>0</v>
      </c>
    </row>
    <row r="552" spans="6:9" x14ac:dyDescent="0.45">
      <c r="F552">
        <v>50933</v>
      </c>
      <c r="G552" t="s">
        <v>194</v>
      </c>
      <c r="H552" t="s">
        <v>193</v>
      </c>
      <c r="I552">
        <v>19817.304</v>
      </c>
    </row>
    <row r="553" spans="6:9" x14ac:dyDescent="0.45">
      <c r="F553">
        <v>50933</v>
      </c>
      <c r="G553" t="s">
        <v>192</v>
      </c>
      <c r="H553" t="s">
        <v>193</v>
      </c>
      <c r="I553">
        <v>0</v>
      </c>
    </row>
    <row r="554" spans="6:9" x14ac:dyDescent="0.45">
      <c r="F554">
        <v>50956</v>
      </c>
      <c r="G554" t="s">
        <v>194</v>
      </c>
      <c r="H554" t="s">
        <v>193</v>
      </c>
      <c r="I554">
        <v>0</v>
      </c>
    </row>
    <row r="555" spans="6:9" x14ac:dyDescent="0.45">
      <c r="F555">
        <v>50969</v>
      </c>
      <c r="G555" t="s">
        <v>194</v>
      </c>
      <c r="H555" t="s">
        <v>193</v>
      </c>
      <c r="I555">
        <v>10123.08</v>
      </c>
    </row>
    <row r="556" spans="6:9" x14ac:dyDescent="0.45">
      <c r="F556">
        <v>50974</v>
      </c>
      <c r="G556" t="s">
        <v>194</v>
      </c>
      <c r="H556" t="s">
        <v>193</v>
      </c>
      <c r="I556">
        <v>0</v>
      </c>
    </row>
    <row r="557" spans="6:9" x14ac:dyDescent="0.45">
      <c r="F557">
        <v>50974</v>
      </c>
      <c r="G557" t="s">
        <v>192</v>
      </c>
      <c r="H557" t="s">
        <v>193</v>
      </c>
      <c r="I557">
        <v>0</v>
      </c>
    </row>
    <row r="558" spans="6:9" x14ac:dyDescent="0.45">
      <c r="F558">
        <v>50976</v>
      </c>
      <c r="G558" t="s">
        <v>194</v>
      </c>
      <c r="H558" t="s">
        <v>193</v>
      </c>
      <c r="I558">
        <v>6665.8040000000001</v>
      </c>
    </row>
    <row r="559" spans="6:9" x14ac:dyDescent="0.45">
      <c r="F559">
        <v>52007</v>
      </c>
      <c r="G559" t="s">
        <v>194</v>
      </c>
      <c r="H559" t="s">
        <v>193</v>
      </c>
      <c r="I559">
        <v>57227.040000000001</v>
      </c>
    </row>
    <row r="560" spans="6:9" x14ac:dyDescent="0.45">
      <c r="F560">
        <v>52048</v>
      </c>
      <c r="G560" t="s">
        <v>194</v>
      </c>
      <c r="H560" t="s">
        <v>193</v>
      </c>
      <c r="I560">
        <v>0</v>
      </c>
    </row>
    <row r="561" spans="6:9" x14ac:dyDescent="0.45">
      <c r="F561">
        <v>52072</v>
      </c>
      <c r="G561" t="s">
        <v>194</v>
      </c>
      <c r="H561" t="s">
        <v>193</v>
      </c>
      <c r="I561">
        <v>0</v>
      </c>
    </row>
    <row r="562" spans="6:9" x14ac:dyDescent="0.45">
      <c r="F562">
        <v>52089</v>
      </c>
      <c r="G562" t="s">
        <v>194</v>
      </c>
      <c r="H562" t="s">
        <v>193</v>
      </c>
      <c r="I562">
        <v>0</v>
      </c>
    </row>
    <row r="563" spans="6:9" x14ac:dyDescent="0.45">
      <c r="F563">
        <v>52140</v>
      </c>
      <c r="G563" t="s">
        <v>194</v>
      </c>
      <c r="H563" t="s">
        <v>193</v>
      </c>
      <c r="I563">
        <v>0</v>
      </c>
    </row>
    <row r="564" spans="6:9" x14ac:dyDescent="0.45">
      <c r="F564">
        <v>52151</v>
      </c>
      <c r="G564" t="s">
        <v>194</v>
      </c>
      <c r="H564" t="s">
        <v>193</v>
      </c>
      <c r="I564">
        <v>0</v>
      </c>
    </row>
    <row r="565" spans="6:9" x14ac:dyDescent="0.45">
      <c r="F565">
        <v>52152</v>
      </c>
      <c r="G565" t="s">
        <v>194</v>
      </c>
      <c r="H565" t="s">
        <v>193</v>
      </c>
      <c r="I565">
        <v>0</v>
      </c>
    </row>
    <row r="566" spans="6:9" x14ac:dyDescent="0.45">
      <c r="F566">
        <v>54004</v>
      </c>
      <c r="G566" t="s">
        <v>194</v>
      </c>
      <c r="H566" t="s">
        <v>193</v>
      </c>
      <c r="I566">
        <v>0</v>
      </c>
    </row>
    <row r="567" spans="6:9" x14ac:dyDescent="0.45">
      <c r="F567">
        <v>54081</v>
      </c>
      <c r="G567" t="s">
        <v>194</v>
      </c>
      <c r="H567" t="s">
        <v>193</v>
      </c>
      <c r="I567">
        <v>38985</v>
      </c>
    </row>
    <row r="568" spans="6:9" x14ac:dyDescent="0.45">
      <c r="F568">
        <v>54087</v>
      </c>
      <c r="G568" t="s">
        <v>194</v>
      </c>
      <c r="H568" t="s">
        <v>193</v>
      </c>
      <c r="I568">
        <v>1228.4079999999999</v>
      </c>
    </row>
    <row r="569" spans="6:9" x14ac:dyDescent="0.45">
      <c r="F569">
        <v>54091</v>
      </c>
      <c r="G569" t="s">
        <v>194</v>
      </c>
      <c r="H569" t="s">
        <v>193</v>
      </c>
      <c r="I569">
        <v>0</v>
      </c>
    </row>
    <row r="570" spans="6:9" x14ac:dyDescent="0.45">
      <c r="F570">
        <v>54098</v>
      </c>
      <c r="G570" t="s">
        <v>194</v>
      </c>
      <c r="H570" t="s">
        <v>193</v>
      </c>
      <c r="I570">
        <v>80595.702999999994</v>
      </c>
    </row>
    <row r="571" spans="6:9" x14ac:dyDescent="0.45">
      <c r="F571">
        <v>54101</v>
      </c>
      <c r="G571" t="s">
        <v>194</v>
      </c>
      <c r="H571" t="s">
        <v>193</v>
      </c>
      <c r="I571">
        <v>95195.771999999997</v>
      </c>
    </row>
    <row r="572" spans="6:9" x14ac:dyDescent="0.45">
      <c r="F572">
        <v>54104</v>
      </c>
      <c r="G572" t="s">
        <v>194</v>
      </c>
      <c r="H572" t="s">
        <v>193</v>
      </c>
      <c r="I572">
        <v>45504.964999999997</v>
      </c>
    </row>
    <row r="573" spans="6:9" x14ac:dyDescent="0.45">
      <c r="F573">
        <v>54201</v>
      </c>
      <c r="G573" t="s">
        <v>194</v>
      </c>
      <c r="H573" t="s">
        <v>193</v>
      </c>
      <c r="I573">
        <v>56656.13</v>
      </c>
    </row>
    <row r="574" spans="6:9" x14ac:dyDescent="0.45">
      <c r="F574">
        <v>54207</v>
      </c>
      <c r="G574" t="s">
        <v>194</v>
      </c>
      <c r="H574" t="s">
        <v>193</v>
      </c>
      <c r="I574">
        <v>0</v>
      </c>
    </row>
    <row r="575" spans="6:9" x14ac:dyDescent="0.45">
      <c r="F575">
        <v>54210</v>
      </c>
      <c r="G575" t="s">
        <v>192</v>
      </c>
      <c r="H575" t="s">
        <v>193</v>
      </c>
      <c r="I575">
        <v>0</v>
      </c>
    </row>
    <row r="576" spans="6:9" x14ac:dyDescent="0.45">
      <c r="F576">
        <v>54211</v>
      </c>
      <c r="G576" t="s">
        <v>192</v>
      </c>
      <c r="H576" t="s">
        <v>193</v>
      </c>
      <c r="I576">
        <v>0</v>
      </c>
    </row>
    <row r="577" spans="6:9" x14ac:dyDescent="0.45">
      <c r="F577">
        <v>54212</v>
      </c>
      <c r="G577" t="s">
        <v>192</v>
      </c>
      <c r="H577" t="s">
        <v>193</v>
      </c>
      <c r="I577">
        <v>0</v>
      </c>
    </row>
    <row r="578" spans="6:9" x14ac:dyDescent="0.45">
      <c r="F578">
        <v>54213</v>
      </c>
      <c r="G578" t="s">
        <v>192</v>
      </c>
      <c r="H578" t="s">
        <v>193</v>
      </c>
      <c r="I578">
        <v>0</v>
      </c>
    </row>
    <row r="579" spans="6:9" x14ac:dyDescent="0.45">
      <c r="F579">
        <v>54214</v>
      </c>
      <c r="G579" t="s">
        <v>192</v>
      </c>
      <c r="H579" t="s">
        <v>193</v>
      </c>
      <c r="I579">
        <v>0</v>
      </c>
    </row>
    <row r="580" spans="6:9" x14ac:dyDescent="0.45">
      <c r="F580">
        <v>54216</v>
      </c>
      <c r="G580" t="s">
        <v>194</v>
      </c>
      <c r="H580" t="s">
        <v>193</v>
      </c>
      <c r="I580">
        <v>0</v>
      </c>
    </row>
    <row r="581" spans="6:9" x14ac:dyDescent="0.45">
      <c r="F581">
        <v>54238</v>
      </c>
      <c r="G581" t="s">
        <v>194</v>
      </c>
      <c r="H581" t="s">
        <v>193</v>
      </c>
      <c r="I581">
        <v>0</v>
      </c>
    </row>
    <row r="582" spans="6:9" x14ac:dyDescent="0.45">
      <c r="F582">
        <v>54276</v>
      </c>
      <c r="G582" t="s">
        <v>194</v>
      </c>
      <c r="H582" t="s">
        <v>193</v>
      </c>
      <c r="I582">
        <v>38679.375999999997</v>
      </c>
    </row>
    <row r="583" spans="6:9" x14ac:dyDescent="0.45">
      <c r="F583">
        <v>54304</v>
      </c>
      <c r="G583" t="s">
        <v>194</v>
      </c>
      <c r="H583" t="s">
        <v>193</v>
      </c>
      <c r="I583">
        <v>541836.04</v>
      </c>
    </row>
    <row r="584" spans="6:9" x14ac:dyDescent="0.45">
      <c r="F584">
        <v>54318</v>
      </c>
      <c r="G584" t="s">
        <v>194</v>
      </c>
      <c r="H584" t="s">
        <v>193</v>
      </c>
      <c r="I584">
        <v>177120.2</v>
      </c>
    </row>
    <row r="585" spans="6:9" x14ac:dyDescent="0.45">
      <c r="F585">
        <v>54318</v>
      </c>
      <c r="G585" t="s">
        <v>192</v>
      </c>
      <c r="H585" t="s">
        <v>193</v>
      </c>
      <c r="I585">
        <v>0</v>
      </c>
    </row>
    <row r="586" spans="6:9" x14ac:dyDescent="0.45">
      <c r="F586">
        <v>54335</v>
      </c>
      <c r="G586" t="s">
        <v>194</v>
      </c>
      <c r="H586" t="s">
        <v>193</v>
      </c>
      <c r="I586">
        <v>0</v>
      </c>
    </row>
    <row r="587" spans="6:9" x14ac:dyDescent="0.45">
      <c r="F587">
        <v>54358</v>
      </c>
      <c r="G587" t="s">
        <v>194</v>
      </c>
      <c r="H587" t="s">
        <v>193</v>
      </c>
      <c r="I587">
        <v>4235.1660000000002</v>
      </c>
    </row>
    <row r="588" spans="6:9" x14ac:dyDescent="0.45">
      <c r="F588">
        <v>54406</v>
      </c>
      <c r="G588" t="s">
        <v>194</v>
      </c>
      <c r="H588" t="s">
        <v>193</v>
      </c>
      <c r="I588">
        <v>0</v>
      </c>
    </row>
    <row r="589" spans="6:9" x14ac:dyDescent="0.45">
      <c r="F589">
        <v>54407</v>
      </c>
      <c r="G589" t="s">
        <v>194</v>
      </c>
      <c r="H589" t="s">
        <v>193</v>
      </c>
      <c r="I589">
        <v>0</v>
      </c>
    </row>
    <row r="590" spans="6:9" x14ac:dyDescent="0.45">
      <c r="F590">
        <v>54408</v>
      </c>
      <c r="G590" t="s">
        <v>194</v>
      </c>
      <c r="H590" t="s">
        <v>193</v>
      </c>
      <c r="I590">
        <v>0</v>
      </c>
    </row>
    <row r="591" spans="6:9" x14ac:dyDescent="0.45">
      <c r="F591">
        <v>54408</v>
      </c>
      <c r="G591" t="s">
        <v>194</v>
      </c>
      <c r="H591" t="s">
        <v>193</v>
      </c>
      <c r="I591">
        <v>0</v>
      </c>
    </row>
    <row r="592" spans="6:9" x14ac:dyDescent="0.45">
      <c r="F592">
        <v>54414</v>
      </c>
      <c r="G592" t="s">
        <v>194</v>
      </c>
      <c r="H592" t="s">
        <v>193</v>
      </c>
      <c r="I592">
        <v>0</v>
      </c>
    </row>
    <row r="593" spans="6:9" x14ac:dyDescent="0.45">
      <c r="F593">
        <v>54427</v>
      </c>
      <c r="G593" t="s">
        <v>194</v>
      </c>
      <c r="H593" t="s">
        <v>193</v>
      </c>
      <c r="I593">
        <v>0</v>
      </c>
    </row>
    <row r="594" spans="6:9" x14ac:dyDescent="0.45">
      <c r="F594">
        <v>54464</v>
      </c>
      <c r="G594" t="s">
        <v>194</v>
      </c>
      <c r="H594" t="s">
        <v>193</v>
      </c>
      <c r="I594">
        <v>0</v>
      </c>
    </row>
    <row r="595" spans="6:9" x14ac:dyDescent="0.45">
      <c r="F595">
        <v>54533</v>
      </c>
      <c r="G595" t="s">
        <v>194</v>
      </c>
      <c r="H595" t="s">
        <v>193</v>
      </c>
      <c r="I595">
        <v>0</v>
      </c>
    </row>
    <row r="596" spans="6:9" x14ac:dyDescent="0.45">
      <c r="F596">
        <v>54533</v>
      </c>
      <c r="G596" t="s">
        <v>192</v>
      </c>
      <c r="H596" t="s">
        <v>193</v>
      </c>
      <c r="I596">
        <v>14618.550999999999</v>
      </c>
    </row>
    <row r="597" spans="6:9" x14ac:dyDescent="0.45">
      <c r="F597">
        <v>54556</v>
      </c>
      <c r="G597" t="s">
        <v>194</v>
      </c>
      <c r="H597" t="s">
        <v>193</v>
      </c>
      <c r="I597">
        <v>213409.22</v>
      </c>
    </row>
    <row r="598" spans="6:9" x14ac:dyDescent="0.45">
      <c r="F598">
        <v>54618</v>
      </c>
      <c r="G598" t="s">
        <v>194</v>
      </c>
      <c r="H598" t="s">
        <v>193</v>
      </c>
      <c r="I598">
        <v>1351.32</v>
      </c>
    </row>
    <row r="599" spans="6:9" x14ac:dyDescent="0.45">
      <c r="F599">
        <v>54626</v>
      </c>
      <c r="G599" t="s">
        <v>194</v>
      </c>
      <c r="H599" t="s">
        <v>193</v>
      </c>
      <c r="I599">
        <v>0</v>
      </c>
    </row>
    <row r="600" spans="6:9" x14ac:dyDescent="0.45">
      <c r="F600">
        <v>54638</v>
      </c>
      <c r="G600" t="s">
        <v>194</v>
      </c>
      <c r="H600" t="s">
        <v>193</v>
      </c>
      <c r="I600">
        <v>0</v>
      </c>
    </row>
    <row r="601" spans="6:9" x14ac:dyDescent="0.45">
      <c r="F601">
        <v>54656</v>
      </c>
      <c r="G601" t="s">
        <v>194</v>
      </c>
      <c r="H601" t="s">
        <v>193</v>
      </c>
      <c r="I601">
        <v>0</v>
      </c>
    </row>
    <row r="602" spans="6:9" x14ac:dyDescent="0.45">
      <c r="F602">
        <v>54690</v>
      </c>
      <c r="G602" t="s">
        <v>194</v>
      </c>
      <c r="H602" t="s">
        <v>193</v>
      </c>
      <c r="I602">
        <v>0</v>
      </c>
    </row>
    <row r="603" spans="6:9" x14ac:dyDescent="0.45">
      <c r="F603">
        <v>54690</v>
      </c>
      <c r="G603" t="s">
        <v>192</v>
      </c>
      <c r="H603" t="s">
        <v>193</v>
      </c>
      <c r="I603">
        <v>0</v>
      </c>
    </row>
    <row r="604" spans="6:9" x14ac:dyDescent="0.45">
      <c r="F604">
        <v>54752</v>
      </c>
      <c r="G604" t="s">
        <v>194</v>
      </c>
      <c r="H604" t="s">
        <v>193</v>
      </c>
      <c r="I604">
        <v>75.867999999999995</v>
      </c>
    </row>
    <row r="605" spans="6:9" x14ac:dyDescent="0.45">
      <c r="F605">
        <v>54763</v>
      </c>
      <c r="G605" t="s">
        <v>194</v>
      </c>
      <c r="H605" t="s">
        <v>193</v>
      </c>
      <c r="I605">
        <v>0</v>
      </c>
    </row>
    <row r="606" spans="6:9" x14ac:dyDescent="0.45">
      <c r="F606">
        <v>54775</v>
      </c>
      <c r="G606" t="s">
        <v>194</v>
      </c>
      <c r="H606" t="s">
        <v>193</v>
      </c>
      <c r="I606">
        <v>13207.368</v>
      </c>
    </row>
    <row r="607" spans="6:9" x14ac:dyDescent="0.45">
      <c r="F607">
        <v>54780</v>
      </c>
      <c r="G607" t="s">
        <v>194</v>
      </c>
      <c r="H607" t="s">
        <v>193</v>
      </c>
      <c r="I607">
        <v>22538.787</v>
      </c>
    </row>
    <row r="608" spans="6:9" x14ac:dyDescent="0.45">
      <c r="F608">
        <v>54867</v>
      </c>
      <c r="G608" t="s">
        <v>194</v>
      </c>
      <c r="H608" t="s">
        <v>193</v>
      </c>
      <c r="I608">
        <v>32227.223000000002</v>
      </c>
    </row>
    <row r="609" spans="6:9" x14ac:dyDescent="0.45">
      <c r="F609">
        <v>54945</v>
      </c>
      <c r="G609" t="s">
        <v>194</v>
      </c>
      <c r="H609" t="s">
        <v>193</v>
      </c>
      <c r="I609">
        <v>0</v>
      </c>
    </row>
    <row r="610" spans="6:9" x14ac:dyDescent="0.45">
      <c r="F610">
        <v>54965</v>
      </c>
      <c r="G610" t="s">
        <v>194</v>
      </c>
      <c r="H610" t="s">
        <v>193</v>
      </c>
      <c r="I610">
        <v>0</v>
      </c>
    </row>
    <row r="611" spans="6:9" x14ac:dyDescent="0.45">
      <c r="F611">
        <v>55245</v>
      </c>
      <c r="G611" t="s">
        <v>194</v>
      </c>
      <c r="H611" t="s">
        <v>193</v>
      </c>
      <c r="I611">
        <v>0</v>
      </c>
    </row>
    <row r="612" spans="6:9" x14ac:dyDescent="0.45">
      <c r="F612">
        <v>55479</v>
      </c>
      <c r="G612" t="s">
        <v>192</v>
      </c>
      <c r="H612" t="s">
        <v>193</v>
      </c>
      <c r="I612">
        <v>638162.24</v>
      </c>
    </row>
    <row r="613" spans="6:9" x14ac:dyDescent="0.45">
      <c r="F613">
        <v>55749</v>
      </c>
      <c r="G613" t="s">
        <v>192</v>
      </c>
      <c r="H613" t="s">
        <v>193</v>
      </c>
      <c r="I613">
        <v>146460.1</v>
      </c>
    </row>
    <row r="614" spans="6:9" x14ac:dyDescent="0.45">
      <c r="F614">
        <v>55856</v>
      </c>
      <c r="G614" t="s">
        <v>194</v>
      </c>
      <c r="H614" t="s">
        <v>193</v>
      </c>
      <c r="I614">
        <v>11512875</v>
      </c>
    </row>
    <row r="615" spans="6:9" x14ac:dyDescent="0.45">
      <c r="F615">
        <v>56068</v>
      </c>
      <c r="G615" t="s">
        <v>194</v>
      </c>
      <c r="H615" t="s">
        <v>193</v>
      </c>
      <c r="I615">
        <v>723932.67</v>
      </c>
    </row>
    <row r="616" spans="6:9" x14ac:dyDescent="0.45">
      <c r="F616">
        <v>56068</v>
      </c>
      <c r="G616" t="s">
        <v>192</v>
      </c>
      <c r="H616" t="s">
        <v>193</v>
      </c>
      <c r="I616">
        <v>0</v>
      </c>
    </row>
    <row r="617" spans="6:9" x14ac:dyDescent="0.45">
      <c r="F617">
        <v>56163</v>
      </c>
      <c r="G617" t="s">
        <v>194</v>
      </c>
      <c r="H617" t="s">
        <v>193</v>
      </c>
      <c r="I617">
        <v>0</v>
      </c>
    </row>
    <row r="618" spans="6:9" x14ac:dyDescent="0.45">
      <c r="F618">
        <v>56224</v>
      </c>
      <c r="G618" t="s">
        <v>192</v>
      </c>
      <c r="H618" t="s">
        <v>193</v>
      </c>
      <c r="I618">
        <v>1042499.6</v>
      </c>
    </row>
    <row r="619" spans="6:9" x14ac:dyDescent="0.45">
      <c r="F619">
        <v>56319</v>
      </c>
      <c r="G619" t="s">
        <v>192</v>
      </c>
      <c r="H619" t="s">
        <v>193</v>
      </c>
      <c r="I619">
        <v>768460.92</v>
      </c>
    </row>
    <row r="620" spans="6:9" x14ac:dyDescent="0.45">
      <c r="F620">
        <v>56456</v>
      </c>
      <c r="G620" t="s">
        <v>192</v>
      </c>
      <c r="H620" t="s">
        <v>193</v>
      </c>
      <c r="I620">
        <v>5196708.7</v>
      </c>
    </row>
    <row r="621" spans="6:9" x14ac:dyDescent="0.45">
      <c r="F621">
        <v>56564</v>
      </c>
      <c r="G621" t="s">
        <v>192</v>
      </c>
      <c r="H621" t="s">
        <v>193</v>
      </c>
      <c r="I621">
        <v>4175510</v>
      </c>
    </row>
    <row r="622" spans="6:9" x14ac:dyDescent="0.45">
      <c r="F622">
        <v>56596</v>
      </c>
      <c r="G622" t="s">
        <v>192</v>
      </c>
      <c r="H622" t="s">
        <v>193</v>
      </c>
      <c r="I622">
        <v>850379.23</v>
      </c>
    </row>
    <row r="623" spans="6:9" x14ac:dyDescent="0.45">
      <c r="F623">
        <v>56609</v>
      </c>
      <c r="G623" t="s">
        <v>192</v>
      </c>
      <c r="H623" t="s">
        <v>193</v>
      </c>
      <c r="I623">
        <v>2974851</v>
      </c>
    </row>
    <row r="624" spans="6:9" x14ac:dyDescent="0.45">
      <c r="F624">
        <v>56611</v>
      </c>
      <c r="G624" t="s">
        <v>192</v>
      </c>
      <c r="H624" t="s">
        <v>193</v>
      </c>
      <c r="I624">
        <v>6469237</v>
      </c>
    </row>
    <row r="625" spans="6:9" x14ac:dyDescent="0.45">
      <c r="F625">
        <v>56671</v>
      </c>
      <c r="G625" t="s">
        <v>194</v>
      </c>
      <c r="H625" t="s">
        <v>193</v>
      </c>
      <c r="I625">
        <v>5208252.0999999996</v>
      </c>
    </row>
    <row r="626" spans="6:9" x14ac:dyDescent="0.45">
      <c r="F626">
        <v>56785</v>
      </c>
      <c r="G626" t="s">
        <v>194</v>
      </c>
      <c r="H626" t="s">
        <v>193</v>
      </c>
      <c r="I626">
        <v>6235.3410000000003</v>
      </c>
    </row>
    <row r="627" spans="6:9" x14ac:dyDescent="0.45">
      <c r="F627">
        <v>56808</v>
      </c>
      <c r="G627" t="s">
        <v>194</v>
      </c>
      <c r="H627" t="s">
        <v>193</v>
      </c>
      <c r="I627">
        <v>2736100.4</v>
      </c>
    </row>
    <row r="628" spans="6:9" x14ac:dyDescent="0.45">
      <c r="F628">
        <v>56848</v>
      </c>
      <c r="G628" t="s">
        <v>194</v>
      </c>
      <c r="H628" t="s">
        <v>193</v>
      </c>
      <c r="I628">
        <v>0</v>
      </c>
    </row>
    <row r="629" spans="6:9" x14ac:dyDescent="0.45">
      <c r="F629">
        <v>57046</v>
      </c>
      <c r="G629" t="s">
        <v>194</v>
      </c>
      <c r="H629" t="s">
        <v>193</v>
      </c>
      <c r="I629">
        <v>0</v>
      </c>
    </row>
    <row r="630" spans="6:9" x14ac:dyDescent="0.45">
      <c r="F630">
        <v>57046</v>
      </c>
      <c r="G630" t="s">
        <v>192</v>
      </c>
      <c r="H630" t="s">
        <v>193</v>
      </c>
      <c r="I630">
        <v>322939</v>
      </c>
    </row>
    <row r="631" spans="6:9" x14ac:dyDescent="0.45">
      <c r="F631">
        <v>57070</v>
      </c>
      <c r="G631" t="s">
        <v>194</v>
      </c>
      <c r="H631" t="s">
        <v>193</v>
      </c>
      <c r="I631">
        <v>0</v>
      </c>
    </row>
    <row r="632" spans="6:9" x14ac:dyDescent="0.45">
      <c r="F632">
        <v>57822</v>
      </c>
      <c r="G632" t="s">
        <v>194</v>
      </c>
      <c r="H632" t="s">
        <v>193</v>
      </c>
      <c r="I632">
        <v>0</v>
      </c>
    </row>
    <row r="633" spans="6:9" x14ac:dyDescent="0.45">
      <c r="F633">
        <v>57915</v>
      </c>
      <c r="G633" t="s">
        <v>192</v>
      </c>
      <c r="H633" t="s">
        <v>193</v>
      </c>
      <c r="I633">
        <v>222466.19</v>
      </c>
    </row>
    <row r="634" spans="6:9" x14ac:dyDescent="0.45">
      <c r="F634">
        <v>57916</v>
      </c>
      <c r="G634" t="s">
        <v>194</v>
      </c>
      <c r="H634" t="s">
        <v>193</v>
      </c>
      <c r="I634">
        <v>0</v>
      </c>
    </row>
    <row r="635" spans="6:9" x14ac:dyDescent="0.45">
      <c r="F635">
        <v>57919</v>
      </c>
      <c r="G635" t="s">
        <v>194</v>
      </c>
      <c r="H635" t="s">
        <v>193</v>
      </c>
      <c r="I635">
        <v>2054.7829999999999</v>
      </c>
    </row>
    <row r="636" spans="6:9" x14ac:dyDescent="0.45">
      <c r="F636">
        <v>57928</v>
      </c>
      <c r="G636" t="s">
        <v>194</v>
      </c>
      <c r="H636" t="s">
        <v>193</v>
      </c>
      <c r="I636">
        <v>8696</v>
      </c>
    </row>
    <row r="637" spans="6:9" x14ac:dyDescent="0.45">
      <c r="F637">
        <v>57929</v>
      </c>
      <c r="G637" t="s">
        <v>194</v>
      </c>
      <c r="H637" t="s">
        <v>193</v>
      </c>
      <c r="I637">
        <v>0</v>
      </c>
    </row>
    <row r="638" spans="6:9" x14ac:dyDescent="0.45">
      <c r="F638">
        <v>57937</v>
      </c>
      <c r="G638" t="s">
        <v>192</v>
      </c>
      <c r="H638" t="s">
        <v>193</v>
      </c>
      <c r="I638">
        <v>21367.89</v>
      </c>
    </row>
    <row r="639" spans="6:9" x14ac:dyDescent="0.45">
      <c r="F639">
        <v>57940</v>
      </c>
      <c r="G639" t="s">
        <v>194</v>
      </c>
      <c r="H639" t="s">
        <v>193</v>
      </c>
      <c r="I639">
        <v>5970.5360000000001</v>
      </c>
    </row>
    <row r="640" spans="6:9" x14ac:dyDescent="0.45">
      <c r="F640">
        <v>57949</v>
      </c>
      <c r="G640" t="s">
        <v>194</v>
      </c>
      <c r="H640" t="s">
        <v>193</v>
      </c>
      <c r="I640">
        <v>103.08</v>
      </c>
    </row>
    <row r="641" spans="6:9" x14ac:dyDescent="0.45">
      <c r="F641">
        <v>57950</v>
      </c>
      <c r="G641" t="s">
        <v>194</v>
      </c>
      <c r="H641" t="s">
        <v>193</v>
      </c>
      <c r="I641">
        <v>0</v>
      </c>
    </row>
    <row r="642" spans="6:9" x14ac:dyDescent="0.45">
      <c r="F642">
        <v>57953</v>
      </c>
      <c r="G642" t="s">
        <v>194</v>
      </c>
      <c r="H642" t="s">
        <v>193</v>
      </c>
      <c r="I642">
        <v>12440.197</v>
      </c>
    </row>
    <row r="643" spans="6:9" x14ac:dyDescent="0.45">
      <c r="F643">
        <v>57953</v>
      </c>
      <c r="G643" t="s">
        <v>192</v>
      </c>
      <c r="H643" t="s">
        <v>193</v>
      </c>
      <c r="I643">
        <v>0</v>
      </c>
    </row>
    <row r="644" spans="6:9" x14ac:dyDescent="0.45">
      <c r="F644">
        <v>57966</v>
      </c>
      <c r="G644" t="s">
        <v>192</v>
      </c>
      <c r="H644" t="s">
        <v>193</v>
      </c>
      <c r="I644">
        <v>2.65</v>
      </c>
    </row>
    <row r="645" spans="6:9" x14ac:dyDescent="0.45">
      <c r="F645">
        <v>57967</v>
      </c>
      <c r="G645" t="s">
        <v>192</v>
      </c>
      <c r="H645" t="s">
        <v>193</v>
      </c>
      <c r="I645">
        <v>0</v>
      </c>
    </row>
    <row r="646" spans="6:9" x14ac:dyDescent="0.45">
      <c r="F646">
        <v>58063</v>
      </c>
      <c r="G646" t="s">
        <v>194</v>
      </c>
      <c r="H646" t="s">
        <v>193</v>
      </c>
      <c r="I646">
        <v>0</v>
      </c>
    </row>
    <row r="647" spans="6:9" x14ac:dyDescent="0.45">
      <c r="F647">
        <v>58066</v>
      </c>
      <c r="G647" t="s">
        <v>194</v>
      </c>
      <c r="H647" t="s">
        <v>193</v>
      </c>
      <c r="I647">
        <v>0</v>
      </c>
    </row>
    <row r="648" spans="6:9" x14ac:dyDescent="0.45">
      <c r="F648">
        <v>58081</v>
      </c>
      <c r="G648" t="s">
        <v>192</v>
      </c>
      <c r="H648" t="s">
        <v>193</v>
      </c>
      <c r="I648">
        <v>11939</v>
      </c>
    </row>
    <row r="649" spans="6:9" x14ac:dyDescent="0.45">
      <c r="F649">
        <v>58205</v>
      </c>
      <c r="G649" t="s">
        <v>194</v>
      </c>
      <c r="H649" t="s">
        <v>193</v>
      </c>
      <c r="I649">
        <v>0</v>
      </c>
    </row>
    <row r="650" spans="6:9" x14ac:dyDescent="0.45">
      <c r="F650">
        <v>58222</v>
      </c>
      <c r="G650" t="s">
        <v>194</v>
      </c>
      <c r="H650" t="s">
        <v>193</v>
      </c>
      <c r="I650">
        <v>0</v>
      </c>
    </row>
    <row r="651" spans="6:9" x14ac:dyDescent="0.45">
      <c r="F651">
        <v>58923</v>
      </c>
      <c r="G651" t="s">
        <v>194</v>
      </c>
      <c r="H651" t="s">
        <v>193</v>
      </c>
      <c r="I651">
        <v>0</v>
      </c>
    </row>
    <row r="652" spans="6:9" x14ac:dyDescent="0.45">
      <c r="F652">
        <v>62319</v>
      </c>
      <c r="G652" t="s">
        <v>194</v>
      </c>
      <c r="H652" t="s">
        <v>193</v>
      </c>
      <c r="I652">
        <v>4881.9489999999996</v>
      </c>
    </row>
    <row r="653" spans="6:9" x14ac:dyDescent="0.45">
      <c r="F653">
        <v>99999</v>
      </c>
      <c r="G653" t="s">
        <v>192</v>
      </c>
      <c r="H653" t="s">
        <v>193</v>
      </c>
      <c r="I653">
        <v>0</v>
      </c>
    </row>
    <row r="654" spans="6:9" x14ac:dyDescent="0.45">
      <c r="F654">
        <v>99999</v>
      </c>
      <c r="G654" t="s">
        <v>194</v>
      </c>
      <c r="H654" t="s">
        <v>193</v>
      </c>
      <c r="I654">
        <v>0</v>
      </c>
    </row>
    <row r="655" spans="6:9" x14ac:dyDescent="0.45">
      <c r="F655">
        <v>99999</v>
      </c>
      <c r="G655" t="s">
        <v>192</v>
      </c>
      <c r="H655" t="s">
        <v>193</v>
      </c>
      <c r="I655">
        <v>0</v>
      </c>
    </row>
    <row r="656" spans="6:9" x14ac:dyDescent="0.45">
      <c r="F656">
        <v>99999</v>
      </c>
      <c r="G656" t="s">
        <v>194</v>
      </c>
      <c r="H656" t="s">
        <v>193</v>
      </c>
      <c r="I656">
        <v>511040.25</v>
      </c>
    </row>
    <row r="657" spans="6:9" x14ac:dyDescent="0.45">
      <c r="F657">
        <v>99999</v>
      </c>
      <c r="G657" t="s">
        <v>194</v>
      </c>
      <c r="H657" t="s">
        <v>193</v>
      </c>
      <c r="I657">
        <v>22515.98</v>
      </c>
    </row>
    <row r="658" spans="6:9" x14ac:dyDescent="0.45">
      <c r="F658">
        <v>99999</v>
      </c>
      <c r="G658" t="s">
        <v>194</v>
      </c>
      <c r="H658" t="s">
        <v>193</v>
      </c>
      <c r="I658">
        <v>0</v>
      </c>
    </row>
    <row r="659" spans="6:9" x14ac:dyDescent="0.45">
      <c r="F659">
        <v>99999</v>
      </c>
      <c r="G659" t="s">
        <v>194</v>
      </c>
      <c r="H659" t="s">
        <v>193</v>
      </c>
      <c r="I659">
        <v>0</v>
      </c>
    </row>
    <row r="660" spans="6:9" x14ac:dyDescent="0.45">
      <c r="F660">
        <v>99999</v>
      </c>
      <c r="G660" t="s">
        <v>194</v>
      </c>
      <c r="H660" t="s">
        <v>193</v>
      </c>
      <c r="I660">
        <v>25616.234</v>
      </c>
    </row>
    <row r="661" spans="6:9" x14ac:dyDescent="0.45">
      <c r="F661">
        <v>99999</v>
      </c>
      <c r="G661" t="s">
        <v>194</v>
      </c>
      <c r="H661" t="s">
        <v>193</v>
      </c>
      <c r="I661">
        <v>23940.294999999998</v>
      </c>
    </row>
    <row r="662" spans="6:9" x14ac:dyDescent="0.45">
      <c r="F662">
        <v>99999</v>
      </c>
      <c r="G662" t="s">
        <v>194</v>
      </c>
      <c r="H662" t="s">
        <v>193</v>
      </c>
      <c r="I662">
        <v>14417.09</v>
      </c>
    </row>
    <row r="663" spans="6:9" x14ac:dyDescent="0.45">
      <c r="F663">
        <v>99999</v>
      </c>
      <c r="G663" t="s">
        <v>194</v>
      </c>
      <c r="H663" t="s">
        <v>193</v>
      </c>
      <c r="I663">
        <v>0</v>
      </c>
    </row>
    <row r="664" spans="6:9" x14ac:dyDescent="0.45">
      <c r="F664">
        <v>99999</v>
      </c>
      <c r="G664" t="s">
        <v>194</v>
      </c>
      <c r="H664" t="s">
        <v>193</v>
      </c>
      <c r="I664">
        <v>510133.22</v>
      </c>
    </row>
    <row r="665" spans="6:9" x14ac:dyDescent="0.45">
      <c r="F665">
        <v>99999</v>
      </c>
      <c r="G665" t="s">
        <v>192</v>
      </c>
      <c r="H665" t="s">
        <v>193</v>
      </c>
      <c r="I665">
        <v>0</v>
      </c>
    </row>
    <row r="666" spans="6:9" x14ac:dyDescent="0.45">
      <c r="F666">
        <v>99999</v>
      </c>
      <c r="G666" t="s">
        <v>192</v>
      </c>
      <c r="H666" t="s">
        <v>193</v>
      </c>
      <c r="I666">
        <v>126811.88</v>
      </c>
    </row>
    <row r="667" spans="6:9" x14ac:dyDescent="0.45">
      <c r="F667">
        <v>99999</v>
      </c>
      <c r="G667" t="s">
        <v>192</v>
      </c>
      <c r="H667" t="s">
        <v>193</v>
      </c>
      <c r="I667">
        <v>194828.14</v>
      </c>
    </row>
    <row r="668" spans="6:9" x14ac:dyDescent="0.45">
      <c r="F668">
        <v>99999</v>
      </c>
      <c r="G668" t="s">
        <v>192</v>
      </c>
      <c r="H668" t="s">
        <v>193</v>
      </c>
      <c r="I668">
        <v>0</v>
      </c>
    </row>
  </sheetData>
  <mergeCells count="2">
    <mergeCell ref="A1:C1"/>
    <mergeCell ref="D1:I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F17" sqref="F17"/>
    </sheetView>
  </sheetViews>
  <sheetFormatPr defaultRowHeight="14.25" x14ac:dyDescent="0.45"/>
  <sheetData>
    <row r="1" spans="1:9" x14ac:dyDescent="0.45">
      <c r="A1" s="66" t="s">
        <v>195</v>
      </c>
      <c r="B1" s="66"/>
      <c r="C1" s="66"/>
      <c r="D1" s="66" t="s">
        <v>196</v>
      </c>
      <c r="E1" s="66"/>
      <c r="F1" s="66"/>
      <c r="G1" s="66"/>
      <c r="H1" s="66"/>
      <c r="I1" s="66"/>
    </row>
    <row r="2" spans="1:9" ht="66" x14ac:dyDescent="0.45">
      <c r="A2" t="s">
        <v>172</v>
      </c>
      <c r="B2" t="s">
        <v>173</v>
      </c>
      <c r="C2" t="s">
        <v>174</v>
      </c>
      <c r="D2" s="68" t="s">
        <v>175</v>
      </c>
      <c r="E2" s="69" t="s">
        <v>176</v>
      </c>
      <c r="F2" s="56" t="s">
        <v>177</v>
      </c>
      <c r="G2" s="56" t="s">
        <v>178</v>
      </c>
      <c r="H2" s="56" t="s">
        <v>179</v>
      </c>
      <c r="I2" s="70" t="s">
        <v>180</v>
      </c>
    </row>
    <row r="3" spans="1:9" x14ac:dyDescent="0.45">
      <c r="A3">
        <v>6146</v>
      </c>
      <c r="B3">
        <v>793.2</v>
      </c>
      <c r="C3">
        <v>800</v>
      </c>
      <c r="D3">
        <f>SUMIF($F$3:$F$777,A3,$I$3:$I$777)/COUNTIF($A$3:$A$5000, A3)</f>
        <v>2204893.0666666669</v>
      </c>
      <c r="E3">
        <f t="shared" ref="E3:E12" si="0">IF(OR(D3&lt;=0,B3&lt;=0,D3="",B3=""),0,1)</f>
        <v>1</v>
      </c>
      <c r="F3">
        <v>298</v>
      </c>
      <c r="G3" t="s">
        <v>197</v>
      </c>
      <c r="H3" t="s">
        <v>193</v>
      </c>
      <c r="I3">
        <v>0</v>
      </c>
    </row>
    <row r="4" spans="1:9" x14ac:dyDescent="0.45">
      <c r="A4">
        <v>6146</v>
      </c>
      <c r="B4">
        <v>793.2</v>
      </c>
      <c r="C4">
        <v>805</v>
      </c>
      <c r="D4">
        <f t="shared" ref="D4:D12" si="1">SUMIF($F$3:$F$777,A4,$I$3:$I$777)/COUNTIF($A$3:$A$5000, A4)</f>
        <v>2204893.0666666669</v>
      </c>
      <c r="E4">
        <f t="shared" si="0"/>
        <v>1</v>
      </c>
      <c r="F4">
        <v>3497</v>
      </c>
      <c r="G4" t="s">
        <v>197</v>
      </c>
      <c r="H4" t="s">
        <v>193</v>
      </c>
      <c r="I4">
        <v>239236.99</v>
      </c>
    </row>
    <row r="5" spans="1:9" x14ac:dyDescent="0.45">
      <c r="A5">
        <v>6146</v>
      </c>
      <c r="B5">
        <v>793.2</v>
      </c>
      <c r="C5">
        <v>805</v>
      </c>
      <c r="D5">
        <f t="shared" si="1"/>
        <v>2204893.0666666669</v>
      </c>
      <c r="E5">
        <f t="shared" si="0"/>
        <v>1</v>
      </c>
      <c r="F5">
        <v>6146</v>
      </c>
      <c r="G5" t="s">
        <v>197</v>
      </c>
      <c r="H5" t="s">
        <v>193</v>
      </c>
      <c r="I5">
        <v>6614679.2000000002</v>
      </c>
    </row>
    <row r="6" spans="1:9" x14ac:dyDescent="0.45">
      <c r="A6">
        <v>6180</v>
      </c>
      <c r="B6">
        <v>916.8</v>
      </c>
      <c r="C6">
        <v>840</v>
      </c>
      <c r="D6">
        <f t="shared" si="1"/>
        <v>496943.62</v>
      </c>
      <c r="E6">
        <f t="shared" si="0"/>
        <v>1</v>
      </c>
      <c r="F6">
        <v>6147</v>
      </c>
      <c r="G6" t="s">
        <v>197</v>
      </c>
      <c r="H6" t="s">
        <v>193</v>
      </c>
      <c r="I6">
        <v>0</v>
      </c>
    </row>
    <row r="7" spans="1:9" x14ac:dyDescent="0.45">
      <c r="A7">
        <v>6180</v>
      </c>
      <c r="B7">
        <v>878.6</v>
      </c>
      <c r="C7">
        <v>825</v>
      </c>
      <c r="D7">
        <f t="shared" si="1"/>
        <v>496943.62</v>
      </c>
      <c r="E7">
        <f t="shared" si="0"/>
        <v>1</v>
      </c>
      <c r="F7">
        <v>6180</v>
      </c>
      <c r="G7" t="s">
        <v>197</v>
      </c>
      <c r="H7" t="s">
        <v>193</v>
      </c>
      <c r="I7">
        <v>993887.24</v>
      </c>
    </row>
    <row r="8" spans="1:9" x14ac:dyDescent="0.45">
      <c r="A8">
        <v>6183</v>
      </c>
      <c r="B8">
        <v>410</v>
      </c>
      <c r="C8">
        <v>391</v>
      </c>
      <c r="D8">
        <f t="shared" si="1"/>
        <v>2506973.7999999998</v>
      </c>
      <c r="E8">
        <f t="shared" si="0"/>
        <v>1</v>
      </c>
      <c r="F8">
        <v>6183</v>
      </c>
      <c r="G8" t="s">
        <v>197</v>
      </c>
      <c r="H8" t="s">
        <v>193</v>
      </c>
      <c r="I8">
        <v>2506973.7999999998</v>
      </c>
    </row>
    <row r="9" spans="1:9" x14ac:dyDescent="0.45">
      <c r="A9">
        <v>7030</v>
      </c>
      <c r="B9">
        <v>174.6</v>
      </c>
      <c r="C9">
        <v>152</v>
      </c>
      <c r="D9">
        <f t="shared" si="1"/>
        <v>1226501.3</v>
      </c>
      <c r="E9">
        <f t="shared" si="0"/>
        <v>1</v>
      </c>
      <c r="F9">
        <v>6648</v>
      </c>
      <c r="G9" t="s">
        <v>197</v>
      </c>
      <c r="H9" t="s">
        <v>193</v>
      </c>
      <c r="I9">
        <v>106636.35</v>
      </c>
    </row>
    <row r="10" spans="1:9" x14ac:dyDescent="0.45">
      <c r="A10">
        <v>7030</v>
      </c>
      <c r="B10">
        <v>174.6</v>
      </c>
      <c r="C10">
        <v>153</v>
      </c>
      <c r="D10">
        <f t="shared" si="1"/>
        <v>1226501.3</v>
      </c>
      <c r="E10">
        <f t="shared" si="0"/>
        <v>1</v>
      </c>
      <c r="F10">
        <v>7030</v>
      </c>
      <c r="G10" t="s">
        <v>197</v>
      </c>
      <c r="H10" t="s">
        <v>193</v>
      </c>
      <c r="I10">
        <v>2453002.6</v>
      </c>
    </row>
    <row r="11" spans="1:9" x14ac:dyDescent="0.45">
      <c r="A11">
        <v>7902</v>
      </c>
      <c r="B11">
        <v>721</v>
      </c>
      <c r="C11">
        <v>721</v>
      </c>
      <c r="D11">
        <f t="shared" si="1"/>
        <v>4577188.9000000004</v>
      </c>
      <c r="E11">
        <f t="shared" si="0"/>
        <v>1</v>
      </c>
      <c r="F11">
        <v>7902</v>
      </c>
      <c r="G11" t="s">
        <v>197</v>
      </c>
      <c r="H11" t="s">
        <v>193</v>
      </c>
      <c r="I11">
        <v>4577188.9000000004</v>
      </c>
    </row>
    <row r="12" spans="1:9" x14ac:dyDescent="0.45">
      <c r="F12">
        <v>52071</v>
      </c>
      <c r="G12" t="s">
        <v>197</v>
      </c>
      <c r="H12" t="s">
        <v>193</v>
      </c>
      <c r="I12">
        <v>141443</v>
      </c>
    </row>
  </sheetData>
  <mergeCells count="2">
    <mergeCell ref="A1:C1"/>
    <mergeCell ref="D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zoomScaleNormal="100" workbookViewId="0">
      <selection activeCell="B13" sqref="B13"/>
    </sheetView>
  </sheetViews>
  <sheetFormatPr defaultRowHeight="14.25" x14ac:dyDescent="0.45"/>
  <cols>
    <col min="1" max="1" width="25.73046875" customWidth="1"/>
    <col min="2" max="4" width="9.1328125" customWidth="1"/>
  </cols>
  <sheetData>
    <row r="1" spans="1:36" ht="28.5" x14ac:dyDescent="0.45">
      <c r="A1" s="72" t="s">
        <v>214</v>
      </c>
      <c r="B1">
        <v>2016</v>
      </c>
      <c r="C1" s="71">
        <v>2017</v>
      </c>
      <c r="D1">
        <v>2018</v>
      </c>
      <c r="E1" s="71">
        <v>2019</v>
      </c>
      <c r="F1">
        <v>2020</v>
      </c>
      <c r="G1" s="71">
        <v>2021</v>
      </c>
      <c r="H1">
        <v>2022</v>
      </c>
      <c r="I1" s="71">
        <v>2023</v>
      </c>
      <c r="J1">
        <v>2024</v>
      </c>
      <c r="K1" s="71">
        <v>2025</v>
      </c>
      <c r="L1">
        <v>2026</v>
      </c>
      <c r="M1" s="71">
        <v>2027</v>
      </c>
      <c r="N1">
        <v>2028</v>
      </c>
      <c r="O1" s="71">
        <v>2029</v>
      </c>
      <c r="P1">
        <v>2030</v>
      </c>
      <c r="Q1" s="71">
        <v>2031</v>
      </c>
      <c r="R1">
        <v>2032</v>
      </c>
      <c r="S1" s="71">
        <v>2033</v>
      </c>
      <c r="T1">
        <v>2034</v>
      </c>
      <c r="U1" s="71">
        <v>2035</v>
      </c>
      <c r="V1">
        <v>2036</v>
      </c>
      <c r="W1" s="71">
        <v>2037</v>
      </c>
      <c r="X1">
        <v>2038</v>
      </c>
      <c r="Y1" s="71">
        <v>2039</v>
      </c>
      <c r="Z1">
        <v>2040</v>
      </c>
      <c r="AA1" s="71">
        <v>2041</v>
      </c>
      <c r="AB1">
        <v>2042</v>
      </c>
      <c r="AC1" s="71">
        <v>2043</v>
      </c>
      <c r="AD1">
        <v>2044</v>
      </c>
      <c r="AE1" s="71">
        <v>2045</v>
      </c>
      <c r="AF1">
        <v>2046</v>
      </c>
      <c r="AG1" s="71">
        <v>2047</v>
      </c>
      <c r="AH1">
        <v>2048</v>
      </c>
      <c r="AI1" s="71">
        <v>2049</v>
      </c>
      <c r="AJ1">
        <v>2050</v>
      </c>
    </row>
    <row r="2" spans="1:36" x14ac:dyDescent="0.45">
      <c r="A2" t="s">
        <v>213</v>
      </c>
      <c r="B2" s="7">
        <f>SUMIFS('Hard Coal'!$D$3:$D$326,'Hard Coal'!$E$3:$E$326,1)/(SUMIFS('Hard Coal'!$C$3:$C$326,'Hard Coal'!$E$3:$E$326,1)*8760)</f>
        <v>0.52914502942269126</v>
      </c>
      <c r="C2" s="7">
        <f>$B2</f>
        <v>0.52914502942269126</v>
      </c>
      <c r="D2" s="7">
        <f>$B2</f>
        <v>0.52914502942269126</v>
      </c>
      <c r="E2" s="7">
        <f>$B2</f>
        <v>0.52914502942269126</v>
      </c>
      <c r="F2" s="7">
        <f>$B2</f>
        <v>0.52914502942269126</v>
      </c>
      <c r="G2" s="7">
        <f>$B2</f>
        <v>0.52914502942269126</v>
      </c>
      <c r="H2" s="7">
        <f>$B2</f>
        <v>0.52914502942269126</v>
      </c>
      <c r="I2" s="7">
        <f>$B2</f>
        <v>0.52914502942269126</v>
      </c>
      <c r="J2" s="7">
        <f>$B2</f>
        <v>0.52914502942269126</v>
      </c>
      <c r="K2" s="7">
        <f>$B2</f>
        <v>0.52914502942269126</v>
      </c>
      <c r="L2" s="7">
        <f>$B2</f>
        <v>0.52914502942269126</v>
      </c>
      <c r="M2" s="7">
        <f>$B2</f>
        <v>0.52914502942269126</v>
      </c>
      <c r="N2" s="7">
        <f>$B2</f>
        <v>0.52914502942269126</v>
      </c>
      <c r="O2" s="7">
        <f>$B2</f>
        <v>0.52914502942269126</v>
      </c>
      <c r="P2" s="7">
        <f>$B2</f>
        <v>0.52914502942269126</v>
      </c>
      <c r="Q2" s="7">
        <f>$B2</f>
        <v>0.52914502942269126</v>
      </c>
      <c r="R2" s="7">
        <f>$B2</f>
        <v>0.52914502942269126</v>
      </c>
      <c r="S2" s="7">
        <f>$B2</f>
        <v>0.52914502942269126</v>
      </c>
      <c r="T2" s="7">
        <f>$B2</f>
        <v>0.52914502942269126</v>
      </c>
      <c r="U2" s="7">
        <f>$B2</f>
        <v>0.52914502942269126</v>
      </c>
      <c r="V2" s="7">
        <f>$B2</f>
        <v>0.52914502942269126</v>
      </c>
      <c r="W2" s="7">
        <f>$B2</f>
        <v>0.52914502942269126</v>
      </c>
      <c r="X2" s="7">
        <f>$B2</f>
        <v>0.52914502942269126</v>
      </c>
      <c r="Y2" s="7">
        <f>$B2</f>
        <v>0.52914502942269126</v>
      </c>
      <c r="Z2" s="7">
        <f>$B2</f>
        <v>0.52914502942269126</v>
      </c>
      <c r="AA2" s="7">
        <f>$B2</f>
        <v>0.52914502942269126</v>
      </c>
      <c r="AB2" s="7">
        <f>$B2</f>
        <v>0.52914502942269126</v>
      </c>
      <c r="AC2" s="7">
        <f>$B2</f>
        <v>0.52914502942269126</v>
      </c>
      <c r="AD2" s="7">
        <f>$B2</f>
        <v>0.52914502942269126</v>
      </c>
      <c r="AE2" s="7">
        <f>$B2</f>
        <v>0.52914502942269126</v>
      </c>
      <c r="AF2" s="7">
        <f>$B2</f>
        <v>0.52914502942269126</v>
      </c>
      <c r="AG2" s="7">
        <f>$B2</f>
        <v>0.52914502942269126</v>
      </c>
      <c r="AH2" s="7">
        <f>$B2</f>
        <v>0.52914502942269126</v>
      </c>
      <c r="AI2" s="7">
        <f>$B2</f>
        <v>0.52914502942269126</v>
      </c>
      <c r="AJ2" s="7">
        <f>$B2</f>
        <v>0.52914502942269126</v>
      </c>
    </row>
    <row r="3" spans="1:36" x14ac:dyDescent="0.45">
      <c r="A3" t="s">
        <v>212</v>
      </c>
      <c r="B3" s="7">
        <f>SUMIFS('Natural Gas NonPeaker'!$D$3:$D$288,'Natural Gas NonPeaker'!$E$3:$E$288,1)/(SUMIFS('Natural Gas NonPeaker'!$C$3:$C$288,'Natural Gas NonPeaker'!$E$3:$E$288,1)*8760)</f>
        <v>0.50008185714899855</v>
      </c>
      <c r="C3" s="7">
        <f>$B3</f>
        <v>0.50008185714899855</v>
      </c>
      <c r="D3" s="7">
        <f>$B3</f>
        <v>0.50008185714899855</v>
      </c>
      <c r="E3" s="7">
        <f>$B3</f>
        <v>0.50008185714899855</v>
      </c>
      <c r="F3" s="7">
        <f>$B3</f>
        <v>0.50008185714899855</v>
      </c>
      <c r="G3" s="7">
        <f>$B3</f>
        <v>0.50008185714899855</v>
      </c>
      <c r="H3" s="7">
        <f>$B3</f>
        <v>0.50008185714899855</v>
      </c>
      <c r="I3" s="7">
        <f>$B3</f>
        <v>0.50008185714899855</v>
      </c>
      <c r="J3" s="7">
        <f>$B3</f>
        <v>0.50008185714899855</v>
      </c>
      <c r="K3" s="7">
        <f>$B3</f>
        <v>0.50008185714899855</v>
      </c>
      <c r="L3" s="7">
        <f>$B3</f>
        <v>0.50008185714899855</v>
      </c>
      <c r="M3" s="7">
        <f>$B3</f>
        <v>0.50008185714899855</v>
      </c>
      <c r="N3" s="7">
        <f>$B3</f>
        <v>0.50008185714899855</v>
      </c>
      <c r="O3" s="7">
        <f>$B3</f>
        <v>0.50008185714899855</v>
      </c>
      <c r="P3" s="7">
        <f>$B3</f>
        <v>0.50008185714899855</v>
      </c>
      <c r="Q3" s="7">
        <f>$B3</f>
        <v>0.50008185714899855</v>
      </c>
      <c r="R3" s="7">
        <f>$B3</f>
        <v>0.50008185714899855</v>
      </c>
      <c r="S3" s="7">
        <f>$B3</f>
        <v>0.50008185714899855</v>
      </c>
      <c r="T3" s="7">
        <f>$B3</f>
        <v>0.50008185714899855</v>
      </c>
      <c r="U3" s="7">
        <f>$B3</f>
        <v>0.50008185714899855</v>
      </c>
      <c r="V3" s="7">
        <f>$B3</f>
        <v>0.50008185714899855</v>
      </c>
      <c r="W3" s="7">
        <f>$B3</f>
        <v>0.50008185714899855</v>
      </c>
      <c r="X3" s="7">
        <f>$B3</f>
        <v>0.50008185714899855</v>
      </c>
      <c r="Y3" s="7">
        <f>$B3</f>
        <v>0.50008185714899855</v>
      </c>
      <c r="Z3" s="7">
        <f>$B3</f>
        <v>0.50008185714899855</v>
      </c>
      <c r="AA3" s="7">
        <f>$B3</f>
        <v>0.50008185714899855</v>
      </c>
      <c r="AB3" s="7">
        <f>$B3</f>
        <v>0.50008185714899855</v>
      </c>
      <c r="AC3" s="7">
        <f>$B3</f>
        <v>0.50008185714899855</v>
      </c>
      <c r="AD3" s="7">
        <f>$B3</f>
        <v>0.50008185714899855</v>
      </c>
      <c r="AE3" s="7">
        <f>$B3</f>
        <v>0.50008185714899855</v>
      </c>
      <c r="AF3" s="7">
        <f>$B3</f>
        <v>0.50008185714899855</v>
      </c>
      <c r="AG3" s="7">
        <f>$B3</f>
        <v>0.50008185714899855</v>
      </c>
      <c r="AH3" s="7">
        <f>$B3</f>
        <v>0.50008185714899855</v>
      </c>
      <c r="AI3" s="7">
        <f>$B3</f>
        <v>0.50008185714899855</v>
      </c>
      <c r="AJ3" s="7">
        <f>$B3</f>
        <v>0.50008185714899855</v>
      </c>
    </row>
    <row r="4" spans="1:36" x14ac:dyDescent="0.45">
      <c r="A4" t="s">
        <v>211</v>
      </c>
      <c r="B4" s="7">
        <f>SUMIFS(Nuclear!$D$3:$D$6,Nuclear!$E$3:$E$6,1)/(SUMIFS(Nuclear!$C$3:$C$6,Nuclear!$E$3:$E$6,1)*8760)</f>
        <v>0.94789685060391815</v>
      </c>
      <c r="C4" s="7">
        <f>$B4</f>
        <v>0.94789685060391815</v>
      </c>
      <c r="D4" s="7">
        <f>$B4</f>
        <v>0.94789685060391815</v>
      </c>
      <c r="E4" s="7">
        <f>$B4</f>
        <v>0.94789685060391815</v>
      </c>
      <c r="F4" s="7">
        <f>$B4</f>
        <v>0.94789685060391815</v>
      </c>
      <c r="G4" s="7">
        <f>$B4</f>
        <v>0.94789685060391815</v>
      </c>
      <c r="H4" s="7">
        <f>$B4</f>
        <v>0.94789685060391815</v>
      </c>
      <c r="I4" s="7">
        <f>$B4</f>
        <v>0.94789685060391815</v>
      </c>
      <c r="J4" s="7">
        <f>$B4</f>
        <v>0.94789685060391815</v>
      </c>
      <c r="K4" s="7">
        <f>$B4</f>
        <v>0.94789685060391815</v>
      </c>
      <c r="L4" s="7">
        <f>$B4</f>
        <v>0.94789685060391815</v>
      </c>
      <c r="M4" s="7">
        <f>$B4</f>
        <v>0.94789685060391815</v>
      </c>
      <c r="N4" s="7">
        <f>$B4</f>
        <v>0.94789685060391815</v>
      </c>
      <c r="O4" s="7">
        <f>$B4</f>
        <v>0.94789685060391815</v>
      </c>
      <c r="P4" s="7">
        <f>$B4</f>
        <v>0.94789685060391815</v>
      </c>
      <c r="Q4" s="7">
        <f>$B4</f>
        <v>0.94789685060391815</v>
      </c>
      <c r="R4" s="7">
        <f>$B4</f>
        <v>0.94789685060391815</v>
      </c>
      <c r="S4" s="7">
        <f>$B4</f>
        <v>0.94789685060391815</v>
      </c>
      <c r="T4" s="7">
        <f>$B4</f>
        <v>0.94789685060391815</v>
      </c>
      <c r="U4" s="7">
        <f>$B4</f>
        <v>0.94789685060391815</v>
      </c>
      <c r="V4" s="7">
        <f>$B4</f>
        <v>0.94789685060391815</v>
      </c>
      <c r="W4" s="7">
        <f>$B4</f>
        <v>0.94789685060391815</v>
      </c>
      <c r="X4" s="7">
        <f>$B4</f>
        <v>0.94789685060391815</v>
      </c>
      <c r="Y4" s="7">
        <f>$B4</f>
        <v>0.94789685060391815</v>
      </c>
      <c r="Z4" s="7">
        <f>$B4</f>
        <v>0.94789685060391815</v>
      </c>
      <c r="AA4" s="7">
        <f>$B4</f>
        <v>0.94789685060391815</v>
      </c>
      <c r="AB4" s="7">
        <f>$B4</f>
        <v>0.94789685060391815</v>
      </c>
      <c r="AC4" s="7">
        <f>$B4</f>
        <v>0.94789685060391815</v>
      </c>
      <c r="AD4" s="7">
        <f>$B4</f>
        <v>0.94789685060391815</v>
      </c>
      <c r="AE4" s="7">
        <f>$B4</f>
        <v>0.94789685060391815</v>
      </c>
      <c r="AF4" s="7">
        <f>$B4</f>
        <v>0.94789685060391815</v>
      </c>
      <c r="AG4" s="7">
        <f>$B4</f>
        <v>0.94789685060391815</v>
      </c>
      <c r="AH4" s="7">
        <f>$B4</f>
        <v>0.94789685060391815</v>
      </c>
      <c r="AI4" s="7">
        <f>$B4</f>
        <v>0.94789685060391815</v>
      </c>
      <c r="AJ4" s="7">
        <f>$B4</f>
        <v>0.94789685060391815</v>
      </c>
    </row>
    <row r="5" spans="1:36" x14ac:dyDescent="0.45">
      <c r="A5" t="s">
        <v>210</v>
      </c>
      <c r="B5" s="7">
        <f>SUMIFS(Hydro!$D$3:$D$75,Hydro!$E$3:$E$75,1)/(SUMIFS(Hydro!$C$3:$C$75,Hydro!$E$3:$E$75,1)*8760)</f>
        <v>0.19520565275591262</v>
      </c>
      <c r="C5" s="7">
        <f>$B5</f>
        <v>0.19520565275591262</v>
      </c>
      <c r="D5" s="7">
        <f>$B5</f>
        <v>0.19520565275591262</v>
      </c>
      <c r="E5" s="7">
        <f>$B5</f>
        <v>0.19520565275591262</v>
      </c>
      <c r="F5" s="7">
        <f>$B5</f>
        <v>0.19520565275591262</v>
      </c>
      <c r="G5" s="7">
        <f>$B5</f>
        <v>0.19520565275591262</v>
      </c>
      <c r="H5" s="7">
        <f>$B5</f>
        <v>0.19520565275591262</v>
      </c>
      <c r="I5" s="7">
        <f>$B5</f>
        <v>0.19520565275591262</v>
      </c>
      <c r="J5" s="7">
        <f>$B5</f>
        <v>0.19520565275591262</v>
      </c>
      <c r="K5" s="7">
        <f>$B5</f>
        <v>0.19520565275591262</v>
      </c>
      <c r="L5" s="7">
        <f>$B5</f>
        <v>0.19520565275591262</v>
      </c>
      <c r="M5" s="7">
        <f>$B5</f>
        <v>0.19520565275591262</v>
      </c>
      <c r="N5" s="7">
        <f>$B5</f>
        <v>0.19520565275591262</v>
      </c>
      <c r="O5" s="7">
        <f>$B5</f>
        <v>0.19520565275591262</v>
      </c>
      <c r="P5" s="7">
        <f>$B5</f>
        <v>0.19520565275591262</v>
      </c>
      <c r="Q5" s="7">
        <f>$B5</f>
        <v>0.19520565275591262</v>
      </c>
      <c r="R5" s="7">
        <f>$B5</f>
        <v>0.19520565275591262</v>
      </c>
      <c r="S5" s="7">
        <f>$B5</f>
        <v>0.19520565275591262</v>
      </c>
      <c r="T5" s="7">
        <f>$B5</f>
        <v>0.19520565275591262</v>
      </c>
      <c r="U5" s="7">
        <f>$B5</f>
        <v>0.19520565275591262</v>
      </c>
      <c r="V5" s="7">
        <f>$B5</f>
        <v>0.19520565275591262</v>
      </c>
      <c r="W5" s="7">
        <f>$B5</f>
        <v>0.19520565275591262</v>
      </c>
      <c r="X5" s="7">
        <f>$B5</f>
        <v>0.19520565275591262</v>
      </c>
      <c r="Y5" s="7">
        <f>$B5</f>
        <v>0.19520565275591262</v>
      </c>
      <c r="Z5" s="7">
        <f>$B5</f>
        <v>0.19520565275591262</v>
      </c>
      <c r="AA5" s="7">
        <f>$B5</f>
        <v>0.19520565275591262</v>
      </c>
      <c r="AB5" s="7">
        <f>$B5</f>
        <v>0.19520565275591262</v>
      </c>
      <c r="AC5" s="7">
        <f>$B5</f>
        <v>0.19520565275591262</v>
      </c>
      <c r="AD5" s="7">
        <f>$B5</f>
        <v>0.19520565275591262</v>
      </c>
      <c r="AE5" s="7">
        <f>$B5</f>
        <v>0.19520565275591262</v>
      </c>
      <c r="AF5" s="7">
        <f>$B5</f>
        <v>0.19520565275591262</v>
      </c>
      <c r="AG5" s="7">
        <f>$B5</f>
        <v>0.19520565275591262</v>
      </c>
      <c r="AH5" s="7">
        <f>$B5</f>
        <v>0.19520565275591262</v>
      </c>
      <c r="AI5" s="7">
        <f>$B5</f>
        <v>0.19520565275591262</v>
      </c>
      <c r="AJ5" s="7">
        <f>$B5</f>
        <v>0.19520565275591262</v>
      </c>
    </row>
    <row r="6" spans="1:36" x14ac:dyDescent="0.45">
      <c r="A6" t="s">
        <v>209</v>
      </c>
      <c r="B6" s="7">
        <f>SUMIFS(OnshoreWind!$D$3:$D$168,OnshoreWind!$E$3:$E$168,1)/(SUMIFS(OnshoreWind!$C$3:$C$168,OnshoreWind!$E$3:$E$168,1)*8760)</f>
        <v>0.37227012677252108</v>
      </c>
      <c r="C6" s="7">
        <f>$B6</f>
        <v>0.37227012677252108</v>
      </c>
      <c r="D6" s="7">
        <f>$B6</f>
        <v>0.37227012677252108</v>
      </c>
      <c r="E6" s="7">
        <f>$B6</f>
        <v>0.37227012677252108</v>
      </c>
      <c r="F6" s="7">
        <f>$B6</f>
        <v>0.37227012677252108</v>
      </c>
      <c r="G6" s="7">
        <f>$B6</f>
        <v>0.37227012677252108</v>
      </c>
      <c r="H6" s="7">
        <f>$B6</f>
        <v>0.37227012677252108</v>
      </c>
      <c r="I6" s="7">
        <f>$B6</f>
        <v>0.37227012677252108</v>
      </c>
      <c r="J6" s="7">
        <f>$B6</f>
        <v>0.37227012677252108</v>
      </c>
      <c r="K6" s="7">
        <f>$B6</f>
        <v>0.37227012677252108</v>
      </c>
      <c r="L6" s="7">
        <f>$B6</f>
        <v>0.37227012677252108</v>
      </c>
      <c r="M6" s="7">
        <f>$B6</f>
        <v>0.37227012677252108</v>
      </c>
      <c r="N6" s="7">
        <f>$B6</f>
        <v>0.37227012677252108</v>
      </c>
      <c r="O6" s="7">
        <f>$B6</f>
        <v>0.37227012677252108</v>
      </c>
      <c r="P6" s="7">
        <f>$B6</f>
        <v>0.37227012677252108</v>
      </c>
      <c r="Q6" s="7">
        <f>$B6</f>
        <v>0.37227012677252108</v>
      </c>
      <c r="R6" s="7">
        <f>$B6</f>
        <v>0.37227012677252108</v>
      </c>
      <c r="S6" s="7">
        <f>$B6</f>
        <v>0.37227012677252108</v>
      </c>
      <c r="T6" s="7">
        <f>$B6</f>
        <v>0.37227012677252108</v>
      </c>
      <c r="U6" s="7">
        <f>$B6</f>
        <v>0.37227012677252108</v>
      </c>
      <c r="V6" s="7">
        <f>$B6</f>
        <v>0.37227012677252108</v>
      </c>
      <c r="W6" s="7">
        <f>$B6</f>
        <v>0.37227012677252108</v>
      </c>
      <c r="X6" s="7">
        <f>$B6</f>
        <v>0.37227012677252108</v>
      </c>
      <c r="Y6" s="7">
        <f>$B6</f>
        <v>0.37227012677252108</v>
      </c>
      <c r="Z6" s="7">
        <f>$B6</f>
        <v>0.37227012677252108</v>
      </c>
      <c r="AA6" s="7">
        <f>$B6</f>
        <v>0.37227012677252108</v>
      </c>
      <c r="AB6" s="7">
        <f>$B6</f>
        <v>0.37227012677252108</v>
      </c>
      <c r="AC6" s="7">
        <f>$B6</f>
        <v>0.37227012677252108</v>
      </c>
      <c r="AD6" s="7">
        <f>$B6</f>
        <v>0.37227012677252108</v>
      </c>
      <c r="AE6" s="7">
        <f>$B6</f>
        <v>0.37227012677252108</v>
      </c>
      <c r="AF6" s="7">
        <f>$B6</f>
        <v>0.37227012677252108</v>
      </c>
      <c r="AG6" s="7">
        <f>$B6</f>
        <v>0.37227012677252108</v>
      </c>
      <c r="AH6" s="7">
        <f>$B6</f>
        <v>0.37227012677252108</v>
      </c>
      <c r="AI6" s="7">
        <f>$B6</f>
        <v>0.37227012677252108</v>
      </c>
      <c r="AJ6" s="7">
        <f>$B6</f>
        <v>0.37227012677252108</v>
      </c>
    </row>
    <row r="7" spans="1:36" x14ac:dyDescent="0.45">
      <c r="A7" t="s">
        <v>208</v>
      </c>
      <c r="B7" s="7">
        <f>SUMIFS(SolarPV!$D$3:$D$54,SolarPV!$E$3:$E$54,1)/(SUMIFS(SolarPV!$C$3:$C$54,SolarPV!$E$3:$E$54,1)*8760)</f>
        <v>0.24597713654963591</v>
      </c>
      <c r="C7" s="7">
        <f>$B7</f>
        <v>0.24597713654963591</v>
      </c>
      <c r="D7" s="7">
        <f>$B7</f>
        <v>0.24597713654963591</v>
      </c>
      <c r="E7" s="7">
        <f>$B7</f>
        <v>0.24597713654963591</v>
      </c>
      <c r="F7" s="7">
        <f>$B7</f>
        <v>0.24597713654963591</v>
      </c>
      <c r="G7" s="7">
        <f>$B7</f>
        <v>0.24597713654963591</v>
      </c>
      <c r="H7" s="7">
        <f>$B7</f>
        <v>0.24597713654963591</v>
      </c>
      <c r="I7" s="7">
        <f>$B7</f>
        <v>0.24597713654963591</v>
      </c>
      <c r="J7" s="7">
        <f>$B7</f>
        <v>0.24597713654963591</v>
      </c>
      <c r="K7" s="7">
        <f>$B7</f>
        <v>0.24597713654963591</v>
      </c>
      <c r="L7" s="7">
        <f>$B7</f>
        <v>0.24597713654963591</v>
      </c>
      <c r="M7" s="7">
        <f>$B7</f>
        <v>0.24597713654963591</v>
      </c>
      <c r="N7" s="7">
        <f>$B7</f>
        <v>0.24597713654963591</v>
      </c>
      <c r="O7" s="7">
        <f>$B7</f>
        <v>0.24597713654963591</v>
      </c>
      <c r="P7" s="7">
        <f>$B7</f>
        <v>0.24597713654963591</v>
      </c>
      <c r="Q7" s="7">
        <f>$B7</f>
        <v>0.24597713654963591</v>
      </c>
      <c r="R7" s="7">
        <f>$B7</f>
        <v>0.24597713654963591</v>
      </c>
      <c r="S7" s="7">
        <f>$B7</f>
        <v>0.24597713654963591</v>
      </c>
      <c r="T7" s="7">
        <f>$B7</f>
        <v>0.24597713654963591</v>
      </c>
      <c r="U7" s="7">
        <f>$B7</f>
        <v>0.24597713654963591</v>
      </c>
      <c r="V7" s="7">
        <f>$B7</f>
        <v>0.24597713654963591</v>
      </c>
      <c r="W7" s="7">
        <f>$B7</f>
        <v>0.24597713654963591</v>
      </c>
      <c r="X7" s="7">
        <f>$B7</f>
        <v>0.24597713654963591</v>
      </c>
      <c r="Y7" s="7">
        <f>$B7</f>
        <v>0.24597713654963591</v>
      </c>
      <c r="Z7" s="7">
        <f>$B7</f>
        <v>0.24597713654963591</v>
      </c>
      <c r="AA7" s="7">
        <f>$B7</f>
        <v>0.24597713654963591</v>
      </c>
      <c r="AB7" s="7">
        <f>$B7</f>
        <v>0.24597713654963591</v>
      </c>
      <c r="AC7" s="7">
        <f>$B7</f>
        <v>0.24597713654963591</v>
      </c>
      <c r="AD7" s="7">
        <f>$B7</f>
        <v>0.24597713654963591</v>
      </c>
      <c r="AE7" s="7">
        <f>$B7</f>
        <v>0.24597713654963591</v>
      </c>
      <c r="AF7" s="7">
        <f>$B7</f>
        <v>0.24597713654963591</v>
      </c>
      <c r="AG7" s="7">
        <f>$B7</f>
        <v>0.24597713654963591</v>
      </c>
      <c r="AH7" s="7">
        <f>$B7</f>
        <v>0.24597713654963591</v>
      </c>
      <c r="AI7" s="7">
        <f>$B7</f>
        <v>0.24597713654963591</v>
      </c>
      <c r="AJ7" s="7">
        <f>$B7</f>
        <v>0.24597713654963591</v>
      </c>
    </row>
    <row r="8" spans="1:36" x14ac:dyDescent="0.45">
      <c r="A8" t="s">
        <v>207</v>
      </c>
      <c r="B8" s="7">
        <f>'Table 4.8.B'!F8</f>
        <v>0.218</v>
      </c>
      <c r="C8" s="7">
        <f>$B8</f>
        <v>0.218</v>
      </c>
      <c r="D8" s="7">
        <f>$B8</f>
        <v>0.218</v>
      </c>
      <c r="E8" s="7">
        <f>$B8</f>
        <v>0.218</v>
      </c>
      <c r="F8" s="7">
        <f>$B8</f>
        <v>0.218</v>
      </c>
      <c r="G8" s="7">
        <f>$B8</f>
        <v>0.218</v>
      </c>
      <c r="H8" s="7">
        <f>$B8</f>
        <v>0.218</v>
      </c>
      <c r="I8" s="7">
        <f>$B8</f>
        <v>0.218</v>
      </c>
      <c r="J8" s="7">
        <f>$B8</f>
        <v>0.218</v>
      </c>
      <c r="K8" s="7">
        <f>$B8</f>
        <v>0.218</v>
      </c>
      <c r="L8" s="7">
        <f>$B8</f>
        <v>0.218</v>
      </c>
      <c r="M8" s="7">
        <f>$B8</f>
        <v>0.218</v>
      </c>
      <c r="N8" s="7">
        <f>$B8</f>
        <v>0.218</v>
      </c>
      <c r="O8" s="7">
        <f>$B8</f>
        <v>0.218</v>
      </c>
      <c r="P8" s="7">
        <f>$B8</f>
        <v>0.218</v>
      </c>
      <c r="Q8" s="7">
        <f>$B8</f>
        <v>0.218</v>
      </c>
      <c r="R8" s="7">
        <f>$B8</f>
        <v>0.218</v>
      </c>
      <c r="S8" s="7">
        <f>$B8</f>
        <v>0.218</v>
      </c>
      <c r="T8" s="7">
        <f>$B8</f>
        <v>0.218</v>
      </c>
      <c r="U8" s="7">
        <f>$B8</f>
        <v>0.218</v>
      </c>
      <c r="V8" s="7">
        <f>$B8</f>
        <v>0.218</v>
      </c>
      <c r="W8" s="7">
        <f>$B8</f>
        <v>0.218</v>
      </c>
      <c r="X8" s="7">
        <f>$B8</f>
        <v>0.218</v>
      </c>
      <c r="Y8" s="7">
        <f>$B8</f>
        <v>0.218</v>
      </c>
      <c r="Z8" s="7">
        <f>$B8</f>
        <v>0.218</v>
      </c>
      <c r="AA8" s="7">
        <f>$B8</f>
        <v>0.218</v>
      </c>
      <c r="AB8" s="7">
        <f>$B8</f>
        <v>0.218</v>
      </c>
      <c r="AC8" s="7">
        <f>$B8</f>
        <v>0.218</v>
      </c>
      <c r="AD8" s="7">
        <f>$B8</f>
        <v>0.218</v>
      </c>
      <c r="AE8" s="7">
        <f>$B8</f>
        <v>0.218</v>
      </c>
      <c r="AF8" s="7">
        <f>$B8</f>
        <v>0.218</v>
      </c>
      <c r="AG8" s="7">
        <f>$B8</f>
        <v>0.218</v>
      </c>
      <c r="AH8" s="7">
        <f>$B8</f>
        <v>0.218</v>
      </c>
      <c r="AI8" s="7">
        <f>$B8</f>
        <v>0.218</v>
      </c>
      <c r="AJ8" s="7">
        <f>$B8</f>
        <v>0.218</v>
      </c>
    </row>
    <row r="9" spans="1:36" x14ac:dyDescent="0.45">
      <c r="A9" t="s">
        <v>206</v>
      </c>
      <c r="B9" s="7">
        <f>'Table 4.8.B'!H8</f>
        <v>0.57799999999999996</v>
      </c>
      <c r="C9" s="7">
        <f>$B9</f>
        <v>0.57799999999999996</v>
      </c>
      <c r="D9" s="7">
        <f>$B9</f>
        <v>0.57799999999999996</v>
      </c>
      <c r="E9" s="7">
        <f>$B9</f>
        <v>0.57799999999999996</v>
      </c>
      <c r="F9" s="7">
        <f>$B9</f>
        <v>0.57799999999999996</v>
      </c>
      <c r="G9" s="7">
        <f>$B9</f>
        <v>0.57799999999999996</v>
      </c>
      <c r="H9" s="7">
        <f>$B9</f>
        <v>0.57799999999999996</v>
      </c>
      <c r="I9" s="7">
        <f>$B9</f>
        <v>0.57799999999999996</v>
      </c>
      <c r="J9" s="7">
        <f>$B9</f>
        <v>0.57799999999999996</v>
      </c>
      <c r="K9" s="7">
        <f>$B9</f>
        <v>0.57799999999999996</v>
      </c>
      <c r="L9" s="7">
        <f>$B9</f>
        <v>0.57799999999999996</v>
      </c>
      <c r="M9" s="7">
        <f>$B9</f>
        <v>0.57799999999999996</v>
      </c>
      <c r="N9" s="7">
        <f>$B9</f>
        <v>0.57799999999999996</v>
      </c>
      <c r="O9" s="7">
        <f>$B9</f>
        <v>0.57799999999999996</v>
      </c>
      <c r="P9" s="7">
        <f>$B9</f>
        <v>0.57799999999999996</v>
      </c>
      <c r="Q9" s="7">
        <f>$B9</f>
        <v>0.57799999999999996</v>
      </c>
      <c r="R9" s="7">
        <f>$B9</f>
        <v>0.57799999999999996</v>
      </c>
      <c r="S9" s="7">
        <f>$B9</f>
        <v>0.57799999999999996</v>
      </c>
      <c r="T9" s="7">
        <f>$B9</f>
        <v>0.57799999999999996</v>
      </c>
      <c r="U9" s="7">
        <f>$B9</f>
        <v>0.57799999999999996</v>
      </c>
      <c r="V9" s="7">
        <f>$B9</f>
        <v>0.57799999999999996</v>
      </c>
      <c r="W9" s="7">
        <f>$B9</f>
        <v>0.57799999999999996</v>
      </c>
      <c r="X9" s="7">
        <f>$B9</f>
        <v>0.57799999999999996</v>
      </c>
      <c r="Y9" s="7">
        <f>$B9</f>
        <v>0.57799999999999996</v>
      </c>
      <c r="Z9" s="7">
        <f>$B9</f>
        <v>0.57799999999999996</v>
      </c>
      <c r="AA9" s="7">
        <f>$B9</f>
        <v>0.57799999999999996</v>
      </c>
      <c r="AB9" s="7">
        <f>$B9</f>
        <v>0.57799999999999996</v>
      </c>
      <c r="AC9" s="7">
        <f>$B9</f>
        <v>0.57799999999999996</v>
      </c>
      <c r="AD9" s="7">
        <f>$B9</f>
        <v>0.57799999999999996</v>
      </c>
      <c r="AE9" s="7">
        <f>$B9</f>
        <v>0.57799999999999996</v>
      </c>
      <c r="AF9" s="7">
        <f>$B9</f>
        <v>0.57799999999999996</v>
      </c>
      <c r="AG9" s="7">
        <f>$B9</f>
        <v>0.57799999999999996</v>
      </c>
      <c r="AH9" s="7">
        <f>$B9</f>
        <v>0.57799999999999996</v>
      </c>
      <c r="AI9" s="7">
        <f>$B9</f>
        <v>0.57799999999999996</v>
      </c>
      <c r="AJ9" s="7">
        <f>$B9</f>
        <v>0.57799999999999996</v>
      </c>
    </row>
    <row r="10" spans="1:36" x14ac:dyDescent="0.45">
      <c r="A10" t="s">
        <v>205</v>
      </c>
      <c r="B10" s="7">
        <f>'Table 4.8.B'!I8</f>
        <v>0.74</v>
      </c>
      <c r="C10" s="7">
        <f>$B10</f>
        <v>0.74</v>
      </c>
      <c r="D10" s="7">
        <f>$B10</f>
        <v>0.74</v>
      </c>
      <c r="E10" s="7">
        <f>$B10</f>
        <v>0.74</v>
      </c>
      <c r="F10" s="7">
        <f>$B10</f>
        <v>0.74</v>
      </c>
      <c r="G10" s="7">
        <f>$B10</f>
        <v>0.74</v>
      </c>
      <c r="H10" s="7">
        <f>$B10</f>
        <v>0.74</v>
      </c>
      <c r="I10" s="7">
        <f>$B10</f>
        <v>0.74</v>
      </c>
      <c r="J10" s="7">
        <f>$B10</f>
        <v>0.74</v>
      </c>
      <c r="K10" s="7">
        <f>$B10</f>
        <v>0.74</v>
      </c>
      <c r="L10" s="7">
        <f>$B10</f>
        <v>0.74</v>
      </c>
      <c r="M10" s="7">
        <f>$B10</f>
        <v>0.74</v>
      </c>
      <c r="N10" s="7">
        <f>$B10</f>
        <v>0.74</v>
      </c>
      <c r="O10" s="7">
        <f>$B10</f>
        <v>0.74</v>
      </c>
      <c r="P10" s="7">
        <f>$B10</f>
        <v>0.74</v>
      </c>
      <c r="Q10" s="7">
        <f>$B10</f>
        <v>0.74</v>
      </c>
      <c r="R10" s="7">
        <f>$B10</f>
        <v>0.74</v>
      </c>
      <c r="S10" s="7">
        <f>$B10</f>
        <v>0.74</v>
      </c>
      <c r="T10" s="7">
        <f>$B10</f>
        <v>0.74</v>
      </c>
      <c r="U10" s="7">
        <f>$B10</f>
        <v>0.74</v>
      </c>
      <c r="V10" s="7">
        <f>$B10</f>
        <v>0.74</v>
      </c>
      <c r="W10" s="7">
        <f>$B10</f>
        <v>0.74</v>
      </c>
      <c r="X10" s="7">
        <f>$B10</f>
        <v>0.74</v>
      </c>
      <c r="Y10" s="7">
        <f>$B10</f>
        <v>0.74</v>
      </c>
      <c r="Z10" s="7">
        <f>$B10</f>
        <v>0.74</v>
      </c>
      <c r="AA10" s="7">
        <f>$B10</f>
        <v>0.74</v>
      </c>
      <c r="AB10" s="7">
        <f>$B10</f>
        <v>0.74</v>
      </c>
      <c r="AC10" s="7">
        <f>$B10</f>
        <v>0.74</v>
      </c>
      <c r="AD10" s="7">
        <f>$B10</f>
        <v>0.74</v>
      </c>
      <c r="AE10" s="7">
        <f>$B10</f>
        <v>0.74</v>
      </c>
      <c r="AF10" s="7">
        <f>$B10</f>
        <v>0.74</v>
      </c>
      <c r="AG10" s="7">
        <f>$B10</f>
        <v>0.74</v>
      </c>
      <c r="AH10" s="7">
        <f>$B10</f>
        <v>0.74</v>
      </c>
      <c r="AI10" s="7">
        <f>$B10</f>
        <v>0.74</v>
      </c>
      <c r="AJ10" s="7">
        <f>$B10</f>
        <v>0.74</v>
      </c>
    </row>
    <row r="11" spans="1:36" x14ac:dyDescent="0.45">
      <c r="A11" t="s">
        <v>204</v>
      </c>
      <c r="B11" s="7">
        <f>AVERAGE('Table 4.8.A'!G9:I9)</f>
        <v>5.566666666666667E-2</v>
      </c>
      <c r="C11" s="7">
        <f>$B11</f>
        <v>5.566666666666667E-2</v>
      </c>
      <c r="D11" s="7">
        <f>$B11</f>
        <v>5.566666666666667E-2</v>
      </c>
      <c r="E11" s="7">
        <f>$B11</f>
        <v>5.566666666666667E-2</v>
      </c>
      <c r="F11" s="7">
        <f>$B11</f>
        <v>5.566666666666667E-2</v>
      </c>
      <c r="G11" s="7">
        <f>$B11</f>
        <v>5.566666666666667E-2</v>
      </c>
      <c r="H11" s="7">
        <f>$B11</f>
        <v>5.566666666666667E-2</v>
      </c>
      <c r="I11" s="7">
        <f>$B11</f>
        <v>5.566666666666667E-2</v>
      </c>
      <c r="J11" s="7">
        <f>$B11</f>
        <v>5.566666666666667E-2</v>
      </c>
      <c r="K11" s="7">
        <f>$B11</f>
        <v>5.566666666666667E-2</v>
      </c>
      <c r="L11" s="7">
        <f>$B11</f>
        <v>5.566666666666667E-2</v>
      </c>
      <c r="M11" s="7">
        <f>$B11</f>
        <v>5.566666666666667E-2</v>
      </c>
      <c r="N11" s="7">
        <f>$B11</f>
        <v>5.566666666666667E-2</v>
      </c>
      <c r="O11" s="7">
        <f>$B11</f>
        <v>5.566666666666667E-2</v>
      </c>
      <c r="P11" s="7">
        <f>$B11</f>
        <v>5.566666666666667E-2</v>
      </c>
      <c r="Q11" s="7">
        <f>$B11</f>
        <v>5.566666666666667E-2</v>
      </c>
      <c r="R11" s="7">
        <f>$B11</f>
        <v>5.566666666666667E-2</v>
      </c>
      <c r="S11" s="7">
        <f>$B11</f>
        <v>5.566666666666667E-2</v>
      </c>
      <c r="T11" s="7">
        <f>$B11</f>
        <v>5.566666666666667E-2</v>
      </c>
      <c r="U11" s="7">
        <f>$B11</f>
        <v>5.566666666666667E-2</v>
      </c>
      <c r="V11" s="7">
        <f>$B11</f>
        <v>5.566666666666667E-2</v>
      </c>
      <c r="W11" s="7">
        <f>$B11</f>
        <v>5.566666666666667E-2</v>
      </c>
      <c r="X11" s="7">
        <f>$B11</f>
        <v>5.566666666666667E-2</v>
      </c>
      <c r="Y11" s="7">
        <f>$B11</f>
        <v>5.566666666666667E-2</v>
      </c>
      <c r="Z11" s="7">
        <f>$B11</f>
        <v>5.566666666666667E-2</v>
      </c>
      <c r="AA11" s="7">
        <f>$B11</f>
        <v>5.566666666666667E-2</v>
      </c>
      <c r="AB11" s="7">
        <f>$B11</f>
        <v>5.566666666666667E-2</v>
      </c>
      <c r="AC11" s="7">
        <f>$B11</f>
        <v>5.566666666666667E-2</v>
      </c>
      <c r="AD11" s="7">
        <f>$B11</f>
        <v>5.566666666666667E-2</v>
      </c>
      <c r="AE11" s="7">
        <f>$B11</f>
        <v>5.566666666666667E-2</v>
      </c>
      <c r="AF11" s="7">
        <f>$B11</f>
        <v>5.566666666666667E-2</v>
      </c>
      <c r="AG11" s="7">
        <f>$B11</f>
        <v>5.566666666666667E-2</v>
      </c>
      <c r="AH11" s="7">
        <f>$B11</f>
        <v>5.566666666666667E-2</v>
      </c>
      <c r="AI11" s="7">
        <f>$B11</f>
        <v>5.566666666666667E-2</v>
      </c>
      <c r="AJ11" s="7">
        <f>$B11</f>
        <v>5.566666666666667E-2</v>
      </c>
    </row>
    <row r="12" spans="1:36" x14ac:dyDescent="0.45">
      <c r="A12" t="s">
        <v>203</v>
      </c>
      <c r="B12" s="7">
        <f>SUMIFS('Natural Gas Peaker'!$D$3:$D$107,'Natural Gas Peaker'!$E$3:$E$107,1)/(SUMIFS('Natural Gas Peaker'!$C$3:$C$107,'Natural Gas Peaker'!$E$3:$E$107,1)*8760)</f>
        <v>0.11679533386415307</v>
      </c>
      <c r="C12" s="7">
        <f>$B12</f>
        <v>0.11679533386415307</v>
      </c>
      <c r="D12" s="7">
        <f>$B12</f>
        <v>0.11679533386415307</v>
      </c>
      <c r="E12" s="7">
        <f>$B12</f>
        <v>0.11679533386415307</v>
      </c>
      <c r="F12" s="7">
        <f>$B12</f>
        <v>0.11679533386415307</v>
      </c>
      <c r="G12" s="7">
        <f>$B12</f>
        <v>0.11679533386415307</v>
      </c>
      <c r="H12" s="7">
        <f>$B12</f>
        <v>0.11679533386415307</v>
      </c>
      <c r="I12" s="7">
        <f>$B12</f>
        <v>0.11679533386415307</v>
      </c>
      <c r="J12" s="7">
        <f>$B12</f>
        <v>0.11679533386415307</v>
      </c>
      <c r="K12" s="7">
        <f>$B12</f>
        <v>0.11679533386415307</v>
      </c>
      <c r="L12" s="7">
        <f>$B12</f>
        <v>0.11679533386415307</v>
      </c>
      <c r="M12" s="7">
        <f>$B12</f>
        <v>0.11679533386415307</v>
      </c>
      <c r="N12" s="7">
        <f>$B12</f>
        <v>0.11679533386415307</v>
      </c>
      <c r="O12" s="7">
        <f>$B12</f>
        <v>0.11679533386415307</v>
      </c>
      <c r="P12" s="7">
        <f>$B12</f>
        <v>0.11679533386415307</v>
      </c>
      <c r="Q12" s="7">
        <f>$B12</f>
        <v>0.11679533386415307</v>
      </c>
      <c r="R12" s="7">
        <f>$B12</f>
        <v>0.11679533386415307</v>
      </c>
      <c r="S12" s="7">
        <f>$B12</f>
        <v>0.11679533386415307</v>
      </c>
      <c r="T12" s="7">
        <f>$B12</f>
        <v>0.11679533386415307</v>
      </c>
      <c r="U12" s="7">
        <f>$B12</f>
        <v>0.11679533386415307</v>
      </c>
      <c r="V12" s="7">
        <f>$B12</f>
        <v>0.11679533386415307</v>
      </c>
      <c r="W12" s="7">
        <f>$B12</f>
        <v>0.11679533386415307</v>
      </c>
      <c r="X12" s="7">
        <f>$B12</f>
        <v>0.11679533386415307</v>
      </c>
      <c r="Y12" s="7">
        <f>$B12</f>
        <v>0.11679533386415307</v>
      </c>
      <c r="Z12" s="7">
        <f>$B12</f>
        <v>0.11679533386415307</v>
      </c>
      <c r="AA12" s="7">
        <f>$B12</f>
        <v>0.11679533386415307</v>
      </c>
      <c r="AB12" s="7">
        <f>$B12</f>
        <v>0.11679533386415307</v>
      </c>
      <c r="AC12" s="7">
        <f>$B12</f>
        <v>0.11679533386415307</v>
      </c>
      <c r="AD12" s="7">
        <f>$B12</f>
        <v>0.11679533386415307</v>
      </c>
      <c r="AE12" s="7">
        <f>$B12</f>
        <v>0.11679533386415307</v>
      </c>
      <c r="AF12" s="7">
        <f>$B12</f>
        <v>0.11679533386415307</v>
      </c>
      <c r="AG12" s="7">
        <f>$B12</f>
        <v>0.11679533386415307</v>
      </c>
      <c r="AH12" s="7">
        <f>$B12</f>
        <v>0.11679533386415307</v>
      </c>
      <c r="AI12" s="7">
        <f>$B12</f>
        <v>0.11679533386415307</v>
      </c>
      <c r="AJ12" s="7">
        <f>$B12</f>
        <v>0.11679533386415307</v>
      </c>
    </row>
    <row r="13" spans="1:36" x14ac:dyDescent="0.45">
      <c r="A13" t="s">
        <v>202</v>
      </c>
      <c r="B13" s="7">
        <f>SUMIFS(Lignite!$D$3:$D$326,Lignite!$E$3:$E$326,1)/(SUMIFS(Lignite!$C$3:$C$326,Lignite!$E$3:$E$326,1)*8760)</f>
        <v>0.3563866192253074</v>
      </c>
      <c r="C13" s="7">
        <f>$B13</f>
        <v>0.3563866192253074</v>
      </c>
      <c r="D13" s="7">
        <f>$B13</f>
        <v>0.3563866192253074</v>
      </c>
      <c r="E13" s="7">
        <f>$B13</f>
        <v>0.3563866192253074</v>
      </c>
      <c r="F13" s="7">
        <f>$B13</f>
        <v>0.3563866192253074</v>
      </c>
      <c r="G13" s="7">
        <f>$B13</f>
        <v>0.3563866192253074</v>
      </c>
      <c r="H13" s="7">
        <f>$B13</f>
        <v>0.3563866192253074</v>
      </c>
      <c r="I13" s="7">
        <f>$B13</f>
        <v>0.3563866192253074</v>
      </c>
      <c r="J13" s="7">
        <f>$B13</f>
        <v>0.3563866192253074</v>
      </c>
      <c r="K13" s="7">
        <f>$B13</f>
        <v>0.3563866192253074</v>
      </c>
      <c r="L13" s="7">
        <f>$B13</f>
        <v>0.3563866192253074</v>
      </c>
      <c r="M13" s="7">
        <f>$B13</f>
        <v>0.3563866192253074</v>
      </c>
      <c r="N13" s="7">
        <f>$B13</f>
        <v>0.3563866192253074</v>
      </c>
      <c r="O13" s="7">
        <f>$B13</f>
        <v>0.3563866192253074</v>
      </c>
      <c r="P13" s="7">
        <f>$B13</f>
        <v>0.3563866192253074</v>
      </c>
      <c r="Q13" s="7">
        <f>$B13</f>
        <v>0.3563866192253074</v>
      </c>
      <c r="R13" s="7">
        <f>$B13</f>
        <v>0.3563866192253074</v>
      </c>
      <c r="S13" s="7">
        <f>$B13</f>
        <v>0.3563866192253074</v>
      </c>
      <c r="T13" s="7">
        <f>$B13</f>
        <v>0.3563866192253074</v>
      </c>
      <c r="U13" s="7">
        <f>$B13</f>
        <v>0.3563866192253074</v>
      </c>
      <c r="V13" s="7">
        <f>$B13</f>
        <v>0.3563866192253074</v>
      </c>
      <c r="W13" s="7">
        <f>$B13</f>
        <v>0.3563866192253074</v>
      </c>
      <c r="X13" s="7">
        <f>$B13</f>
        <v>0.3563866192253074</v>
      </c>
      <c r="Y13" s="7">
        <f>$B13</f>
        <v>0.3563866192253074</v>
      </c>
      <c r="Z13" s="7">
        <f>$B13</f>
        <v>0.3563866192253074</v>
      </c>
      <c r="AA13" s="7">
        <f>$B13</f>
        <v>0.3563866192253074</v>
      </c>
      <c r="AB13" s="7">
        <f>$B13</f>
        <v>0.3563866192253074</v>
      </c>
      <c r="AC13" s="7">
        <f>$B13</f>
        <v>0.3563866192253074</v>
      </c>
      <c r="AD13" s="7">
        <f>$B13</f>
        <v>0.3563866192253074</v>
      </c>
      <c r="AE13" s="7">
        <f>$B13</f>
        <v>0.3563866192253074</v>
      </c>
      <c r="AF13" s="7">
        <f>$B13</f>
        <v>0.3563866192253074</v>
      </c>
      <c r="AG13" s="7">
        <f>$B13</f>
        <v>0.3563866192253074</v>
      </c>
      <c r="AH13" s="7">
        <f>$B13</f>
        <v>0.3563866192253074</v>
      </c>
      <c r="AI13" s="7">
        <f>$B13</f>
        <v>0.3563866192253074</v>
      </c>
      <c r="AJ13" s="7">
        <f>$B13</f>
        <v>0.3563866192253074</v>
      </c>
    </row>
    <row r="14" spans="1:36" x14ac:dyDescent="0.45">
      <c r="A14" t="s">
        <v>201</v>
      </c>
      <c r="B14" s="7">
        <f>AVERAGE(0.4,0.48)</f>
        <v>0.44</v>
      </c>
      <c r="C14" s="7">
        <f>$B14</f>
        <v>0.44</v>
      </c>
      <c r="D14" s="7">
        <f>$B14</f>
        <v>0.44</v>
      </c>
      <c r="E14" s="7">
        <f>$B14</f>
        <v>0.44</v>
      </c>
      <c r="F14" s="7">
        <f>$B14</f>
        <v>0.44</v>
      </c>
      <c r="G14" s="7">
        <f>$B14</f>
        <v>0.44</v>
      </c>
      <c r="H14" s="7">
        <f>$B14</f>
        <v>0.44</v>
      </c>
      <c r="I14" s="7">
        <f>$B14</f>
        <v>0.44</v>
      </c>
      <c r="J14" s="7">
        <f>$B14</f>
        <v>0.44</v>
      </c>
      <c r="K14" s="7">
        <f>$B14</f>
        <v>0.44</v>
      </c>
      <c r="L14" s="7">
        <f>$B14</f>
        <v>0.44</v>
      </c>
      <c r="M14" s="7">
        <f>$B14</f>
        <v>0.44</v>
      </c>
      <c r="N14" s="7">
        <f>$B14</f>
        <v>0.44</v>
      </c>
      <c r="O14" s="7">
        <f>$B14</f>
        <v>0.44</v>
      </c>
      <c r="P14" s="7">
        <f>$B14</f>
        <v>0.44</v>
      </c>
      <c r="Q14" s="7">
        <f>$B14</f>
        <v>0.44</v>
      </c>
      <c r="R14" s="7">
        <f>$B14</f>
        <v>0.44</v>
      </c>
      <c r="S14" s="7">
        <f>$B14</f>
        <v>0.44</v>
      </c>
      <c r="T14" s="7">
        <f>$B14</f>
        <v>0.44</v>
      </c>
      <c r="U14" s="7">
        <f>$B14</f>
        <v>0.44</v>
      </c>
      <c r="V14" s="7">
        <f>$B14</f>
        <v>0.44</v>
      </c>
      <c r="W14" s="7">
        <f>$B14</f>
        <v>0.44</v>
      </c>
      <c r="X14" s="7">
        <f>$B14</f>
        <v>0.44</v>
      </c>
      <c r="Y14" s="7">
        <f>$B14</f>
        <v>0.44</v>
      </c>
      <c r="Z14" s="7">
        <f>$B14</f>
        <v>0.44</v>
      </c>
      <c r="AA14" s="7">
        <f>$B14</f>
        <v>0.44</v>
      </c>
      <c r="AB14" s="7">
        <f>$B14</f>
        <v>0.44</v>
      </c>
      <c r="AC14" s="7">
        <f>$B14</f>
        <v>0.44</v>
      </c>
      <c r="AD14" s="7">
        <f>$B14</f>
        <v>0.44</v>
      </c>
      <c r="AE14" s="7">
        <f>$B14</f>
        <v>0.44</v>
      </c>
      <c r="AF14" s="7">
        <f>$B14</f>
        <v>0.44</v>
      </c>
      <c r="AG14" s="7">
        <f>$B14</f>
        <v>0.44</v>
      </c>
      <c r="AH14" s="7">
        <f>$B14</f>
        <v>0.44</v>
      </c>
      <c r="AI14" s="7">
        <f>$B14</f>
        <v>0.44</v>
      </c>
      <c r="AJ14" s="7">
        <f>$B14</f>
        <v>0.44</v>
      </c>
    </row>
    <row r="15" spans="1:36" x14ac:dyDescent="0.45">
      <c r="A15" t="s">
        <v>200</v>
      </c>
      <c r="B15" s="7">
        <f>B11</f>
        <v>5.566666666666667E-2</v>
      </c>
      <c r="C15" s="7">
        <f>$B15</f>
        <v>5.566666666666667E-2</v>
      </c>
      <c r="D15" s="7">
        <f>$B15</f>
        <v>5.566666666666667E-2</v>
      </c>
      <c r="E15" s="7">
        <f>$B15</f>
        <v>5.566666666666667E-2</v>
      </c>
      <c r="F15" s="7">
        <f>$B15</f>
        <v>5.566666666666667E-2</v>
      </c>
      <c r="G15" s="7">
        <f>$B15</f>
        <v>5.566666666666667E-2</v>
      </c>
      <c r="H15" s="7">
        <f>$B15</f>
        <v>5.566666666666667E-2</v>
      </c>
      <c r="I15" s="7">
        <f>$B15</f>
        <v>5.566666666666667E-2</v>
      </c>
      <c r="J15" s="7">
        <f>$B15</f>
        <v>5.566666666666667E-2</v>
      </c>
      <c r="K15" s="7">
        <f>$B15</f>
        <v>5.566666666666667E-2</v>
      </c>
      <c r="L15" s="7">
        <f>$B15</f>
        <v>5.566666666666667E-2</v>
      </c>
      <c r="M15" s="7">
        <f>$B15</f>
        <v>5.566666666666667E-2</v>
      </c>
      <c r="N15" s="7">
        <f>$B15</f>
        <v>5.566666666666667E-2</v>
      </c>
      <c r="O15" s="7">
        <f>$B15</f>
        <v>5.566666666666667E-2</v>
      </c>
      <c r="P15" s="7">
        <f>$B15</f>
        <v>5.566666666666667E-2</v>
      </c>
      <c r="Q15" s="7">
        <f>$B15</f>
        <v>5.566666666666667E-2</v>
      </c>
      <c r="R15" s="7">
        <f>$B15</f>
        <v>5.566666666666667E-2</v>
      </c>
      <c r="S15" s="7">
        <f>$B15</f>
        <v>5.566666666666667E-2</v>
      </c>
      <c r="T15" s="7">
        <f>$B15</f>
        <v>5.566666666666667E-2</v>
      </c>
      <c r="U15" s="7">
        <f>$B15</f>
        <v>5.566666666666667E-2</v>
      </c>
      <c r="V15" s="7">
        <f>$B15</f>
        <v>5.566666666666667E-2</v>
      </c>
      <c r="W15" s="7">
        <f>$B15</f>
        <v>5.566666666666667E-2</v>
      </c>
      <c r="X15" s="7">
        <f>$B15</f>
        <v>5.566666666666667E-2</v>
      </c>
      <c r="Y15" s="7">
        <f>$B15</f>
        <v>5.566666666666667E-2</v>
      </c>
      <c r="Z15" s="7">
        <f>$B15</f>
        <v>5.566666666666667E-2</v>
      </c>
      <c r="AA15" s="7">
        <f>$B15</f>
        <v>5.566666666666667E-2</v>
      </c>
      <c r="AB15" s="7">
        <f>$B15</f>
        <v>5.566666666666667E-2</v>
      </c>
      <c r="AC15" s="7">
        <f>$B15</f>
        <v>5.566666666666667E-2</v>
      </c>
      <c r="AD15" s="7">
        <f>$B15</f>
        <v>5.566666666666667E-2</v>
      </c>
      <c r="AE15" s="7">
        <f>$B15</f>
        <v>5.566666666666667E-2</v>
      </c>
      <c r="AF15" s="7">
        <f>$B15</f>
        <v>5.566666666666667E-2</v>
      </c>
      <c r="AG15" s="7">
        <f>$B15</f>
        <v>5.566666666666667E-2</v>
      </c>
      <c r="AH15" s="7">
        <f>$B15</f>
        <v>5.566666666666667E-2</v>
      </c>
      <c r="AI15" s="7">
        <f>$B15</f>
        <v>5.566666666666667E-2</v>
      </c>
      <c r="AJ15" s="7">
        <f>$B15</f>
        <v>5.566666666666667E-2</v>
      </c>
    </row>
    <row r="16" spans="1:36" x14ac:dyDescent="0.45">
      <c r="A16" t="s">
        <v>199</v>
      </c>
      <c r="B16" s="7">
        <f>B11</f>
        <v>5.566666666666667E-2</v>
      </c>
      <c r="C16" s="7">
        <f>$B16</f>
        <v>5.566666666666667E-2</v>
      </c>
      <c r="D16" s="7">
        <f>$B16</f>
        <v>5.566666666666667E-2</v>
      </c>
      <c r="E16" s="7">
        <f>$B16</f>
        <v>5.566666666666667E-2</v>
      </c>
      <c r="F16" s="7">
        <f>$B16</f>
        <v>5.566666666666667E-2</v>
      </c>
      <c r="G16" s="7">
        <f>$B16</f>
        <v>5.566666666666667E-2</v>
      </c>
      <c r="H16" s="7">
        <f>$B16</f>
        <v>5.566666666666667E-2</v>
      </c>
      <c r="I16" s="7">
        <f>$B16</f>
        <v>5.566666666666667E-2</v>
      </c>
      <c r="J16" s="7">
        <f>$B16</f>
        <v>5.566666666666667E-2</v>
      </c>
      <c r="K16" s="7">
        <f>$B16</f>
        <v>5.566666666666667E-2</v>
      </c>
      <c r="L16" s="7">
        <f>$B16</f>
        <v>5.566666666666667E-2</v>
      </c>
      <c r="M16" s="7">
        <f>$B16</f>
        <v>5.566666666666667E-2</v>
      </c>
      <c r="N16" s="7">
        <f>$B16</f>
        <v>5.566666666666667E-2</v>
      </c>
      <c r="O16" s="7">
        <f>$B16</f>
        <v>5.566666666666667E-2</v>
      </c>
      <c r="P16" s="7">
        <f>$B16</f>
        <v>5.566666666666667E-2</v>
      </c>
      <c r="Q16" s="7">
        <f>$B16</f>
        <v>5.566666666666667E-2</v>
      </c>
      <c r="R16" s="7">
        <f>$B16</f>
        <v>5.566666666666667E-2</v>
      </c>
      <c r="S16" s="7">
        <f>$B16</f>
        <v>5.566666666666667E-2</v>
      </c>
      <c r="T16" s="7">
        <f>$B16</f>
        <v>5.566666666666667E-2</v>
      </c>
      <c r="U16" s="7">
        <f>$B16</f>
        <v>5.566666666666667E-2</v>
      </c>
      <c r="V16" s="7">
        <f>$B16</f>
        <v>5.566666666666667E-2</v>
      </c>
      <c r="W16" s="7">
        <f>$B16</f>
        <v>5.566666666666667E-2</v>
      </c>
      <c r="X16" s="7">
        <f>$B16</f>
        <v>5.566666666666667E-2</v>
      </c>
      <c r="Y16" s="7">
        <f>$B16</f>
        <v>5.566666666666667E-2</v>
      </c>
      <c r="Z16" s="7">
        <f>$B16</f>
        <v>5.566666666666667E-2</v>
      </c>
      <c r="AA16" s="7">
        <f>$B16</f>
        <v>5.566666666666667E-2</v>
      </c>
      <c r="AB16" s="7">
        <f>$B16</f>
        <v>5.566666666666667E-2</v>
      </c>
      <c r="AC16" s="7">
        <f>$B16</f>
        <v>5.566666666666667E-2</v>
      </c>
      <c r="AD16" s="7">
        <f>$B16</f>
        <v>5.566666666666667E-2</v>
      </c>
      <c r="AE16" s="7">
        <f>$B16</f>
        <v>5.566666666666667E-2</v>
      </c>
      <c r="AF16" s="7">
        <f>$B16</f>
        <v>5.566666666666667E-2</v>
      </c>
      <c r="AG16" s="7">
        <f>$B16</f>
        <v>5.566666666666667E-2</v>
      </c>
      <c r="AH16" s="7">
        <f>$B16</f>
        <v>5.566666666666667E-2</v>
      </c>
      <c r="AI16" s="7">
        <f>$B16</f>
        <v>5.566666666666667E-2</v>
      </c>
      <c r="AJ16" s="7">
        <f>$B16</f>
        <v>5.566666666666667E-2</v>
      </c>
    </row>
    <row r="17" spans="1:36" x14ac:dyDescent="0.45">
      <c r="A17" t="s">
        <v>198</v>
      </c>
      <c r="B17" s="7">
        <f>'Table 4.8.B'!G8</f>
        <v>0.68</v>
      </c>
      <c r="C17" s="7">
        <f>$B17</f>
        <v>0.68</v>
      </c>
      <c r="D17" s="7">
        <f>$B17</f>
        <v>0.68</v>
      </c>
      <c r="E17" s="7">
        <f>$B17</f>
        <v>0.68</v>
      </c>
      <c r="F17" s="7">
        <f>$B17</f>
        <v>0.68</v>
      </c>
      <c r="G17" s="7">
        <f>$B17</f>
        <v>0.68</v>
      </c>
      <c r="H17" s="7">
        <f>$B17</f>
        <v>0.68</v>
      </c>
      <c r="I17" s="7">
        <f>$B17</f>
        <v>0.68</v>
      </c>
      <c r="J17" s="7">
        <f>$B17</f>
        <v>0.68</v>
      </c>
      <c r="K17" s="7">
        <f>$B17</f>
        <v>0.68</v>
      </c>
      <c r="L17" s="7">
        <f>$B17</f>
        <v>0.68</v>
      </c>
      <c r="M17" s="7">
        <f>$B17</f>
        <v>0.68</v>
      </c>
      <c r="N17" s="7">
        <f>$B17</f>
        <v>0.68</v>
      </c>
      <c r="O17" s="7">
        <f>$B17</f>
        <v>0.68</v>
      </c>
      <c r="P17" s="7">
        <f>$B17</f>
        <v>0.68</v>
      </c>
      <c r="Q17" s="7">
        <f>$B17</f>
        <v>0.68</v>
      </c>
      <c r="R17" s="7">
        <f>$B17</f>
        <v>0.68</v>
      </c>
      <c r="S17" s="7">
        <f>$B17</f>
        <v>0.68</v>
      </c>
      <c r="T17" s="7">
        <f>$B17</f>
        <v>0.68</v>
      </c>
      <c r="U17" s="7">
        <f>$B17</f>
        <v>0.68</v>
      </c>
      <c r="V17" s="7">
        <f>$B17</f>
        <v>0.68</v>
      </c>
      <c r="W17" s="7">
        <f>$B17</f>
        <v>0.68</v>
      </c>
      <c r="X17" s="7">
        <f>$B17</f>
        <v>0.68</v>
      </c>
      <c r="Y17" s="7">
        <f>$B17</f>
        <v>0.68</v>
      </c>
      <c r="Z17" s="7">
        <f>$B17</f>
        <v>0.68</v>
      </c>
      <c r="AA17" s="7">
        <f>$B17</f>
        <v>0.68</v>
      </c>
      <c r="AB17" s="7">
        <f>$B17</f>
        <v>0.68</v>
      </c>
      <c r="AC17" s="7">
        <f>$B17</f>
        <v>0.68</v>
      </c>
      <c r="AD17" s="7">
        <f>$B17</f>
        <v>0.68</v>
      </c>
      <c r="AE17" s="7">
        <f>$B17</f>
        <v>0.68</v>
      </c>
      <c r="AF17" s="7">
        <f>$B17</f>
        <v>0.68</v>
      </c>
      <c r="AG17" s="7">
        <f>$B17</f>
        <v>0.68</v>
      </c>
      <c r="AH17" s="7">
        <f>$B17</f>
        <v>0.68</v>
      </c>
      <c r="AI17" s="7">
        <f>$B17</f>
        <v>0.68</v>
      </c>
      <c r="AJ17" s="7">
        <f>$B17</f>
        <v>0.68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C21" sqref="C21"/>
    </sheetView>
  </sheetViews>
  <sheetFormatPr defaultRowHeight="14.25" x14ac:dyDescent="0.45"/>
  <cols>
    <col min="1" max="1" width="24.3984375" customWidth="1"/>
    <col min="2" max="4" width="9.1328125" customWidth="1"/>
  </cols>
  <sheetData>
    <row r="1" spans="1:36" ht="28.5" x14ac:dyDescent="0.45">
      <c r="A1" s="72" t="s">
        <v>214</v>
      </c>
      <c r="B1">
        <v>2016</v>
      </c>
      <c r="C1" s="71">
        <v>2017</v>
      </c>
      <c r="D1">
        <v>2018</v>
      </c>
      <c r="E1" s="71">
        <v>2019</v>
      </c>
      <c r="F1">
        <v>2020</v>
      </c>
      <c r="G1" s="71">
        <v>2021</v>
      </c>
      <c r="H1">
        <v>2022</v>
      </c>
      <c r="I1" s="71">
        <v>2023</v>
      </c>
      <c r="J1">
        <v>2024</v>
      </c>
      <c r="K1" s="71">
        <v>2025</v>
      </c>
      <c r="L1">
        <v>2026</v>
      </c>
      <c r="M1" s="71">
        <v>2027</v>
      </c>
      <c r="N1">
        <v>2028</v>
      </c>
      <c r="O1" s="71">
        <v>2029</v>
      </c>
      <c r="P1">
        <v>2030</v>
      </c>
      <c r="Q1" s="71">
        <v>2031</v>
      </c>
      <c r="R1">
        <v>2032</v>
      </c>
      <c r="S1" s="71">
        <v>2033</v>
      </c>
      <c r="T1">
        <v>2034</v>
      </c>
      <c r="U1" s="71">
        <v>2035</v>
      </c>
      <c r="V1">
        <v>2036</v>
      </c>
      <c r="W1" s="71">
        <v>2037</v>
      </c>
      <c r="X1">
        <v>2038</v>
      </c>
      <c r="Y1" s="71">
        <v>2039</v>
      </c>
      <c r="Z1">
        <v>2040</v>
      </c>
      <c r="AA1" s="71">
        <v>2041</v>
      </c>
      <c r="AB1">
        <v>2042</v>
      </c>
      <c r="AC1" s="71">
        <v>2043</v>
      </c>
      <c r="AD1">
        <v>2044</v>
      </c>
      <c r="AE1" s="71">
        <v>2045</v>
      </c>
      <c r="AF1">
        <v>2046</v>
      </c>
      <c r="AG1" s="71">
        <v>2047</v>
      </c>
      <c r="AH1">
        <v>2048</v>
      </c>
      <c r="AI1" s="71">
        <v>2049</v>
      </c>
      <c r="AJ1">
        <v>2050</v>
      </c>
    </row>
    <row r="2" spans="1:36" x14ac:dyDescent="0.45">
      <c r="A2" t="s">
        <v>213</v>
      </c>
      <c r="B2">
        <v>0</v>
      </c>
      <c r="C2">
        <f>$B2</f>
        <v>0</v>
      </c>
      <c r="D2">
        <f>$B2</f>
        <v>0</v>
      </c>
      <c r="E2">
        <f>$B2</f>
        <v>0</v>
      </c>
      <c r="F2">
        <f>$B2</f>
        <v>0</v>
      </c>
      <c r="G2">
        <f>$B2</f>
        <v>0</v>
      </c>
      <c r="H2">
        <f>$B2</f>
        <v>0</v>
      </c>
      <c r="I2">
        <f>$B2</f>
        <v>0</v>
      </c>
      <c r="J2">
        <f>$B2</f>
        <v>0</v>
      </c>
      <c r="K2">
        <f>$B2</f>
        <v>0</v>
      </c>
      <c r="L2">
        <f>$B2</f>
        <v>0</v>
      </c>
      <c r="M2">
        <f>$B2</f>
        <v>0</v>
      </c>
      <c r="N2">
        <f>$B2</f>
        <v>0</v>
      </c>
      <c r="O2">
        <f>$B2</f>
        <v>0</v>
      </c>
      <c r="P2">
        <f>$B2</f>
        <v>0</v>
      </c>
      <c r="Q2">
        <f>$B2</f>
        <v>0</v>
      </c>
      <c r="R2">
        <f>$B2</f>
        <v>0</v>
      </c>
      <c r="S2">
        <f>$B2</f>
        <v>0</v>
      </c>
      <c r="T2">
        <f>$B2</f>
        <v>0</v>
      </c>
      <c r="U2">
        <f>$B2</f>
        <v>0</v>
      </c>
      <c r="V2">
        <f>$B2</f>
        <v>0</v>
      </c>
      <c r="W2">
        <f>$B2</f>
        <v>0</v>
      </c>
      <c r="X2">
        <f>$B2</f>
        <v>0</v>
      </c>
      <c r="Y2">
        <f>$B2</f>
        <v>0</v>
      </c>
      <c r="Z2">
        <f>$B2</f>
        <v>0</v>
      </c>
      <c r="AA2">
        <f>$B2</f>
        <v>0</v>
      </c>
      <c r="AB2">
        <f>$B2</f>
        <v>0</v>
      </c>
      <c r="AC2">
        <f>$B2</f>
        <v>0</v>
      </c>
      <c r="AD2">
        <f>$B2</f>
        <v>0</v>
      </c>
      <c r="AE2">
        <f>$B2</f>
        <v>0</v>
      </c>
      <c r="AF2">
        <f>$B2</f>
        <v>0</v>
      </c>
      <c r="AG2">
        <f>$B2</f>
        <v>0</v>
      </c>
      <c r="AH2">
        <f>$B2</f>
        <v>0</v>
      </c>
      <c r="AI2">
        <f>$B2</f>
        <v>0</v>
      </c>
      <c r="AJ2">
        <f>$B2</f>
        <v>0</v>
      </c>
    </row>
    <row r="3" spans="1:36" x14ac:dyDescent="0.45">
      <c r="A3" t="s">
        <v>212</v>
      </c>
      <c r="B3">
        <v>0</v>
      </c>
      <c r="C3">
        <f>$B3</f>
        <v>0</v>
      </c>
      <c r="D3">
        <f>$B3</f>
        <v>0</v>
      </c>
      <c r="E3">
        <f>$B3</f>
        <v>0</v>
      </c>
      <c r="F3">
        <f>$B3</f>
        <v>0</v>
      </c>
      <c r="G3">
        <f>$B3</f>
        <v>0</v>
      </c>
      <c r="H3">
        <f>$B3</f>
        <v>0</v>
      </c>
      <c r="I3">
        <f>$B3</f>
        <v>0</v>
      </c>
      <c r="J3">
        <f>$B3</f>
        <v>0</v>
      </c>
      <c r="K3">
        <f>$B3</f>
        <v>0</v>
      </c>
      <c r="L3">
        <f>$B3</f>
        <v>0</v>
      </c>
      <c r="M3">
        <f>$B3</f>
        <v>0</v>
      </c>
      <c r="N3">
        <f>$B3</f>
        <v>0</v>
      </c>
      <c r="O3">
        <f>$B3</f>
        <v>0</v>
      </c>
      <c r="P3">
        <f>$B3</f>
        <v>0</v>
      </c>
      <c r="Q3">
        <f>$B3</f>
        <v>0</v>
      </c>
      <c r="R3">
        <f>$B3</f>
        <v>0</v>
      </c>
      <c r="S3">
        <f>$B3</f>
        <v>0</v>
      </c>
      <c r="T3">
        <f>$B3</f>
        <v>0</v>
      </c>
      <c r="U3">
        <f>$B3</f>
        <v>0</v>
      </c>
      <c r="V3">
        <f>$B3</f>
        <v>0</v>
      </c>
      <c r="W3">
        <f>$B3</f>
        <v>0</v>
      </c>
      <c r="X3">
        <f>$B3</f>
        <v>0</v>
      </c>
      <c r="Y3">
        <f>$B3</f>
        <v>0</v>
      </c>
      <c r="Z3">
        <f>$B3</f>
        <v>0</v>
      </c>
      <c r="AA3">
        <f>$B3</f>
        <v>0</v>
      </c>
      <c r="AB3">
        <f>$B3</f>
        <v>0</v>
      </c>
      <c r="AC3">
        <f>$B3</f>
        <v>0</v>
      </c>
      <c r="AD3">
        <f>$B3</f>
        <v>0</v>
      </c>
      <c r="AE3">
        <f>$B3</f>
        <v>0</v>
      </c>
      <c r="AF3">
        <f>$B3</f>
        <v>0</v>
      </c>
      <c r="AG3">
        <f>$B3</f>
        <v>0</v>
      </c>
      <c r="AH3">
        <f>$B3</f>
        <v>0</v>
      </c>
      <c r="AI3">
        <f>$B3</f>
        <v>0</v>
      </c>
      <c r="AJ3">
        <f>$B3</f>
        <v>0</v>
      </c>
    </row>
    <row r="4" spans="1:36" x14ac:dyDescent="0.45">
      <c r="A4" t="s">
        <v>211</v>
      </c>
      <c r="B4">
        <v>0</v>
      </c>
      <c r="C4">
        <f>$B4</f>
        <v>0</v>
      </c>
      <c r="D4">
        <f>$B4</f>
        <v>0</v>
      </c>
      <c r="E4">
        <f>$B4</f>
        <v>0</v>
      </c>
      <c r="F4">
        <f>$B4</f>
        <v>0</v>
      </c>
      <c r="G4">
        <f>$B4</f>
        <v>0</v>
      </c>
      <c r="H4">
        <f>$B4</f>
        <v>0</v>
      </c>
      <c r="I4">
        <f>$B4</f>
        <v>0</v>
      </c>
      <c r="J4">
        <f>$B4</f>
        <v>0</v>
      </c>
      <c r="K4">
        <f>$B4</f>
        <v>0</v>
      </c>
      <c r="L4">
        <f>$B4</f>
        <v>0</v>
      </c>
      <c r="M4">
        <f>$B4</f>
        <v>0</v>
      </c>
      <c r="N4">
        <f>$B4</f>
        <v>0</v>
      </c>
      <c r="O4">
        <f>$B4</f>
        <v>0</v>
      </c>
      <c r="P4">
        <f>$B4</f>
        <v>0</v>
      </c>
      <c r="Q4">
        <f>$B4</f>
        <v>0</v>
      </c>
      <c r="R4">
        <f>$B4</f>
        <v>0</v>
      </c>
      <c r="S4">
        <f>$B4</f>
        <v>0</v>
      </c>
      <c r="T4">
        <f>$B4</f>
        <v>0</v>
      </c>
      <c r="U4">
        <f>$B4</f>
        <v>0</v>
      </c>
      <c r="V4">
        <f>$B4</f>
        <v>0</v>
      </c>
      <c r="W4">
        <f>$B4</f>
        <v>0</v>
      </c>
      <c r="X4">
        <f>$B4</f>
        <v>0</v>
      </c>
      <c r="Y4">
        <f>$B4</f>
        <v>0</v>
      </c>
      <c r="Z4">
        <f>$B4</f>
        <v>0</v>
      </c>
      <c r="AA4">
        <f>$B4</f>
        <v>0</v>
      </c>
      <c r="AB4">
        <f>$B4</f>
        <v>0</v>
      </c>
      <c r="AC4">
        <f>$B4</f>
        <v>0</v>
      </c>
      <c r="AD4">
        <f>$B4</f>
        <v>0</v>
      </c>
      <c r="AE4">
        <f>$B4</f>
        <v>0</v>
      </c>
      <c r="AF4">
        <f>$B4</f>
        <v>0</v>
      </c>
      <c r="AG4">
        <f>$B4</f>
        <v>0</v>
      </c>
      <c r="AH4">
        <f>$B4</f>
        <v>0</v>
      </c>
      <c r="AI4">
        <f>$B4</f>
        <v>0</v>
      </c>
      <c r="AJ4">
        <f>$B4</f>
        <v>0</v>
      </c>
    </row>
    <row r="5" spans="1:36" x14ac:dyDescent="0.45">
      <c r="A5" t="s">
        <v>210</v>
      </c>
      <c r="B5">
        <v>0</v>
      </c>
      <c r="C5">
        <f>$B5</f>
        <v>0</v>
      </c>
      <c r="D5">
        <f>$B5</f>
        <v>0</v>
      </c>
      <c r="E5">
        <f>$B5</f>
        <v>0</v>
      </c>
      <c r="F5">
        <f>$B5</f>
        <v>0</v>
      </c>
      <c r="G5">
        <f>$B5</f>
        <v>0</v>
      </c>
      <c r="H5">
        <f>$B5</f>
        <v>0</v>
      </c>
      <c r="I5">
        <f>$B5</f>
        <v>0</v>
      </c>
      <c r="J5">
        <f>$B5</f>
        <v>0</v>
      </c>
      <c r="K5">
        <f>$B5</f>
        <v>0</v>
      </c>
      <c r="L5">
        <f>$B5</f>
        <v>0</v>
      </c>
      <c r="M5">
        <f>$B5</f>
        <v>0</v>
      </c>
      <c r="N5">
        <f>$B5</f>
        <v>0</v>
      </c>
      <c r="O5">
        <f>$B5</f>
        <v>0</v>
      </c>
      <c r="P5">
        <f>$B5</f>
        <v>0</v>
      </c>
      <c r="Q5">
        <f>$B5</f>
        <v>0</v>
      </c>
      <c r="R5">
        <f>$B5</f>
        <v>0</v>
      </c>
      <c r="S5">
        <f>$B5</f>
        <v>0</v>
      </c>
      <c r="T5">
        <f>$B5</f>
        <v>0</v>
      </c>
      <c r="U5">
        <f>$B5</f>
        <v>0</v>
      </c>
      <c r="V5">
        <f>$B5</f>
        <v>0</v>
      </c>
      <c r="W5">
        <f>$B5</f>
        <v>0</v>
      </c>
      <c r="X5">
        <f>$B5</f>
        <v>0</v>
      </c>
      <c r="Y5">
        <f>$B5</f>
        <v>0</v>
      </c>
      <c r="Z5">
        <f>$B5</f>
        <v>0</v>
      </c>
      <c r="AA5">
        <f>$B5</f>
        <v>0</v>
      </c>
      <c r="AB5">
        <f>$B5</f>
        <v>0</v>
      </c>
      <c r="AC5">
        <f>$B5</f>
        <v>0</v>
      </c>
      <c r="AD5">
        <f>$B5</f>
        <v>0</v>
      </c>
      <c r="AE5">
        <f>$B5</f>
        <v>0</v>
      </c>
      <c r="AF5">
        <f>$B5</f>
        <v>0</v>
      </c>
      <c r="AG5">
        <f>$B5</f>
        <v>0</v>
      </c>
      <c r="AH5">
        <f>$B5</f>
        <v>0</v>
      </c>
      <c r="AI5">
        <f>$B5</f>
        <v>0</v>
      </c>
      <c r="AJ5">
        <f>$B5</f>
        <v>0</v>
      </c>
    </row>
    <row r="6" spans="1:36" x14ac:dyDescent="0.45">
      <c r="A6" t="s">
        <v>209</v>
      </c>
      <c r="B6">
        <v>0</v>
      </c>
      <c r="C6">
        <f>$B6</f>
        <v>0</v>
      </c>
      <c r="D6">
        <f>$B6</f>
        <v>0</v>
      </c>
      <c r="E6">
        <f>$B6</f>
        <v>0</v>
      </c>
      <c r="F6">
        <f>$B6</f>
        <v>0</v>
      </c>
      <c r="G6">
        <f>$B6</f>
        <v>0</v>
      </c>
      <c r="H6">
        <f>$B6</f>
        <v>0</v>
      </c>
      <c r="I6">
        <f>$B6</f>
        <v>0</v>
      </c>
      <c r="J6">
        <f>$B6</f>
        <v>0</v>
      </c>
      <c r="K6">
        <f>$B6</f>
        <v>0</v>
      </c>
      <c r="L6">
        <f>$B6</f>
        <v>0</v>
      </c>
      <c r="M6">
        <f>$B6</f>
        <v>0</v>
      </c>
      <c r="N6">
        <f>$B6</f>
        <v>0</v>
      </c>
      <c r="O6">
        <f>$B6</f>
        <v>0</v>
      </c>
      <c r="P6">
        <f>$B6</f>
        <v>0</v>
      </c>
      <c r="Q6">
        <f>$B6</f>
        <v>0</v>
      </c>
      <c r="R6">
        <f>$B6</f>
        <v>0</v>
      </c>
      <c r="S6">
        <f>$B6</f>
        <v>0</v>
      </c>
      <c r="T6">
        <f>$B6</f>
        <v>0</v>
      </c>
      <c r="U6">
        <f>$B6</f>
        <v>0</v>
      </c>
      <c r="V6">
        <f>$B6</f>
        <v>0</v>
      </c>
      <c r="W6">
        <f>$B6</f>
        <v>0</v>
      </c>
      <c r="X6">
        <f>$B6</f>
        <v>0</v>
      </c>
      <c r="Y6">
        <f>$B6</f>
        <v>0</v>
      </c>
      <c r="Z6">
        <f>$B6</f>
        <v>0</v>
      </c>
      <c r="AA6">
        <f>$B6</f>
        <v>0</v>
      </c>
      <c r="AB6">
        <f>$B6</f>
        <v>0</v>
      </c>
      <c r="AC6">
        <f>$B6</f>
        <v>0</v>
      </c>
      <c r="AD6">
        <f>$B6</f>
        <v>0</v>
      </c>
      <c r="AE6">
        <f>$B6</f>
        <v>0</v>
      </c>
      <c r="AF6">
        <f>$B6</f>
        <v>0</v>
      </c>
      <c r="AG6">
        <f>$B6</f>
        <v>0</v>
      </c>
      <c r="AH6">
        <f>$B6</f>
        <v>0</v>
      </c>
      <c r="AI6">
        <f>$B6</f>
        <v>0</v>
      </c>
      <c r="AJ6">
        <f>$B6</f>
        <v>0</v>
      </c>
    </row>
    <row r="7" spans="1:36" x14ac:dyDescent="0.45">
      <c r="A7" t="s">
        <v>208</v>
      </c>
      <c r="B7">
        <v>0</v>
      </c>
      <c r="C7">
        <f>$B7</f>
        <v>0</v>
      </c>
      <c r="D7">
        <f>$B7</f>
        <v>0</v>
      </c>
      <c r="E7">
        <f>$B7</f>
        <v>0</v>
      </c>
      <c r="F7">
        <f>$B7</f>
        <v>0</v>
      </c>
      <c r="G7">
        <f>$B7</f>
        <v>0</v>
      </c>
      <c r="H7">
        <f>$B7</f>
        <v>0</v>
      </c>
      <c r="I7">
        <f>$B7</f>
        <v>0</v>
      </c>
      <c r="J7">
        <f>$B7</f>
        <v>0</v>
      </c>
      <c r="K7">
        <f>$B7</f>
        <v>0</v>
      </c>
      <c r="L7">
        <f>$B7</f>
        <v>0</v>
      </c>
      <c r="M7">
        <f>$B7</f>
        <v>0</v>
      </c>
      <c r="N7">
        <f>$B7</f>
        <v>0</v>
      </c>
      <c r="O7">
        <f>$B7</f>
        <v>0</v>
      </c>
      <c r="P7">
        <f>$B7</f>
        <v>0</v>
      </c>
      <c r="Q7">
        <f>$B7</f>
        <v>0</v>
      </c>
      <c r="R7">
        <f>$B7</f>
        <v>0</v>
      </c>
      <c r="S7">
        <f>$B7</f>
        <v>0</v>
      </c>
      <c r="T7">
        <f>$B7</f>
        <v>0</v>
      </c>
      <c r="U7">
        <f>$B7</f>
        <v>0</v>
      </c>
      <c r="V7">
        <f>$B7</f>
        <v>0</v>
      </c>
      <c r="W7">
        <f>$B7</f>
        <v>0</v>
      </c>
      <c r="X7">
        <f>$B7</f>
        <v>0</v>
      </c>
      <c r="Y7">
        <f>$B7</f>
        <v>0</v>
      </c>
      <c r="Z7">
        <f>$B7</f>
        <v>0</v>
      </c>
      <c r="AA7">
        <f>$B7</f>
        <v>0</v>
      </c>
      <c r="AB7">
        <f>$B7</f>
        <v>0</v>
      </c>
      <c r="AC7">
        <f>$B7</f>
        <v>0</v>
      </c>
      <c r="AD7">
        <f>$B7</f>
        <v>0</v>
      </c>
      <c r="AE7">
        <f>$B7</f>
        <v>0</v>
      </c>
      <c r="AF7">
        <f>$B7</f>
        <v>0</v>
      </c>
      <c r="AG7">
        <f>$B7</f>
        <v>0</v>
      </c>
      <c r="AH7">
        <f>$B7</f>
        <v>0</v>
      </c>
      <c r="AI7">
        <f>$B7</f>
        <v>0</v>
      </c>
      <c r="AJ7">
        <f>$B7</f>
        <v>0</v>
      </c>
    </row>
    <row r="8" spans="1:36" x14ac:dyDescent="0.45">
      <c r="A8" t="s">
        <v>207</v>
      </c>
      <c r="B8">
        <v>0</v>
      </c>
      <c r="C8">
        <f>$B8</f>
        <v>0</v>
      </c>
      <c r="D8">
        <f>$B8</f>
        <v>0</v>
      </c>
      <c r="E8">
        <f>$B8</f>
        <v>0</v>
      </c>
      <c r="F8">
        <f>$B8</f>
        <v>0</v>
      </c>
      <c r="G8">
        <f>$B8</f>
        <v>0</v>
      </c>
      <c r="H8">
        <f>$B8</f>
        <v>0</v>
      </c>
      <c r="I8">
        <f>$B8</f>
        <v>0</v>
      </c>
      <c r="J8">
        <f>$B8</f>
        <v>0</v>
      </c>
      <c r="K8">
        <f>$B8</f>
        <v>0</v>
      </c>
      <c r="L8">
        <f>$B8</f>
        <v>0</v>
      </c>
      <c r="M8">
        <f>$B8</f>
        <v>0</v>
      </c>
      <c r="N8">
        <f>$B8</f>
        <v>0</v>
      </c>
      <c r="O8">
        <f>$B8</f>
        <v>0</v>
      </c>
      <c r="P8">
        <f>$B8</f>
        <v>0</v>
      </c>
      <c r="Q8">
        <f>$B8</f>
        <v>0</v>
      </c>
      <c r="R8">
        <f>$B8</f>
        <v>0</v>
      </c>
      <c r="S8">
        <f>$B8</f>
        <v>0</v>
      </c>
      <c r="T8">
        <f>$B8</f>
        <v>0</v>
      </c>
      <c r="U8">
        <f>$B8</f>
        <v>0</v>
      </c>
      <c r="V8">
        <f>$B8</f>
        <v>0</v>
      </c>
      <c r="W8">
        <f>$B8</f>
        <v>0</v>
      </c>
      <c r="X8">
        <f>$B8</f>
        <v>0</v>
      </c>
      <c r="Y8">
        <f>$B8</f>
        <v>0</v>
      </c>
      <c r="Z8">
        <f>$B8</f>
        <v>0</v>
      </c>
      <c r="AA8">
        <f>$B8</f>
        <v>0</v>
      </c>
      <c r="AB8">
        <f>$B8</f>
        <v>0</v>
      </c>
      <c r="AC8">
        <f>$B8</f>
        <v>0</v>
      </c>
      <c r="AD8">
        <f>$B8</f>
        <v>0</v>
      </c>
      <c r="AE8">
        <f>$B8</f>
        <v>0</v>
      </c>
      <c r="AF8">
        <f>$B8</f>
        <v>0</v>
      </c>
      <c r="AG8">
        <f>$B8</f>
        <v>0</v>
      </c>
      <c r="AH8">
        <f>$B8</f>
        <v>0</v>
      </c>
      <c r="AI8">
        <f>$B8</f>
        <v>0</v>
      </c>
      <c r="AJ8">
        <f>$B8</f>
        <v>0</v>
      </c>
    </row>
    <row r="9" spans="1:36" x14ac:dyDescent="0.45">
      <c r="A9" t="s">
        <v>206</v>
      </c>
      <c r="B9">
        <v>0</v>
      </c>
      <c r="C9">
        <f>$B9</f>
        <v>0</v>
      </c>
      <c r="D9">
        <f>$B9</f>
        <v>0</v>
      </c>
      <c r="E9">
        <f>$B9</f>
        <v>0</v>
      </c>
      <c r="F9">
        <f>$B9</f>
        <v>0</v>
      </c>
      <c r="G9">
        <f>$B9</f>
        <v>0</v>
      </c>
      <c r="H9">
        <f>$B9</f>
        <v>0</v>
      </c>
      <c r="I9">
        <f>$B9</f>
        <v>0</v>
      </c>
      <c r="J9">
        <f>$B9</f>
        <v>0</v>
      </c>
      <c r="K9">
        <f>$B9</f>
        <v>0</v>
      </c>
      <c r="L9">
        <f>$B9</f>
        <v>0</v>
      </c>
      <c r="M9">
        <f>$B9</f>
        <v>0</v>
      </c>
      <c r="N9">
        <f>$B9</f>
        <v>0</v>
      </c>
      <c r="O9">
        <f>$B9</f>
        <v>0</v>
      </c>
      <c r="P9">
        <f>$B9</f>
        <v>0</v>
      </c>
      <c r="Q9">
        <f>$B9</f>
        <v>0</v>
      </c>
      <c r="R9">
        <f>$B9</f>
        <v>0</v>
      </c>
      <c r="S9">
        <f>$B9</f>
        <v>0</v>
      </c>
      <c r="T9">
        <f>$B9</f>
        <v>0</v>
      </c>
      <c r="U9">
        <f>$B9</f>
        <v>0</v>
      </c>
      <c r="V9">
        <f>$B9</f>
        <v>0</v>
      </c>
      <c r="W9">
        <f>$B9</f>
        <v>0</v>
      </c>
      <c r="X9">
        <f>$B9</f>
        <v>0</v>
      </c>
      <c r="Y9">
        <f>$B9</f>
        <v>0</v>
      </c>
      <c r="Z9">
        <f>$B9</f>
        <v>0</v>
      </c>
      <c r="AA9">
        <f>$B9</f>
        <v>0</v>
      </c>
      <c r="AB9">
        <f>$B9</f>
        <v>0</v>
      </c>
      <c r="AC9">
        <f>$B9</f>
        <v>0</v>
      </c>
      <c r="AD9">
        <f>$B9</f>
        <v>0</v>
      </c>
      <c r="AE9">
        <f>$B9</f>
        <v>0</v>
      </c>
      <c r="AF9">
        <f>$B9</f>
        <v>0</v>
      </c>
      <c r="AG9">
        <f>$B9</f>
        <v>0</v>
      </c>
      <c r="AH9">
        <f>$B9</f>
        <v>0</v>
      </c>
      <c r="AI9">
        <f>$B9</f>
        <v>0</v>
      </c>
      <c r="AJ9">
        <f>$B9</f>
        <v>0</v>
      </c>
    </row>
    <row r="10" spans="1:36" x14ac:dyDescent="0.45">
      <c r="A10" t="s">
        <v>205</v>
      </c>
      <c r="B10">
        <v>0</v>
      </c>
      <c r="C10">
        <f>$B10</f>
        <v>0</v>
      </c>
      <c r="D10">
        <f>$B10</f>
        <v>0</v>
      </c>
      <c r="E10">
        <f>$B10</f>
        <v>0</v>
      </c>
      <c r="F10">
        <f>$B10</f>
        <v>0</v>
      </c>
      <c r="G10">
        <f>$B10</f>
        <v>0</v>
      </c>
      <c r="H10">
        <f>$B10</f>
        <v>0</v>
      </c>
      <c r="I10">
        <f>$B10</f>
        <v>0</v>
      </c>
      <c r="J10">
        <f>$B10</f>
        <v>0</v>
      </c>
      <c r="K10">
        <f>$B10</f>
        <v>0</v>
      </c>
      <c r="L10">
        <f>$B10</f>
        <v>0</v>
      </c>
      <c r="M10">
        <f>$B10</f>
        <v>0</v>
      </c>
      <c r="N10">
        <f>$B10</f>
        <v>0</v>
      </c>
      <c r="O10">
        <f>$B10</f>
        <v>0</v>
      </c>
      <c r="P10">
        <f>$B10</f>
        <v>0</v>
      </c>
      <c r="Q10">
        <f>$B10</f>
        <v>0</v>
      </c>
      <c r="R10">
        <f>$B10</f>
        <v>0</v>
      </c>
      <c r="S10">
        <f>$B10</f>
        <v>0</v>
      </c>
      <c r="T10">
        <f>$B10</f>
        <v>0</v>
      </c>
      <c r="U10">
        <f>$B10</f>
        <v>0</v>
      </c>
      <c r="V10">
        <f>$B10</f>
        <v>0</v>
      </c>
      <c r="W10">
        <f>$B10</f>
        <v>0</v>
      </c>
      <c r="X10">
        <f>$B10</f>
        <v>0</v>
      </c>
      <c r="Y10">
        <f>$B10</f>
        <v>0</v>
      </c>
      <c r="Z10">
        <f>$B10</f>
        <v>0</v>
      </c>
      <c r="AA10">
        <f>$B10</f>
        <v>0</v>
      </c>
      <c r="AB10">
        <f>$B10</f>
        <v>0</v>
      </c>
      <c r="AC10">
        <f>$B10</f>
        <v>0</v>
      </c>
      <c r="AD10">
        <f>$B10</f>
        <v>0</v>
      </c>
      <c r="AE10">
        <f>$B10</f>
        <v>0</v>
      </c>
      <c r="AF10">
        <f>$B10</f>
        <v>0</v>
      </c>
      <c r="AG10">
        <f>$B10</f>
        <v>0</v>
      </c>
      <c r="AH10">
        <f>$B10</f>
        <v>0</v>
      </c>
      <c r="AI10">
        <f>$B10</f>
        <v>0</v>
      </c>
      <c r="AJ10">
        <f>$B10</f>
        <v>0</v>
      </c>
    </row>
    <row r="11" spans="1:36" x14ac:dyDescent="0.45">
      <c r="A11" t="s">
        <v>204</v>
      </c>
      <c r="B11">
        <v>0</v>
      </c>
      <c r="C11">
        <f>$B11</f>
        <v>0</v>
      </c>
      <c r="D11">
        <f>$B11</f>
        <v>0</v>
      </c>
      <c r="E11">
        <f>$B11</f>
        <v>0</v>
      </c>
      <c r="F11">
        <f>$B11</f>
        <v>0</v>
      </c>
      <c r="G11">
        <f>$B11</f>
        <v>0</v>
      </c>
      <c r="H11">
        <f>$B11</f>
        <v>0</v>
      </c>
      <c r="I11">
        <f>$B11</f>
        <v>0</v>
      </c>
      <c r="J11">
        <f>$B11</f>
        <v>0</v>
      </c>
      <c r="K11">
        <f>$B11</f>
        <v>0</v>
      </c>
      <c r="L11">
        <f>$B11</f>
        <v>0</v>
      </c>
      <c r="M11">
        <f>$B11</f>
        <v>0</v>
      </c>
      <c r="N11">
        <f>$B11</f>
        <v>0</v>
      </c>
      <c r="O11">
        <f>$B11</f>
        <v>0</v>
      </c>
      <c r="P11">
        <f>$B11</f>
        <v>0</v>
      </c>
      <c r="Q11">
        <f>$B11</f>
        <v>0</v>
      </c>
      <c r="R11">
        <f>$B11</f>
        <v>0</v>
      </c>
      <c r="S11">
        <f>$B11</f>
        <v>0</v>
      </c>
      <c r="T11">
        <f>$B11</f>
        <v>0</v>
      </c>
      <c r="U11">
        <f>$B11</f>
        <v>0</v>
      </c>
      <c r="V11">
        <f>$B11</f>
        <v>0</v>
      </c>
      <c r="W11">
        <f>$B11</f>
        <v>0</v>
      </c>
      <c r="X11">
        <f>$B11</f>
        <v>0</v>
      </c>
      <c r="Y11">
        <f>$B11</f>
        <v>0</v>
      </c>
      <c r="Z11">
        <f>$B11</f>
        <v>0</v>
      </c>
      <c r="AA11">
        <f>$B11</f>
        <v>0</v>
      </c>
      <c r="AB11">
        <f>$B11</f>
        <v>0</v>
      </c>
      <c r="AC11">
        <f>$B11</f>
        <v>0</v>
      </c>
      <c r="AD11">
        <f>$B11</f>
        <v>0</v>
      </c>
      <c r="AE11">
        <f>$B11</f>
        <v>0</v>
      </c>
      <c r="AF11">
        <f>$B11</f>
        <v>0</v>
      </c>
      <c r="AG11">
        <f>$B11</f>
        <v>0</v>
      </c>
      <c r="AH11">
        <f>$B11</f>
        <v>0</v>
      </c>
      <c r="AI11">
        <f>$B11</f>
        <v>0</v>
      </c>
      <c r="AJ11">
        <f>$B11</f>
        <v>0</v>
      </c>
    </row>
    <row r="12" spans="1:36" x14ac:dyDescent="0.45">
      <c r="A12" t="s">
        <v>203</v>
      </c>
      <c r="B12">
        <v>0</v>
      </c>
      <c r="C12">
        <f>$B12</f>
        <v>0</v>
      </c>
      <c r="D12">
        <f>$B12</f>
        <v>0</v>
      </c>
      <c r="E12">
        <f>$B12</f>
        <v>0</v>
      </c>
      <c r="F12">
        <f>$B12</f>
        <v>0</v>
      </c>
      <c r="G12">
        <f>$B12</f>
        <v>0</v>
      </c>
      <c r="H12">
        <f>$B12</f>
        <v>0</v>
      </c>
      <c r="I12">
        <f>$B12</f>
        <v>0</v>
      </c>
      <c r="J12">
        <f>$B12</f>
        <v>0</v>
      </c>
      <c r="K12">
        <f>$B12</f>
        <v>0</v>
      </c>
      <c r="L12">
        <f>$B12</f>
        <v>0</v>
      </c>
      <c r="M12">
        <f>$B12</f>
        <v>0</v>
      </c>
      <c r="N12">
        <f>$B12</f>
        <v>0</v>
      </c>
      <c r="O12">
        <f>$B12</f>
        <v>0</v>
      </c>
      <c r="P12">
        <f>$B12</f>
        <v>0</v>
      </c>
      <c r="Q12">
        <f>$B12</f>
        <v>0</v>
      </c>
      <c r="R12">
        <f>$B12</f>
        <v>0</v>
      </c>
      <c r="S12">
        <f>$B12</f>
        <v>0</v>
      </c>
      <c r="T12">
        <f>$B12</f>
        <v>0</v>
      </c>
      <c r="U12">
        <f>$B12</f>
        <v>0</v>
      </c>
      <c r="V12">
        <f>$B12</f>
        <v>0</v>
      </c>
      <c r="W12">
        <f>$B12</f>
        <v>0</v>
      </c>
      <c r="X12">
        <f>$B12</f>
        <v>0</v>
      </c>
      <c r="Y12">
        <f>$B12</f>
        <v>0</v>
      </c>
      <c r="Z12">
        <f>$B12</f>
        <v>0</v>
      </c>
      <c r="AA12">
        <f>$B12</f>
        <v>0</v>
      </c>
      <c r="AB12">
        <f>$B12</f>
        <v>0</v>
      </c>
      <c r="AC12">
        <f>$B12</f>
        <v>0</v>
      </c>
      <c r="AD12">
        <f>$B12</f>
        <v>0</v>
      </c>
      <c r="AE12">
        <f>$B12</f>
        <v>0</v>
      </c>
      <c r="AF12">
        <f>$B12</f>
        <v>0</v>
      </c>
      <c r="AG12">
        <f>$B12</f>
        <v>0</v>
      </c>
      <c r="AH12">
        <f>$B12</f>
        <v>0</v>
      </c>
      <c r="AI12">
        <f>$B12</f>
        <v>0</v>
      </c>
      <c r="AJ12">
        <f>$B12</f>
        <v>0</v>
      </c>
    </row>
    <row r="13" spans="1:36" x14ac:dyDescent="0.45">
      <c r="A13" t="s">
        <v>202</v>
      </c>
      <c r="B13">
        <v>0</v>
      </c>
      <c r="C13">
        <f>$B13</f>
        <v>0</v>
      </c>
      <c r="D13">
        <f>$B13</f>
        <v>0</v>
      </c>
      <c r="E13">
        <f>$B13</f>
        <v>0</v>
      </c>
      <c r="F13">
        <f>$B13</f>
        <v>0</v>
      </c>
      <c r="G13">
        <f>$B13</f>
        <v>0</v>
      </c>
      <c r="H13">
        <f>$B13</f>
        <v>0</v>
      </c>
      <c r="I13">
        <f>$B13</f>
        <v>0</v>
      </c>
      <c r="J13">
        <f>$B13</f>
        <v>0</v>
      </c>
      <c r="K13">
        <f>$B13</f>
        <v>0</v>
      </c>
      <c r="L13">
        <f>$B13</f>
        <v>0</v>
      </c>
      <c r="M13">
        <f>$B13</f>
        <v>0</v>
      </c>
      <c r="N13">
        <f>$B13</f>
        <v>0</v>
      </c>
      <c r="O13">
        <f>$B13</f>
        <v>0</v>
      </c>
      <c r="P13">
        <f>$B13</f>
        <v>0</v>
      </c>
      <c r="Q13">
        <f>$B13</f>
        <v>0</v>
      </c>
      <c r="R13">
        <f>$B13</f>
        <v>0</v>
      </c>
      <c r="S13">
        <f>$B13</f>
        <v>0</v>
      </c>
      <c r="T13">
        <f>$B13</f>
        <v>0</v>
      </c>
      <c r="U13">
        <f>$B13</f>
        <v>0</v>
      </c>
      <c r="V13">
        <f>$B13</f>
        <v>0</v>
      </c>
      <c r="W13">
        <f>$B13</f>
        <v>0</v>
      </c>
      <c r="X13">
        <f>$B13</f>
        <v>0</v>
      </c>
      <c r="Y13">
        <f>$B13</f>
        <v>0</v>
      </c>
      <c r="Z13">
        <f>$B13</f>
        <v>0</v>
      </c>
      <c r="AA13">
        <f>$B13</f>
        <v>0</v>
      </c>
      <c r="AB13">
        <f>$B13</f>
        <v>0</v>
      </c>
      <c r="AC13">
        <f>$B13</f>
        <v>0</v>
      </c>
      <c r="AD13">
        <f>$B13</f>
        <v>0</v>
      </c>
      <c r="AE13">
        <f>$B13</f>
        <v>0</v>
      </c>
      <c r="AF13">
        <f>$B13</f>
        <v>0</v>
      </c>
      <c r="AG13">
        <f>$B13</f>
        <v>0</v>
      </c>
      <c r="AH13">
        <f>$B13</f>
        <v>0</v>
      </c>
      <c r="AI13">
        <f>$B13</f>
        <v>0</v>
      </c>
      <c r="AJ13">
        <f>$B13</f>
        <v>0</v>
      </c>
    </row>
    <row r="14" spans="1:36" x14ac:dyDescent="0.45">
      <c r="A14" t="s">
        <v>201</v>
      </c>
      <c r="B14">
        <v>0</v>
      </c>
      <c r="C14">
        <f>$B14</f>
        <v>0</v>
      </c>
      <c r="D14">
        <f>$B14</f>
        <v>0</v>
      </c>
      <c r="E14">
        <f>$B14</f>
        <v>0</v>
      </c>
      <c r="F14">
        <f>$B14</f>
        <v>0</v>
      </c>
      <c r="G14">
        <f>$B14</f>
        <v>0</v>
      </c>
      <c r="H14">
        <f>$B14</f>
        <v>0</v>
      </c>
      <c r="I14">
        <f>$B14</f>
        <v>0</v>
      </c>
      <c r="J14">
        <f>$B14</f>
        <v>0</v>
      </c>
      <c r="K14">
        <f>$B14</f>
        <v>0</v>
      </c>
      <c r="L14">
        <f>$B14</f>
        <v>0</v>
      </c>
      <c r="M14">
        <f>$B14</f>
        <v>0</v>
      </c>
      <c r="N14">
        <f>$B14</f>
        <v>0</v>
      </c>
      <c r="O14">
        <f>$B14</f>
        <v>0</v>
      </c>
      <c r="P14">
        <f>$B14</f>
        <v>0</v>
      </c>
      <c r="Q14">
        <f>$B14</f>
        <v>0</v>
      </c>
      <c r="R14">
        <f>$B14</f>
        <v>0</v>
      </c>
      <c r="S14">
        <f>$B14</f>
        <v>0</v>
      </c>
      <c r="T14">
        <f>$B14</f>
        <v>0</v>
      </c>
      <c r="U14">
        <f>$B14</f>
        <v>0</v>
      </c>
      <c r="V14">
        <f>$B14</f>
        <v>0</v>
      </c>
      <c r="W14">
        <f>$B14</f>
        <v>0</v>
      </c>
      <c r="X14">
        <f>$B14</f>
        <v>0</v>
      </c>
      <c r="Y14">
        <f>$B14</f>
        <v>0</v>
      </c>
      <c r="Z14">
        <f>$B14</f>
        <v>0</v>
      </c>
      <c r="AA14">
        <f>$B14</f>
        <v>0</v>
      </c>
      <c r="AB14">
        <f>$B14</f>
        <v>0</v>
      </c>
      <c r="AC14">
        <f>$B14</f>
        <v>0</v>
      </c>
      <c r="AD14">
        <f>$B14</f>
        <v>0</v>
      </c>
      <c r="AE14">
        <f>$B14</f>
        <v>0</v>
      </c>
      <c r="AF14">
        <f>$B14</f>
        <v>0</v>
      </c>
      <c r="AG14">
        <f>$B14</f>
        <v>0</v>
      </c>
      <c r="AH14">
        <f>$B14</f>
        <v>0</v>
      </c>
      <c r="AI14">
        <f>$B14</f>
        <v>0</v>
      </c>
      <c r="AJ14">
        <f>$B14</f>
        <v>0</v>
      </c>
    </row>
    <row r="15" spans="1:36" x14ac:dyDescent="0.45">
      <c r="A15" t="s">
        <v>200</v>
      </c>
      <c r="B15">
        <v>0</v>
      </c>
      <c r="C15">
        <f>$B15</f>
        <v>0</v>
      </c>
      <c r="D15">
        <f>$B15</f>
        <v>0</v>
      </c>
      <c r="E15">
        <f>$B15</f>
        <v>0</v>
      </c>
      <c r="F15">
        <f>$B15</f>
        <v>0</v>
      </c>
      <c r="G15">
        <f>$B15</f>
        <v>0</v>
      </c>
      <c r="H15">
        <f>$B15</f>
        <v>0</v>
      </c>
      <c r="I15">
        <f>$B15</f>
        <v>0</v>
      </c>
      <c r="J15">
        <f>$B15</f>
        <v>0</v>
      </c>
      <c r="K15">
        <f>$B15</f>
        <v>0</v>
      </c>
      <c r="L15">
        <f>$B15</f>
        <v>0</v>
      </c>
      <c r="M15">
        <f>$B15</f>
        <v>0</v>
      </c>
      <c r="N15">
        <f>$B15</f>
        <v>0</v>
      </c>
      <c r="O15">
        <f>$B15</f>
        <v>0</v>
      </c>
      <c r="P15">
        <f>$B15</f>
        <v>0</v>
      </c>
      <c r="Q15">
        <f>$B15</f>
        <v>0</v>
      </c>
      <c r="R15">
        <f>$B15</f>
        <v>0</v>
      </c>
      <c r="S15">
        <f>$B15</f>
        <v>0</v>
      </c>
      <c r="T15">
        <f>$B15</f>
        <v>0</v>
      </c>
      <c r="U15">
        <f>$B15</f>
        <v>0</v>
      </c>
      <c r="V15">
        <f>$B15</f>
        <v>0</v>
      </c>
      <c r="W15">
        <f>$B15</f>
        <v>0</v>
      </c>
      <c r="X15">
        <f>$B15</f>
        <v>0</v>
      </c>
      <c r="Y15">
        <f>$B15</f>
        <v>0</v>
      </c>
      <c r="Z15">
        <f>$B15</f>
        <v>0</v>
      </c>
      <c r="AA15">
        <f>$B15</f>
        <v>0</v>
      </c>
      <c r="AB15">
        <f>$B15</f>
        <v>0</v>
      </c>
      <c r="AC15">
        <f>$B15</f>
        <v>0</v>
      </c>
      <c r="AD15">
        <f>$B15</f>
        <v>0</v>
      </c>
      <c r="AE15">
        <f>$B15</f>
        <v>0</v>
      </c>
      <c r="AF15">
        <f>$B15</f>
        <v>0</v>
      </c>
      <c r="AG15">
        <f>$B15</f>
        <v>0</v>
      </c>
      <c r="AH15">
        <f>$B15</f>
        <v>0</v>
      </c>
      <c r="AI15">
        <f>$B15</f>
        <v>0</v>
      </c>
      <c r="AJ15">
        <f>$B15</f>
        <v>0</v>
      </c>
    </row>
    <row r="16" spans="1:36" x14ac:dyDescent="0.45">
      <c r="A16" t="s">
        <v>199</v>
      </c>
      <c r="B16">
        <v>0</v>
      </c>
      <c r="C16">
        <f>$B16</f>
        <v>0</v>
      </c>
      <c r="D16">
        <f>$B16</f>
        <v>0</v>
      </c>
      <c r="E16">
        <f>$B16</f>
        <v>0</v>
      </c>
      <c r="F16">
        <f>$B16</f>
        <v>0</v>
      </c>
      <c r="G16">
        <f>$B16</f>
        <v>0</v>
      </c>
      <c r="H16">
        <f>$B16</f>
        <v>0</v>
      </c>
      <c r="I16">
        <f>$B16</f>
        <v>0</v>
      </c>
      <c r="J16">
        <f>$B16</f>
        <v>0</v>
      </c>
      <c r="K16">
        <f>$B16</f>
        <v>0</v>
      </c>
      <c r="L16">
        <f>$B16</f>
        <v>0</v>
      </c>
      <c r="M16">
        <f>$B16</f>
        <v>0</v>
      </c>
      <c r="N16">
        <f>$B16</f>
        <v>0</v>
      </c>
      <c r="O16">
        <f>$B16</f>
        <v>0</v>
      </c>
      <c r="P16">
        <f>$B16</f>
        <v>0</v>
      </c>
      <c r="Q16">
        <f>$B16</f>
        <v>0</v>
      </c>
      <c r="R16">
        <f>$B16</f>
        <v>0</v>
      </c>
      <c r="S16">
        <f>$B16</f>
        <v>0</v>
      </c>
      <c r="T16">
        <f>$B16</f>
        <v>0</v>
      </c>
      <c r="U16">
        <f>$B16</f>
        <v>0</v>
      </c>
      <c r="V16">
        <f>$B16</f>
        <v>0</v>
      </c>
      <c r="W16">
        <f>$B16</f>
        <v>0</v>
      </c>
      <c r="X16">
        <f>$B16</f>
        <v>0</v>
      </c>
      <c r="Y16">
        <f>$B16</f>
        <v>0</v>
      </c>
      <c r="Z16">
        <f>$B16</f>
        <v>0</v>
      </c>
      <c r="AA16">
        <f>$B16</f>
        <v>0</v>
      </c>
      <c r="AB16">
        <f>$B16</f>
        <v>0</v>
      </c>
      <c r="AC16">
        <f>$B16</f>
        <v>0</v>
      </c>
      <c r="AD16">
        <f>$B16</f>
        <v>0</v>
      </c>
      <c r="AE16">
        <f>$B16</f>
        <v>0</v>
      </c>
      <c r="AF16">
        <f>$B16</f>
        <v>0</v>
      </c>
      <c r="AG16">
        <f>$B16</f>
        <v>0</v>
      </c>
      <c r="AH16">
        <f>$B16</f>
        <v>0</v>
      </c>
      <c r="AI16">
        <f>$B16</f>
        <v>0</v>
      </c>
      <c r="AJ16">
        <f>$B16</f>
        <v>0</v>
      </c>
    </row>
    <row r="17" spans="1:36" x14ac:dyDescent="0.45">
      <c r="A17" t="s">
        <v>198</v>
      </c>
      <c r="B17">
        <v>0</v>
      </c>
      <c r="C17">
        <f>$B17</f>
        <v>0</v>
      </c>
      <c r="D17">
        <f>$B17</f>
        <v>0</v>
      </c>
      <c r="E17">
        <f>$B17</f>
        <v>0</v>
      </c>
      <c r="F17">
        <f>$B17</f>
        <v>0</v>
      </c>
      <c r="G17">
        <f>$B17</f>
        <v>0</v>
      </c>
      <c r="H17">
        <f>$B17</f>
        <v>0</v>
      </c>
      <c r="I17">
        <f>$B17</f>
        <v>0</v>
      </c>
      <c r="J17">
        <f>$B17</f>
        <v>0</v>
      </c>
      <c r="K17">
        <f>$B17</f>
        <v>0</v>
      </c>
      <c r="L17">
        <f>$B17</f>
        <v>0</v>
      </c>
      <c r="M17">
        <f>$B17</f>
        <v>0</v>
      </c>
      <c r="N17">
        <f>$B17</f>
        <v>0</v>
      </c>
      <c r="O17">
        <f>$B17</f>
        <v>0</v>
      </c>
      <c r="P17">
        <f>$B17</f>
        <v>0</v>
      </c>
      <c r="Q17">
        <f>$B17</f>
        <v>0</v>
      </c>
      <c r="R17">
        <f>$B17</f>
        <v>0</v>
      </c>
      <c r="S17">
        <f>$B17</f>
        <v>0</v>
      </c>
      <c r="T17">
        <f>$B17</f>
        <v>0</v>
      </c>
      <c r="U17">
        <f>$B17</f>
        <v>0</v>
      </c>
      <c r="V17">
        <f>$B17</f>
        <v>0</v>
      </c>
      <c r="W17">
        <f>$B17</f>
        <v>0</v>
      </c>
      <c r="X17">
        <f>$B17</f>
        <v>0</v>
      </c>
      <c r="Y17">
        <f>$B17</f>
        <v>0</v>
      </c>
      <c r="Z17">
        <f>$B17</f>
        <v>0</v>
      </c>
      <c r="AA17">
        <f>$B17</f>
        <v>0</v>
      </c>
      <c r="AB17">
        <f>$B17</f>
        <v>0</v>
      </c>
      <c r="AC17">
        <f>$B17</f>
        <v>0</v>
      </c>
      <c r="AD17">
        <f>$B17</f>
        <v>0</v>
      </c>
      <c r="AE17">
        <f>$B17</f>
        <v>0</v>
      </c>
      <c r="AF17">
        <f>$B17</f>
        <v>0</v>
      </c>
      <c r="AG17">
        <f>$B17</f>
        <v>0</v>
      </c>
      <c r="AH17">
        <f>$B17</f>
        <v>0</v>
      </c>
      <c r="AI17">
        <f>$B17</f>
        <v>0</v>
      </c>
      <c r="AJ17">
        <f>$B17</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zoomScaleNormal="100" workbookViewId="0">
      <selection activeCell="D21" sqref="D21"/>
    </sheetView>
  </sheetViews>
  <sheetFormatPr defaultRowHeight="14.25" x14ac:dyDescent="0.45"/>
  <cols>
    <col min="1" max="1" width="25.73046875" customWidth="1"/>
    <col min="2" max="4" width="9.1328125" customWidth="1"/>
  </cols>
  <sheetData>
    <row r="1" spans="1:36" ht="28.5" x14ac:dyDescent="0.45">
      <c r="A1" s="72" t="s">
        <v>214</v>
      </c>
      <c r="B1">
        <v>2016</v>
      </c>
      <c r="C1" s="71">
        <v>2017</v>
      </c>
      <c r="D1">
        <v>2018</v>
      </c>
      <c r="E1" s="71">
        <v>2019</v>
      </c>
      <c r="F1">
        <v>2020</v>
      </c>
      <c r="G1" s="71">
        <v>2021</v>
      </c>
      <c r="H1">
        <v>2022</v>
      </c>
      <c r="I1" s="71">
        <v>2023</v>
      </c>
      <c r="J1">
        <v>2024</v>
      </c>
      <c r="K1" s="71">
        <v>2025</v>
      </c>
      <c r="L1">
        <v>2026</v>
      </c>
      <c r="M1" s="71">
        <v>2027</v>
      </c>
      <c r="N1">
        <v>2028</v>
      </c>
      <c r="O1" s="71">
        <v>2029</v>
      </c>
      <c r="P1">
        <v>2030</v>
      </c>
      <c r="Q1" s="71">
        <v>2031</v>
      </c>
      <c r="R1">
        <v>2032</v>
      </c>
      <c r="S1" s="71">
        <v>2033</v>
      </c>
      <c r="T1">
        <v>2034</v>
      </c>
      <c r="U1" s="71">
        <v>2035</v>
      </c>
      <c r="V1">
        <v>2036</v>
      </c>
      <c r="W1" s="71">
        <v>2037</v>
      </c>
      <c r="X1">
        <v>2038</v>
      </c>
      <c r="Y1" s="71">
        <v>2039</v>
      </c>
      <c r="Z1">
        <v>2040</v>
      </c>
      <c r="AA1" s="71">
        <v>2041</v>
      </c>
      <c r="AB1">
        <v>2042</v>
      </c>
      <c r="AC1" s="71">
        <v>2043</v>
      </c>
      <c r="AD1">
        <v>2044</v>
      </c>
      <c r="AE1" s="71">
        <v>2045</v>
      </c>
      <c r="AF1">
        <v>2046</v>
      </c>
      <c r="AG1" s="71">
        <v>2047</v>
      </c>
      <c r="AH1">
        <v>2048</v>
      </c>
      <c r="AI1" s="71">
        <v>2049</v>
      </c>
      <c r="AJ1">
        <v>2050</v>
      </c>
    </row>
    <row r="2" spans="1:36" x14ac:dyDescent="0.45">
      <c r="A2" t="s">
        <v>213</v>
      </c>
      <c r="B2" s="7">
        <f>'BECF-pre-ret'!B2*1.1</f>
        <v>0.58205953236496044</v>
      </c>
      <c r="C2" s="7">
        <f>$B2</f>
        <v>0.58205953236496044</v>
      </c>
      <c r="D2" s="7">
        <f>$B2</f>
        <v>0.58205953236496044</v>
      </c>
      <c r="E2" s="7">
        <f>$B2</f>
        <v>0.58205953236496044</v>
      </c>
      <c r="F2" s="7">
        <f>$B2</f>
        <v>0.58205953236496044</v>
      </c>
      <c r="G2" s="7">
        <f>$B2</f>
        <v>0.58205953236496044</v>
      </c>
      <c r="H2" s="7">
        <f>$B2</f>
        <v>0.58205953236496044</v>
      </c>
      <c r="I2" s="7">
        <f>$B2</f>
        <v>0.58205953236496044</v>
      </c>
      <c r="J2" s="7">
        <f>$B2</f>
        <v>0.58205953236496044</v>
      </c>
      <c r="K2" s="7">
        <f>$B2</f>
        <v>0.58205953236496044</v>
      </c>
      <c r="L2" s="7">
        <f>$B2</f>
        <v>0.58205953236496044</v>
      </c>
      <c r="M2" s="7">
        <f>$B2</f>
        <v>0.58205953236496044</v>
      </c>
      <c r="N2" s="7">
        <f>$B2</f>
        <v>0.58205953236496044</v>
      </c>
      <c r="O2" s="7">
        <f>$B2</f>
        <v>0.58205953236496044</v>
      </c>
      <c r="P2" s="7">
        <f>$B2</f>
        <v>0.58205953236496044</v>
      </c>
      <c r="Q2" s="7">
        <f>$B2</f>
        <v>0.58205953236496044</v>
      </c>
      <c r="R2" s="7">
        <f>$B2</f>
        <v>0.58205953236496044</v>
      </c>
      <c r="S2" s="7">
        <f>$B2</f>
        <v>0.58205953236496044</v>
      </c>
      <c r="T2" s="7">
        <f>$B2</f>
        <v>0.58205953236496044</v>
      </c>
      <c r="U2" s="7">
        <f>$B2</f>
        <v>0.58205953236496044</v>
      </c>
      <c r="V2" s="7">
        <f>$B2</f>
        <v>0.58205953236496044</v>
      </c>
      <c r="W2" s="7">
        <f>$B2</f>
        <v>0.58205953236496044</v>
      </c>
      <c r="X2" s="7">
        <f>$B2</f>
        <v>0.58205953236496044</v>
      </c>
      <c r="Y2" s="7">
        <f>$B2</f>
        <v>0.58205953236496044</v>
      </c>
      <c r="Z2" s="7">
        <f>$B2</f>
        <v>0.58205953236496044</v>
      </c>
      <c r="AA2" s="7">
        <f>$B2</f>
        <v>0.58205953236496044</v>
      </c>
      <c r="AB2" s="7">
        <f>$B2</f>
        <v>0.58205953236496044</v>
      </c>
      <c r="AC2" s="7">
        <f>$B2</f>
        <v>0.58205953236496044</v>
      </c>
      <c r="AD2" s="7">
        <f>$B2</f>
        <v>0.58205953236496044</v>
      </c>
      <c r="AE2" s="7">
        <f>$B2</f>
        <v>0.58205953236496044</v>
      </c>
      <c r="AF2" s="7">
        <f>$B2</f>
        <v>0.58205953236496044</v>
      </c>
      <c r="AG2" s="7">
        <f>$B2</f>
        <v>0.58205953236496044</v>
      </c>
      <c r="AH2" s="7">
        <f>$B2</f>
        <v>0.58205953236496044</v>
      </c>
      <c r="AI2" s="7">
        <f>$B2</f>
        <v>0.58205953236496044</v>
      </c>
      <c r="AJ2" s="7">
        <f>$B2</f>
        <v>0.58205953236496044</v>
      </c>
    </row>
    <row r="3" spans="1:36" x14ac:dyDescent="0.45">
      <c r="A3" t="s">
        <v>212</v>
      </c>
      <c r="B3" s="7">
        <f>'BECF-pre-ret'!B3*1.1</f>
        <v>0.5500900428638984</v>
      </c>
      <c r="C3" s="7">
        <f>$B3</f>
        <v>0.5500900428638984</v>
      </c>
      <c r="D3" s="7">
        <f>$B3</f>
        <v>0.5500900428638984</v>
      </c>
      <c r="E3" s="7">
        <f>$B3</f>
        <v>0.5500900428638984</v>
      </c>
      <c r="F3" s="7">
        <f>$B3</f>
        <v>0.5500900428638984</v>
      </c>
      <c r="G3" s="7">
        <f>$B3</f>
        <v>0.5500900428638984</v>
      </c>
      <c r="H3" s="7">
        <f>$B3</f>
        <v>0.5500900428638984</v>
      </c>
      <c r="I3" s="7">
        <f>$B3</f>
        <v>0.5500900428638984</v>
      </c>
      <c r="J3" s="7">
        <f>$B3</f>
        <v>0.5500900428638984</v>
      </c>
      <c r="K3" s="7">
        <f>$B3</f>
        <v>0.5500900428638984</v>
      </c>
      <c r="L3" s="7">
        <f>$B3</f>
        <v>0.5500900428638984</v>
      </c>
      <c r="M3" s="7">
        <f>$B3</f>
        <v>0.5500900428638984</v>
      </c>
      <c r="N3" s="7">
        <f>$B3</f>
        <v>0.5500900428638984</v>
      </c>
      <c r="O3" s="7">
        <f>$B3</f>
        <v>0.5500900428638984</v>
      </c>
      <c r="P3" s="7">
        <f>$B3</f>
        <v>0.5500900428638984</v>
      </c>
      <c r="Q3" s="7">
        <f>$B3</f>
        <v>0.5500900428638984</v>
      </c>
      <c r="R3" s="7">
        <f>$B3</f>
        <v>0.5500900428638984</v>
      </c>
      <c r="S3" s="7">
        <f>$B3</f>
        <v>0.5500900428638984</v>
      </c>
      <c r="T3" s="7">
        <f>$B3</f>
        <v>0.5500900428638984</v>
      </c>
      <c r="U3" s="7">
        <f>$B3</f>
        <v>0.5500900428638984</v>
      </c>
      <c r="V3" s="7">
        <f>$B3</f>
        <v>0.5500900428638984</v>
      </c>
      <c r="W3" s="7">
        <f>$B3</f>
        <v>0.5500900428638984</v>
      </c>
      <c r="X3" s="7">
        <f>$B3</f>
        <v>0.5500900428638984</v>
      </c>
      <c r="Y3" s="7">
        <f>$B3</f>
        <v>0.5500900428638984</v>
      </c>
      <c r="Z3" s="7">
        <f>$B3</f>
        <v>0.5500900428638984</v>
      </c>
      <c r="AA3" s="7">
        <f>$B3</f>
        <v>0.5500900428638984</v>
      </c>
      <c r="AB3" s="7">
        <f>$B3</f>
        <v>0.5500900428638984</v>
      </c>
      <c r="AC3" s="7">
        <f>$B3</f>
        <v>0.5500900428638984</v>
      </c>
      <c r="AD3" s="7">
        <f>$B3</f>
        <v>0.5500900428638984</v>
      </c>
      <c r="AE3" s="7">
        <f>$B3</f>
        <v>0.5500900428638984</v>
      </c>
      <c r="AF3" s="7">
        <f>$B3</f>
        <v>0.5500900428638984</v>
      </c>
      <c r="AG3" s="7">
        <f>$B3</f>
        <v>0.5500900428638984</v>
      </c>
      <c r="AH3" s="7">
        <f>$B3</f>
        <v>0.5500900428638984</v>
      </c>
      <c r="AI3" s="7">
        <f>$B3</f>
        <v>0.5500900428638984</v>
      </c>
      <c r="AJ3" s="7">
        <f>$B3</f>
        <v>0.5500900428638984</v>
      </c>
    </row>
    <row r="4" spans="1:36" x14ac:dyDescent="0.45">
      <c r="A4" t="s">
        <v>211</v>
      </c>
      <c r="B4" s="7">
        <f>'BECF-pre-ret'!B4</f>
        <v>0.94789685060391815</v>
      </c>
      <c r="C4" s="7">
        <f>$B4</f>
        <v>0.94789685060391815</v>
      </c>
      <c r="D4" s="7">
        <f>$B4</f>
        <v>0.94789685060391815</v>
      </c>
      <c r="E4" s="7">
        <f>$B4</f>
        <v>0.94789685060391815</v>
      </c>
      <c r="F4" s="7">
        <f>$B4</f>
        <v>0.94789685060391815</v>
      </c>
      <c r="G4" s="7">
        <f>$B4</f>
        <v>0.94789685060391815</v>
      </c>
      <c r="H4" s="7">
        <f>$B4</f>
        <v>0.94789685060391815</v>
      </c>
      <c r="I4" s="7">
        <f>$B4</f>
        <v>0.94789685060391815</v>
      </c>
      <c r="J4" s="7">
        <f>$B4</f>
        <v>0.94789685060391815</v>
      </c>
      <c r="K4" s="7">
        <f>$B4</f>
        <v>0.94789685060391815</v>
      </c>
      <c r="L4" s="7">
        <f>$B4</f>
        <v>0.94789685060391815</v>
      </c>
      <c r="M4" s="7">
        <f>$B4</f>
        <v>0.94789685060391815</v>
      </c>
      <c r="N4" s="7">
        <f>$B4</f>
        <v>0.94789685060391815</v>
      </c>
      <c r="O4" s="7">
        <f>$B4</f>
        <v>0.94789685060391815</v>
      </c>
      <c r="P4" s="7">
        <f>$B4</f>
        <v>0.94789685060391815</v>
      </c>
      <c r="Q4" s="7">
        <f>$B4</f>
        <v>0.94789685060391815</v>
      </c>
      <c r="R4" s="7">
        <f>$B4</f>
        <v>0.94789685060391815</v>
      </c>
      <c r="S4" s="7">
        <f>$B4</f>
        <v>0.94789685060391815</v>
      </c>
      <c r="T4" s="7">
        <f>$B4</f>
        <v>0.94789685060391815</v>
      </c>
      <c r="U4" s="7">
        <f>$B4</f>
        <v>0.94789685060391815</v>
      </c>
      <c r="V4" s="7">
        <f>$B4</f>
        <v>0.94789685060391815</v>
      </c>
      <c r="W4" s="7">
        <f>$B4</f>
        <v>0.94789685060391815</v>
      </c>
      <c r="X4" s="7">
        <f>$B4</f>
        <v>0.94789685060391815</v>
      </c>
      <c r="Y4" s="7">
        <f>$B4</f>
        <v>0.94789685060391815</v>
      </c>
      <c r="Z4" s="7">
        <f>$B4</f>
        <v>0.94789685060391815</v>
      </c>
      <c r="AA4" s="7">
        <f>$B4</f>
        <v>0.94789685060391815</v>
      </c>
      <c r="AB4" s="7">
        <f>$B4</f>
        <v>0.94789685060391815</v>
      </c>
      <c r="AC4" s="7">
        <f>$B4</f>
        <v>0.94789685060391815</v>
      </c>
      <c r="AD4" s="7">
        <f>$B4</f>
        <v>0.94789685060391815</v>
      </c>
      <c r="AE4" s="7">
        <f>$B4</f>
        <v>0.94789685060391815</v>
      </c>
      <c r="AF4" s="7">
        <f>$B4</f>
        <v>0.94789685060391815</v>
      </c>
      <c r="AG4" s="7">
        <f>$B4</f>
        <v>0.94789685060391815</v>
      </c>
      <c r="AH4" s="7">
        <f>$B4</f>
        <v>0.94789685060391815</v>
      </c>
      <c r="AI4" s="7">
        <f>$B4</f>
        <v>0.94789685060391815</v>
      </c>
      <c r="AJ4" s="7">
        <f>$B4</f>
        <v>0.94789685060391815</v>
      </c>
    </row>
    <row r="5" spans="1:36" x14ac:dyDescent="0.45">
      <c r="A5" t="s">
        <v>210</v>
      </c>
      <c r="B5" s="7">
        <f>'BECF-pre-ret'!B5*1.1</f>
        <v>0.21472621803150391</v>
      </c>
      <c r="C5" s="7">
        <f>$B5</f>
        <v>0.21472621803150391</v>
      </c>
      <c r="D5" s="7">
        <f>$B5</f>
        <v>0.21472621803150391</v>
      </c>
      <c r="E5" s="7">
        <f>$B5</f>
        <v>0.21472621803150391</v>
      </c>
      <c r="F5" s="7">
        <f>$B5</f>
        <v>0.21472621803150391</v>
      </c>
      <c r="G5" s="7">
        <f>$B5</f>
        <v>0.21472621803150391</v>
      </c>
      <c r="H5" s="7">
        <f>$B5</f>
        <v>0.21472621803150391</v>
      </c>
      <c r="I5" s="7">
        <f>$B5</f>
        <v>0.21472621803150391</v>
      </c>
      <c r="J5" s="7">
        <f>$B5</f>
        <v>0.21472621803150391</v>
      </c>
      <c r="K5" s="7">
        <f>$B5</f>
        <v>0.21472621803150391</v>
      </c>
      <c r="L5" s="7">
        <f>$B5</f>
        <v>0.21472621803150391</v>
      </c>
      <c r="M5" s="7">
        <f>$B5</f>
        <v>0.21472621803150391</v>
      </c>
      <c r="N5" s="7">
        <f>$B5</f>
        <v>0.21472621803150391</v>
      </c>
      <c r="O5" s="7">
        <f>$B5</f>
        <v>0.21472621803150391</v>
      </c>
      <c r="P5" s="7">
        <f>$B5</f>
        <v>0.21472621803150391</v>
      </c>
      <c r="Q5" s="7">
        <f>$B5</f>
        <v>0.21472621803150391</v>
      </c>
      <c r="R5" s="7">
        <f>$B5</f>
        <v>0.21472621803150391</v>
      </c>
      <c r="S5" s="7">
        <f>$B5</f>
        <v>0.21472621803150391</v>
      </c>
      <c r="T5" s="7">
        <f>$B5</f>
        <v>0.21472621803150391</v>
      </c>
      <c r="U5" s="7">
        <f>$B5</f>
        <v>0.21472621803150391</v>
      </c>
      <c r="V5" s="7">
        <f>$B5</f>
        <v>0.21472621803150391</v>
      </c>
      <c r="W5" s="7">
        <f>$B5</f>
        <v>0.21472621803150391</v>
      </c>
      <c r="X5" s="7">
        <f>$B5</f>
        <v>0.21472621803150391</v>
      </c>
      <c r="Y5" s="7">
        <f>$B5</f>
        <v>0.21472621803150391</v>
      </c>
      <c r="Z5" s="7">
        <f>$B5</f>
        <v>0.21472621803150391</v>
      </c>
      <c r="AA5" s="7">
        <f>$B5</f>
        <v>0.21472621803150391</v>
      </c>
      <c r="AB5" s="7">
        <f>$B5</f>
        <v>0.21472621803150391</v>
      </c>
      <c r="AC5" s="7">
        <f>$B5</f>
        <v>0.21472621803150391</v>
      </c>
      <c r="AD5" s="7">
        <f>$B5</f>
        <v>0.21472621803150391</v>
      </c>
      <c r="AE5" s="7">
        <f>$B5</f>
        <v>0.21472621803150391</v>
      </c>
      <c r="AF5" s="7">
        <f>$B5</f>
        <v>0.21472621803150391</v>
      </c>
      <c r="AG5" s="7">
        <f>$B5</f>
        <v>0.21472621803150391</v>
      </c>
      <c r="AH5" s="7">
        <f>$B5</f>
        <v>0.21472621803150391</v>
      </c>
      <c r="AI5" s="7">
        <f>$B5</f>
        <v>0.21472621803150391</v>
      </c>
      <c r="AJ5" s="7">
        <f>$B5</f>
        <v>0.21472621803150391</v>
      </c>
    </row>
    <row r="6" spans="1:36" x14ac:dyDescent="0.45">
      <c r="A6" t="s">
        <v>209</v>
      </c>
      <c r="B6" s="7">
        <f>'Texas Notes'!C18</f>
        <v>0.46500000000000002</v>
      </c>
      <c r="C6" s="7">
        <f>$B6</f>
        <v>0.46500000000000002</v>
      </c>
      <c r="D6" s="7">
        <f>$B6</f>
        <v>0.46500000000000002</v>
      </c>
      <c r="E6" s="7">
        <f>$B6</f>
        <v>0.46500000000000002</v>
      </c>
      <c r="F6" s="7">
        <f>$B6</f>
        <v>0.46500000000000002</v>
      </c>
      <c r="G6" s="7">
        <f>$B6</f>
        <v>0.46500000000000002</v>
      </c>
      <c r="H6" s="7">
        <f>$B6</f>
        <v>0.46500000000000002</v>
      </c>
      <c r="I6" s="7">
        <f>$B6</f>
        <v>0.46500000000000002</v>
      </c>
      <c r="J6" s="7">
        <f>$B6</f>
        <v>0.46500000000000002</v>
      </c>
      <c r="K6" s="7">
        <f>$B6</f>
        <v>0.46500000000000002</v>
      </c>
      <c r="L6" s="7">
        <f>$B6</f>
        <v>0.46500000000000002</v>
      </c>
      <c r="M6" s="7">
        <f>$B6</f>
        <v>0.46500000000000002</v>
      </c>
      <c r="N6" s="7">
        <f>$B6</f>
        <v>0.46500000000000002</v>
      </c>
      <c r="O6" s="7">
        <f>$B6</f>
        <v>0.46500000000000002</v>
      </c>
      <c r="P6" s="7">
        <f>$B6</f>
        <v>0.46500000000000002</v>
      </c>
      <c r="Q6" s="7">
        <f>$B6</f>
        <v>0.46500000000000002</v>
      </c>
      <c r="R6" s="7">
        <f>$B6</f>
        <v>0.46500000000000002</v>
      </c>
      <c r="S6" s="7">
        <f>$B6</f>
        <v>0.46500000000000002</v>
      </c>
      <c r="T6" s="7">
        <f>$B6</f>
        <v>0.46500000000000002</v>
      </c>
      <c r="U6" s="7">
        <f>$B6</f>
        <v>0.46500000000000002</v>
      </c>
      <c r="V6" s="7">
        <f>$B6</f>
        <v>0.46500000000000002</v>
      </c>
      <c r="W6" s="7">
        <f>$B6</f>
        <v>0.46500000000000002</v>
      </c>
      <c r="X6" s="7">
        <f>$B6</f>
        <v>0.46500000000000002</v>
      </c>
      <c r="Y6" s="7">
        <f>$B6</f>
        <v>0.46500000000000002</v>
      </c>
      <c r="Z6" s="7">
        <f>$B6</f>
        <v>0.46500000000000002</v>
      </c>
      <c r="AA6" s="7">
        <f>$B6</f>
        <v>0.46500000000000002</v>
      </c>
      <c r="AB6" s="7">
        <f>$B6</f>
        <v>0.46500000000000002</v>
      </c>
      <c r="AC6" s="7">
        <f>$B6</f>
        <v>0.46500000000000002</v>
      </c>
      <c r="AD6" s="7">
        <f>$B6</f>
        <v>0.46500000000000002</v>
      </c>
      <c r="AE6" s="7">
        <f>$B6</f>
        <v>0.46500000000000002</v>
      </c>
      <c r="AF6" s="7">
        <f>$B6</f>
        <v>0.46500000000000002</v>
      </c>
      <c r="AG6" s="7">
        <f>$B6</f>
        <v>0.46500000000000002</v>
      </c>
      <c r="AH6" s="7">
        <f>$B6</f>
        <v>0.46500000000000002</v>
      </c>
      <c r="AI6" s="7">
        <f>$B6</f>
        <v>0.46500000000000002</v>
      </c>
      <c r="AJ6" s="7">
        <f>$B6</f>
        <v>0.46500000000000002</v>
      </c>
    </row>
    <row r="7" spans="1:36" x14ac:dyDescent="0.45">
      <c r="A7" t="s">
        <v>208</v>
      </c>
      <c r="B7" s="7">
        <f>'Texas Notes'!C16</f>
        <v>0.27500000000000002</v>
      </c>
      <c r="C7" s="7">
        <f>$B7</f>
        <v>0.27500000000000002</v>
      </c>
      <c r="D7" s="7">
        <f>$B7</f>
        <v>0.27500000000000002</v>
      </c>
      <c r="E7" s="7">
        <f>$B7</f>
        <v>0.27500000000000002</v>
      </c>
      <c r="F7" s="7">
        <f>$B7</f>
        <v>0.27500000000000002</v>
      </c>
      <c r="G7" s="7">
        <f>$B7</f>
        <v>0.27500000000000002</v>
      </c>
      <c r="H7" s="7">
        <f>$B7</f>
        <v>0.27500000000000002</v>
      </c>
      <c r="I7" s="7">
        <f>$B7</f>
        <v>0.27500000000000002</v>
      </c>
      <c r="J7" s="7">
        <f>$B7</f>
        <v>0.27500000000000002</v>
      </c>
      <c r="K7" s="7">
        <f>$B7</f>
        <v>0.27500000000000002</v>
      </c>
      <c r="L7" s="7">
        <f>$B7</f>
        <v>0.27500000000000002</v>
      </c>
      <c r="M7" s="7">
        <f>$B7</f>
        <v>0.27500000000000002</v>
      </c>
      <c r="N7" s="7">
        <f>$B7</f>
        <v>0.27500000000000002</v>
      </c>
      <c r="O7" s="7">
        <f>$B7</f>
        <v>0.27500000000000002</v>
      </c>
      <c r="P7" s="7">
        <f>$B7</f>
        <v>0.27500000000000002</v>
      </c>
      <c r="Q7" s="7">
        <f>$B7</f>
        <v>0.27500000000000002</v>
      </c>
      <c r="R7" s="7">
        <f>$B7</f>
        <v>0.27500000000000002</v>
      </c>
      <c r="S7" s="7">
        <f>$B7</f>
        <v>0.27500000000000002</v>
      </c>
      <c r="T7" s="7">
        <f>$B7</f>
        <v>0.27500000000000002</v>
      </c>
      <c r="U7" s="7">
        <f>$B7</f>
        <v>0.27500000000000002</v>
      </c>
      <c r="V7" s="7">
        <f>$B7</f>
        <v>0.27500000000000002</v>
      </c>
      <c r="W7" s="7">
        <f>$B7</f>
        <v>0.27500000000000002</v>
      </c>
      <c r="X7" s="7">
        <f>$B7</f>
        <v>0.27500000000000002</v>
      </c>
      <c r="Y7" s="7">
        <f>$B7</f>
        <v>0.27500000000000002</v>
      </c>
      <c r="Z7" s="7">
        <f>$B7</f>
        <v>0.27500000000000002</v>
      </c>
      <c r="AA7" s="7">
        <f>$B7</f>
        <v>0.27500000000000002</v>
      </c>
      <c r="AB7" s="7">
        <f>$B7</f>
        <v>0.27500000000000002</v>
      </c>
      <c r="AC7" s="7">
        <f>$B7</f>
        <v>0.27500000000000002</v>
      </c>
      <c r="AD7" s="7">
        <f>$B7</f>
        <v>0.27500000000000002</v>
      </c>
      <c r="AE7" s="7">
        <f>$B7</f>
        <v>0.27500000000000002</v>
      </c>
      <c r="AF7" s="7">
        <f>$B7</f>
        <v>0.27500000000000002</v>
      </c>
      <c r="AG7" s="7">
        <f>$B7</f>
        <v>0.27500000000000002</v>
      </c>
      <c r="AH7" s="7">
        <f>$B7</f>
        <v>0.27500000000000002</v>
      </c>
      <c r="AI7" s="7">
        <f>$B7</f>
        <v>0.27500000000000002</v>
      </c>
      <c r="AJ7" s="7">
        <f>$B7</f>
        <v>0.27500000000000002</v>
      </c>
    </row>
    <row r="8" spans="1:36" x14ac:dyDescent="0.45">
      <c r="A8" t="s">
        <v>207</v>
      </c>
      <c r="B8" s="7">
        <f>'NREL ATB'!B26</f>
        <v>0.61199999999999999</v>
      </c>
      <c r="C8" s="7">
        <f>$B8</f>
        <v>0.61199999999999999</v>
      </c>
      <c r="D8" s="7">
        <f>$B8</f>
        <v>0.61199999999999999</v>
      </c>
      <c r="E8" s="7">
        <f>$B8</f>
        <v>0.61199999999999999</v>
      </c>
      <c r="F8" s="7">
        <f>$B8</f>
        <v>0.61199999999999999</v>
      </c>
      <c r="G8" s="7">
        <f>$B8</f>
        <v>0.61199999999999999</v>
      </c>
      <c r="H8" s="7">
        <f>$B8</f>
        <v>0.61199999999999999</v>
      </c>
      <c r="I8" s="7">
        <f>$B8</f>
        <v>0.61199999999999999</v>
      </c>
      <c r="J8" s="7">
        <f>$B8</f>
        <v>0.61199999999999999</v>
      </c>
      <c r="K8" s="7">
        <f>$B8</f>
        <v>0.61199999999999999</v>
      </c>
      <c r="L8" s="7">
        <f>$B8</f>
        <v>0.61199999999999999</v>
      </c>
      <c r="M8" s="7">
        <f>$B8</f>
        <v>0.61199999999999999</v>
      </c>
      <c r="N8" s="7">
        <f>$B8</f>
        <v>0.61199999999999999</v>
      </c>
      <c r="O8" s="7">
        <f>$B8</f>
        <v>0.61199999999999999</v>
      </c>
      <c r="P8" s="7">
        <f>$B8</f>
        <v>0.61199999999999999</v>
      </c>
      <c r="Q8" s="7">
        <f>$B8</f>
        <v>0.61199999999999999</v>
      </c>
      <c r="R8" s="7">
        <f>$B8</f>
        <v>0.61199999999999999</v>
      </c>
      <c r="S8" s="7">
        <f>$B8</f>
        <v>0.61199999999999999</v>
      </c>
      <c r="T8" s="7">
        <f>$B8</f>
        <v>0.61199999999999999</v>
      </c>
      <c r="U8" s="7">
        <f>$B8</f>
        <v>0.61199999999999999</v>
      </c>
      <c r="V8" s="7">
        <f>$B8</f>
        <v>0.61199999999999999</v>
      </c>
      <c r="W8" s="7">
        <f>$B8</f>
        <v>0.61199999999999999</v>
      </c>
      <c r="X8" s="7">
        <f>$B8</f>
        <v>0.61199999999999999</v>
      </c>
      <c r="Y8" s="7">
        <f>$B8</f>
        <v>0.61199999999999999</v>
      </c>
      <c r="Z8" s="7">
        <f>$B8</f>
        <v>0.61199999999999999</v>
      </c>
      <c r="AA8" s="7">
        <f>$B8</f>
        <v>0.61199999999999999</v>
      </c>
      <c r="AB8" s="7">
        <f>$B8</f>
        <v>0.61199999999999999</v>
      </c>
      <c r="AC8" s="7">
        <f>$B8</f>
        <v>0.61199999999999999</v>
      </c>
      <c r="AD8" s="7">
        <f>$B8</f>
        <v>0.61199999999999999</v>
      </c>
      <c r="AE8" s="7">
        <f>$B8</f>
        <v>0.61199999999999999</v>
      </c>
      <c r="AF8" s="7">
        <f>$B8</f>
        <v>0.61199999999999999</v>
      </c>
      <c r="AG8" s="7">
        <f>$B8</f>
        <v>0.61199999999999999</v>
      </c>
      <c r="AH8" s="7">
        <f>$B8</f>
        <v>0.61199999999999999</v>
      </c>
      <c r="AI8" s="7">
        <f>$B8</f>
        <v>0.61199999999999999</v>
      </c>
      <c r="AJ8" s="7">
        <f>$B8</f>
        <v>0.61199999999999999</v>
      </c>
    </row>
    <row r="9" spans="1:36" x14ac:dyDescent="0.45">
      <c r="A9" t="s">
        <v>206</v>
      </c>
      <c r="B9" s="7">
        <f>'BECF-pre-ret'!B9*1.1</f>
        <v>0.63580000000000003</v>
      </c>
      <c r="C9" s="7">
        <f>$B9</f>
        <v>0.63580000000000003</v>
      </c>
      <c r="D9" s="7">
        <f>$B9</f>
        <v>0.63580000000000003</v>
      </c>
      <c r="E9" s="7">
        <f>$B9</f>
        <v>0.63580000000000003</v>
      </c>
      <c r="F9" s="7">
        <f>$B9</f>
        <v>0.63580000000000003</v>
      </c>
      <c r="G9" s="7">
        <f>$B9</f>
        <v>0.63580000000000003</v>
      </c>
      <c r="H9" s="7">
        <f>$B9</f>
        <v>0.63580000000000003</v>
      </c>
      <c r="I9" s="7">
        <f>$B9</f>
        <v>0.63580000000000003</v>
      </c>
      <c r="J9" s="7">
        <f>$B9</f>
        <v>0.63580000000000003</v>
      </c>
      <c r="K9" s="7">
        <f>$B9</f>
        <v>0.63580000000000003</v>
      </c>
      <c r="L9" s="7">
        <f>$B9</f>
        <v>0.63580000000000003</v>
      </c>
      <c r="M9" s="7">
        <f>$B9</f>
        <v>0.63580000000000003</v>
      </c>
      <c r="N9" s="7">
        <f>$B9</f>
        <v>0.63580000000000003</v>
      </c>
      <c r="O9" s="7">
        <f>$B9</f>
        <v>0.63580000000000003</v>
      </c>
      <c r="P9" s="7">
        <f>$B9</f>
        <v>0.63580000000000003</v>
      </c>
      <c r="Q9" s="7">
        <f>$B9</f>
        <v>0.63580000000000003</v>
      </c>
      <c r="R9" s="7">
        <f>$B9</f>
        <v>0.63580000000000003</v>
      </c>
      <c r="S9" s="7">
        <f>$B9</f>
        <v>0.63580000000000003</v>
      </c>
      <c r="T9" s="7">
        <f>$B9</f>
        <v>0.63580000000000003</v>
      </c>
      <c r="U9" s="7">
        <f>$B9</f>
        <v>0.63580000000000003</v>
      </c>
      <c r="V9" s="7">
        <f>$B9</f>
        <v>0.63580000000000003</v>
      </c>
      <c r="W9" s="7">
        <f>$B9</f>
        <v>0.63580000000000003</v>
      </c>
      <c r="X9" s="7">
        <f>$B9</f>
        <v>0.63580000000000003</v>
      </c>
      <c r="Y9" s="7">
        <f>$B9</f>
        <v>0.63580000000000003</v>
      </c>
      <c r="Z9" s="7">
        <f>$B9</f>
        <v>0.63580000000000003</v>
      </c>
      <c r="AA9" s="7">
        <f>$B9</f>
        <v>0.63580000000000003</v>
      </c>
      <c r="AB9" s="7">
        <f>$B9</f>
        <v>0.63580000000000003</v>
      </c>
      <c r="AC9" s="7">
        <f>$B9</f>
        <v>0.63580000000000003</v>
      </c>
      <c r="AD9" s="7">
        <f>$B9</f>
        <v>0.63580000000000003</v>
      </c>
      <c r="AE9" s="7">
        <f>$B9</f>
        <v>0.63580000000000003</v>
      </c>
      <c r="AF9" s="7">
        <f>$B9</f>
        <v>0.63580000000000003</v>
      </c>
      <c r="AG9" s="7">
        <f>$B9</f>
        <v>0.63580000000000003</v>
      </c>
      <c r="AH9" s="7">
        <f>$B9</f>
        <v>0.63580000000000003</v>
      </c>
      <c r="AI9" s="7">
        <f>$B9</f>
        <v>0.63580000000000003</v>
      </c>
      <c r="AJ9" s="7">
        <f>$B9</f>
        <v>0.63580000000000003</v>
      </c>
    </row>
    <row r="10" spans="1:36" x14ac:dyDescent="0.45">
      <c r="A10" t="s">
        <v>205</v>
      </c>
      <c r="B10" s="7">
        <f>'BECF-pre-ret'!B10*1.1</f>
        <v>0.81400000000000006</v>
      </c>
      <c r="C10" s="7">
        <f>$B10</f>
        <v>0.81400000000000006</v>
      </c>
      <c r="D10" s="7">
        <f>$B10</f>
        <v>0.81400000000000006</v>
      </c>
      <c r="E10" s="7">
        <f>$B10</f>
        <v>0.81400000000000006</v>
      </c>
      <c r="F10" s="7">
        <f>$B10</f>
        <v>0.81400000000000006</v>
      </c>
      <c r="G10" s="7">
        <f>$B10</f>
        <v>0.81400000000000006</v>
      </c>
      <c r="H10" s="7">
        <f>$B10</f>
        <v>0.81400000000000006</v>
      </c>
      <c r="I10" s="7">
        <f>$B10</f>
        <v>0.81400000000000006</v>
      </c>
      <c r="J10" s="7">
        <f>$B10</f>
        <v>0.81400000000000006</v>
      </c>
      <c r="K10" s="7">
        <f>$B10</f>
        <v>0.81400000000000006</v>
      </c>
      <c r="L10" s="7">
        <f>$B10</f>
        <v>0.81400000000000006</v>
      </c>
      <c r="M10" s="7">
        <f>$B10</f>
        <v>0.81400000000000006</v>
      </c>
      <c r="N10" s="7">
        <f>$B10</f>
        <v>0.81400000000000006</v>
      </c>
      <c r="O10" s="7">
        <f>$B10</f>
        <v>0.81400000000000006</v>
      </c>
      <c r="P10" s="7">
        <f>$B10</f>
        <v>0.81400000000000006</v>
      </c>
      <c r="Q10" s="7">
        <f>$B10</f>
        <v>0.81400000000000006</v>
      </c>
      <c r="R10" s="7">
        <f>$B10</f>
        <v>0.81400000000000006</v>
      </c>
      <c r="S10" s="7">
        <f>$B10</f>
        <v>0.81400000000000006</v>
      </c>
      <c r="T10" s="7">
        <f>$B10</f>
        <v>0.81400000000000006</v>
      </c>
      <c r="U10" s="7">
        <f>$B10</f>
        <v>0.81400000000000006</v>
      </c>
      <c r="V10" s="7">
        <f>$B10</f>
        <v>0.81400000000000006</v>
      </c>
      <c r="W10" s="7">
        <f>$B10</f>
        <v>0.81400000000000006</v>
      </c>
      <c r="X10" s="7">
        <f>$B10</f>
        <v>0.81400000000000006</v>
      </c>
      <c r="Y10" s="7">
        <f>$B10</f>
        <v>0.81400000000000006</v>
      </c>
      <c r="Z10" s="7">
        <f>$B10</f>
        <v>0.81400000000000006</v>
      </c>
      <c r="AA10" s="7">
        <f>$B10</f>
        <v>0.81400000000000006</v>
      </c>
      <c r="AB10" s="7">
        <f>$B10</f>
        <v>0.81400000000000006</v>
      </c>
      <c r="AC10" s="7">
        <f>$B10</f>
        <v>0.81400000000000006</v>
      </c>
      <c r="AD10" s="7">
        <f>$B10</f>
        <v>0.81400000000000006</v>
      </c>
      <c r="AE10" s="7">
        <f>$B10</f>
        <v>0.81400000000000006</v>
      </c>
      <c r="AF10" s="7">
        <f>$B10</f>
        <v>0.81400000000000006</v>
      </c>
      <c r="AG10" s="7">
        <f>$B10</f>
        <v>0.81400000000000006</v>
      </c>
      <c r="AH10" s="7">
        <f>$B10</f>
        <v>0.81400000000000006</v>
      </c>
      <c r="AI10" s="7">
        <f>$B10</f>
        <v>0.81400000000000006</v>
      </c>
      <c r="AJ10" s="7">
        <f>$B10</f>
        <v>0.81400000000000006</v>
      </c>
    </row>
    <row r="11" spans="1:36" x14ac:dyDescent="0.45">
      <c r="A11" t="s">
        <v>204</v>
      </c>
      <c r="B11" s="7">
        <f>'BECF-pre-ret'!B11*1.1</f>
        <v>6.1233333333333341E-2</v>
      </c>
      <c r="C11" s="7">
        <f>$B11</f>
        <v>6.1233333333333341E-2</v>
      </c>
      <c r="D11" s="7">
        <f>$B11</f>
        <v>6.1233333333333341E-2</v>
      </c>
      <c r="E11" s="7">
        <f>$B11</f>
        <v>6.1233333333333341E-2</v>
      </c>
      <c r="F11" s="7">
        <f>$B11</f>
        <v>6.1233333333333341E-2</v>
      </c>
      <c r="G11" s="7">
        <f>$B11</f>
        <v>6.1233333333333341E-2</v>
      </c>
      <c r="H11" s="7">
        <f>$B11</f>
        <v>6.1233333333333341E-2</v>
      </c>
      <c r="I11" s="7">
        <f>$B11</f>
        <v>6.1233333333333341E-2</v>
      </c>
      <c r="J11" s="7">
        <f>$B11</f>
        <v>6.1233333333333341E-2</v>
      </c>
      <c r="K11" s="7">
        <f>$B11</f>
        <v>6.1233333333333341E-2</v>
      </c>
      <c r="L11" s="7">
        <f>$B11</f>
        <v>6.1233333333333341E-2</v>
      </c>
      <c r="M11" s="7">
        <f>$B11</f>
        <v>6.1233333333333341E-2</v>
      </c>
      <c r="N11" s="7">
        <f>$B11</f>
        <v>6.1233333333333341E-2</v>
      </c>
      <c r="O11" s="7">
        <f>$B11</f>
        <v>6.1233333333333341E-2</v>
      </c>
      <c r="P11" s="7">
        <f>$B11</f>
        <v>6.1233333333333341E-2</v>
      </c>
      <c r="Q11" s="7">
        <f>$B11</f>
        <v>6.1233333333333341E-2</v>
      </c>
      <c r="R11" s="7">
        <f>$B11</f>
        <v>6.1233333333333341E-2</v>
      </c>
      <c r="S11" s="7">
        <f>$B11</f>
        <v>6.1233333333333341E-2</v>
      </c>
      <c r="T11" s="7">
        <f>$B11</f>
        <v>6.1233333333333341E-2</v>
      </c>
      <c r="U11" s="7">
        <f>$B11</f>
        <v>6.1233333333333341E-2</v>
      </c>
      <c r="V11" s="7">
        <f>$B11</f>
        <v>6.1233333333333341E-2</v>
      </c>
      <c r="W11" s="7">
        <f>$B11</f>
        <v>6.1233333333333341E-2</v>
      </c>
      <c r="X11" s="7">
        <f>$B11</f>
        <v>6.1233333333333341E-2</v>
      </c>
      <c r="Y11" s="7">
        <f>$B11</f>
        <v>6.1233333333333341E-2</v>
      </c>
      <c r="Z11" s="7">
        <f>$B11</f>
        <v>6.1233333333333341E-2</v>
      </c>
      <c r="AA11" s="7">
        <f>$B11</f>
        <v>6.1233333333333341E-2</v>
      </c>
      <c r="AB11" s="7">
        <f>$B11</f>
        <v>6.1233333333333341E-2</v>
      </c>
      <c r="AC11" s="7">
        <f>$B11</f>
        <v>6.1233333333333341E-2</v>
      </c>
      <c r="AD11" s="7">
        <f>$B11</f>
        <v>6.1233333333333341E-2</v>
      </c>
      <c r="AE11" s="7">
        <f>$B11</f>
        <v>6.1233333333333341E-2</v>
      </c>
      <c r="AF11" s="7">
        <f>$B11</f>
        <v>6.1233333333333341E-2</v>
      </c>
      <c r="AG11" s="7">
        <f>$B11</f>
        <v>6.1233333333333341E-2</v>
      </c>
      <c r="AH11" s="7">
        <f>$B11</f>
        <v>6.1233333333333341E-2</v>
      </c>
      <c r="AI11" s="7">
        <f>$B11</f>
        <v>6.1233333333333341E-2</v>
      </c>
      <c r="AJ11" s="7">
        <f>$B11</f>
        <v>6.1233333333333341E-2</v>
      </c>
    </row>
    <row r="12" spans="1:36" x14ac:dyDescent="0.45">
      <c r="A12" t="s">
        <v>203</v>
      </c>
      <c r="B12" s="7">
        <f>'BECF-pre-ret'!B12*1.1</f>
        <v>0.12847486725056839</v>
      </c>
      <c r="C12" s="7">
        <f>$B12</f>
        <v>0.12847486725056839</v>
      </c>
      <c r="D12" s="7">
        <f>$B12</f>
        <v>0.12847486725056839</v>
      </c>
      <c r="E12" s="7">
        <f>$B12</f>
        <v>0.12847486725056839</v>
      </c>
      <c r="F12" s="7">
        <f>$B12</f>
        <v>0.12847486725056839</v>
      </c>
      <c r="G12" s="7">
        <f>$B12</f>
        <v>0.12847486725056839</v>
      </c>
      <c r="H12" s="7">
        <f>$B12</f>
        <v>0.12847486725056839</v>
      </c>
      <c r="I12" s="7">
        <f>$B12</f>
        <v>0.12847486725056839</v>
      </c>
      <c r="J12" s="7">
        <f>$B12</f>
        <v>0.12847486725056839</v>
      </c>
      <c r="K12" s="7">
        <f>$B12</f>
        <v>0.12847486725056839</v>
      </c>
      <c r="L12" s="7">
        <f>$B12</f>
        <v>0.12847486725056839</v>
      </c>
      <c r="M12" s="7">
        <f>$B12</f>
        <v>0.12847486725056839</v>
      </c>
      <c r="N12" s="7">
        <f>$B12</f>
        <v>0.12847486725056839</v>
      </c>
      <c r="O12" s="7">
        <f>$B12</f>
        <v>0.12847486725056839</v>
      </c>
      <c r="P12" s="7">
        <f>$B12</f>
        <v>0.12847486725056839</v>
      </c>
      <c r="Q12" s="7">
        <f>$B12</f>
        <v>0.12847486725056839</v>
      </c>
      <c r="R12" s="7">
        <f>$B12</f>
        <v>0.12847486725056839</v>
      </c>
      <c r="S12" s="7">
        <f>$B12</f>
        <v>0.12847486725056839</v>
      </c>
      <c r="T12" s="7">
        <f>$B12</f>
        <v>0.12847486725056839</v>
      </c>
      <c r="U12" s="7">
        <f>$B12</f>
        <v>0.12847486725056839</v>
      </c>
      <c r="V12" s="7">
        <f>$B12</f>
        <v>0.12847486725056839</v>
      </c>
      <c r="W12" s="7">
        <f>$B12</f>
        <v>0.12847486725056839</v>
      </c>
      <c r="X12" s="7">
        <f>$B12</f>
        <v>0.12847486725056839</v>
      </c>
      <c r="Y12" s="7">
        <f>$B12</f>
        <v>0.12847486725056839</v>
      </c>
      <c r="Z12" s="7">
        <f>$B12</f>
        <v>0.12847486725056839</v>
      </c>
      <c r="AA12" s="7">
        <f>$B12</f>
        <v>0.12847486725056839</v>
      </c>
      <c r="AB12" s="7">
        <f>$B12</f>
        <v>0.12847486725056839</v>
      </c>
      <c r="AC12" s="7">
        <f>$B12</f>
        <v>0.12847486725056839</v>
      </c>
      <c r="AD12" s="7">
        <f>$B12</f>
        <v>0.12847486725056839</v>
      </c>
      <c r="AE12" s="7">
        <f>$B12</f>
        <v>0.12847486725056839</v>
      </c>
      <c r="AF12" s="7">
        <f>$B12</f>
        <v>0.12847486725056839</v>
      </c>
      <c r="AG12" s="7">
        <f>$B12</f>
        <v>0.12847486725056839</v>
      </c>
      <c r="AH12" s="7">
        <f>$B12</f>
        <v>0.12847486725056839</v>
      </c>
      <c r="AI12" s="7">
        <f>$B12</f>
        <v>0.12847486725056839</v>
      </c>
      <c r="AJ12" s="7">
        <f>$B12</f>
        <v>0.12847486725056839</v>
      </c>
    </row>
    <row r="13" spans="1:36" x14ac:dyDescent="0.45">
      <c r="A13" t="s">
        <v>202</v>
      </c>
      <c r="B13" s="7">
        <f>'BECF-pre-ret'!B13*1.1</f>
        <v>0.39202528114783819</v>
      </c>
      <c r="C13" s="7">
        <f>$B13</f>
        <v>0.39202528114783819</v>
      </c>
      <c r="D13" s="7">
        <f>$B13</f>
        <v>0.39202528114783819</v>
      </c>
      <c r="E13" s="7">
        <f>$B13</f>
        <v>0.39202528114783819</v>
      </c>
      <c r="F13" s="7">
        <f>$B13</f>
        <v>0.39202528114783819</v>
      </c>
      <c r="G13" s="7">
        <f>$B13</f>
        <v>0.39202528114783819</v>
      </c>
      <c r="H13" s="7">
        <f>$B13</f>
        <v>0.39202528114783819</v>
      </c>
      <c r="I13" s="7">
        <f>$B13</f>
        <v>0.39202528114783819</v>
      </c>
      <c r="J13" s="7">
        <f>$B13</f>
        <v>0.39202528114783819</v>
      </c>
      <c r="K13" s="7">
        <f>$B13</f>
        <v>0.39202528114783819</v>
      </c>
      <c r="L13" s="7">
        <f>$B13</f>
        <v>0.39202528114783819</v>
      </c>
      <c r="M13" s="7">
        <f>$B13</f>
        <v>0.39202528114783819</v>
      </c>
      <c r="N13" s="7">
        <f>$B13</f>
        <v>0.39202528114783819</v>
      </c>
      <c r="O13" s="7">
        <f>$B13</f>
        <v>0.39202528114783819</v>
      </c>
      <c r="P13" s="7">
        <f>$B13</f>
        <v>0.39202528114783819</v>
      </c>
      <c r="Q13" s="7">
        <f>$B13</f>
        <v>0.39202528114783819</v>
      </c>
      <c r="R13" s="7">
        <f>$B13</f>
        <v>0.39202528114783819</v>
      </c>
      <c r="S13" s="7">
        <f>$B13</f>
        <v>0.39202528114783819</v>
      </c>
      <c r="T13" s="7">
        <f>$B13</f>
        <v>0.39202528114783819</v>
      </c>
      <c r="U13" s="7">
        <f>$B13</f>
        <v>0.39202528114783819</v>
      </c>
      <c r="V13" s="7">
        <f>$B13</f>
        <v>0.39202528114783819</v>
      </c>
      <c r="W13" s="7">
        <f>$B13</f>
        <v>0.39202528114783819</v>
      </c>
      <c r="X13" s="7">
        <f>$B13</f>
        <v>0.39202528114783819</v>
      </c>
      <c r="Y13" s="7">
        <f>$B13</f>
        <v>0.39202528114783819</v>
      </c>
      <c r="Z13" s="7">
        <f>$B13</f>
        <v>0.39202528114783819</v>
      </c>
      <c r="AA13" s="7">
        <f>$B13</f>
        <v>0.39202528114783819</v>
      </c>
      <c r="AB13" s="7">
        <f>$B13</f>
        <v>0.39202528114783819</v>
      </c>
      <c r="AC13" s="7">
        <f>$B13</f>
        <v>0.39202528114783819</v>
      </c>
      <c r="AD13" s="7">
        <f>$B13</f>
        <v>0.39202528114783819</v>
      </c>
      <c r="AE13" s="7">
        <f>$B13</f>
        <v>0.39202528114783819</v>
      </c>
      <c r="AF13" s="7">
        <f>$B13</f>
        <v>0.39202528114783819</v>
      </c>
      <c r="AG13" s="7">
        <f>$B13</f>
        <v>0.39202528114783819</v>
      </c>
      <c r="AH13" s="7">
        <f>$B13</f>
        <v>0.39202528114783819</v>
      </c>
      <c r="AI13" s="7">
        <f>$B13</f>
        <v>0.39202528114783819</v>
      </c>
      <c r="AJ13" s="7">
        <f>$B13</f>
        <v>0.39202528114783819</v>
      </c>
    </row>
    <row r="14" spans="1:36" x14ac:dyDescent="0.45">
      <c r="A14" t="s">
        <v>201</v>
      </c>
      <c r="B14" s="7">
        <f>AVERAGE(0.55,0.45)</f>
        <v>0.5</v>
      </c>
      <c r="C14" s="7">
        <f>$B14</f>
        <v>0.5</v>
      </c>
      <c r="D14" s="7">
        <f>$B14</f>
        <v>0.5</v>
      </c>
      <c r="E14" s="7">
        <f>$B14</f>
        <v>0.5</v>
      </c>
      <c r="F14" s="7">
        <f>$B14</f>
        <v>0.5</v>
      </c>
      <c r="G14" s="7">
        <f>$B14</f>
        <v>0.5</v>
      </c>
      <c r="H14" s="7">
        <f>$B14</f>
        <v>0.5</v>
      </c>
      <c r="I14" s="7">
        <f>$B14</f>
        <v>0.5</v>
      </c>
      <c r="J14" s="7">
        <f>$B14</f>
        <v>0.5</v>
      </c>
      <c r="K14" s="7">
        <f>$B14</f>
        <v>0.5</v>
      </c>
      <c r="L14" s="7">
        <f>$B14</f>
        <v>0.5</v>
      </c>
      <c r="M14" s="7">
        <f>$B14</f>
        <v>0.5</v>
      </c>
      <c r="N14" s="7">
        <f>$B14</f>
        <v>0.5</v>
      </c>
      <c r="O14" s="7">
        <f>$B14</f>
        <v>0.5</v>
      </c>
      <c r="P14" s="7">
        <f>$B14</f>
        <v>0.5</v>
      </c>
      <c r="Q14" s="7">
        <f>$B14</f>
        <v>0.5</v>
      </c>
      <c r="R14" s="7">
        <f>$B14</f>
        <v>0.5</v>
      </c>
      <c r="S14" s="7">
        <f>$B14</f>
        <v>0.5</v>
      </c>
      <c r="T14" s="7">
        <f>$B14</f>
        <v>0.5</v>
      </c>
      <c r="U14" s="7">
        <f>$B14</f>
        <v>0.5</v>
      </c>
      <c r="V14" s="7">
        <f>$B14</f>
        <v>0.5</v>
      </c>
      <c r="W14" s="7">
        <f>$B14</f>
        <v>0.5</v>
      </c>
      <c r="X14" s="7">
        <f>$B14</f>
        <v>0.5</v>
      </c>
      <c r="Y14" s="7">
        <f>$B14</f>
        <v>0.5</v>
      </c>
      <c r="Z14" s="7">
        <f>$B14</f>
        <v>0.5</v>
      </c>
      <c r="AA14" s="7">
        <f>$B14</f>
        <v>0.5</v>
      </c>
      <c r="AB14" s="7">
        <f>$B14</f>
        <v>0.5</v>
      </c>
      <c r="AC14" s="7">
        <f>$B14</f>
        <v>0.5</v>
      </c>
      <c r="AD14" s="7">
        <f>$B14</f>
        <v>0.5</v>
      </c>
      <c r="AE14" s="7">
        <f>$B14</f>
        <v>0.5</v>
      </c>
      <c r="AF14" s="7">
        <f>$B14</f>
        <v>0.5</v>
      </c>
      <c r="AG14" s="7">
        <f>$B14</f>
        <v>0.5</v>
      </c>
      <c r="AH14" s="7">
        <f>$B14</f>
        <v>0.5</v>
      </c>
      <c r="AI14" s="7">
        <f>$B14</f>
        <v>0.5</v>
      </c>
      <c r="AJ14" s="7">
        <f>$B14</f>
        <v>0.5</v>
      </c>
    </row>
    <row r="15" spans="1:36" x14ac:dyDescent="0.45">
      <c r="A15" t="s">
        <v>200</v>
      </c>
      <c r="B15" s="7">
        <f>'BECF-pre-ret'!B15*1.1</f>
        <v>6.1233333333333341E-2</v>
      </c>
      <c r="C15" s="7">
        <f>$B15</f>
        <v>6.1233333333333341E-2</v>
      </c>
      <c r="D15" s="7">
        <f>$B15</f>
        <v>6.1233333333333341E-2</v>
      </c>
      <c r="E15" s="7">
        <f>$B15</f>
        <v>6.1233333333333341E-2</v>
      </c>
      <c r="F15" s="7">
        <f>$B15</f>
        <v>6.1233333333333341E-2</v>
      </c>
      <c r="G15" s="7">
        <f>$B15</f>
        <v>6.1233333333333341E-2</v>
      </c>
      <c r="H15" s="7">
        <f>$B15</f>
        <v>6.1233333333333341E-2</v>
      </c>
      <c r="I15" s="7">
        <f>$B15</f>
        <v>6.1233333333333341E-2</v>
      </c>
      <c r="J15" s="7">
        <f>$B15</f>
        <v>6.1233333333333341E-2</v>
      </c>
      <c r="K15" s="7">
        <f>$B15</f>
        <v>6.1233333333333341E-2</v>
      </c>
      <c r="L15" s="7">
        <f>$B15</f>
        <v>6.1233333333333341E-2</v>
      </c>
      <c r="M15" s="7">
        <f>$B15</f>
        <v>6.1233333333333341E-2</v>
      </c>
      <c r="N15" s="7">
        <f>$B15</f>
        <v>6.1233333333333341E-2</v>
      </c>
      <c r="O15" s="7">
        <f>$B15</f>
        <v>6.1233333333333341E-2</v>
      </c>
      <c r="P15" s="7">
        <f>$B15</f>
        <v>6.1233333333333341E-2</v>
      </c>
      <c r="Q15" s="7">
        <f>$B15</f>
        <v>6.1233333333333341E-2</v>
      </c>
      <c r="R15" s="7">
        <f>$B15</f>
        <v>6.1233333333333341E-2</v>
      </c>
      <c r="S15" s="7">
        <f>$B15</f>
        <v>6.1233333333333341E-2</v>
      </c>
      <c r="T15" s="7">
        <f>$B15</f>
        <v>6.1233333333333341E-2</v>
      </c>
      <c r="U15" s="7">
        <f>$B15</f>
        <v>6.1233333333333341E-2</v>
      </c>
      <c r="V15" s="7">
        <f>$B15</f>
        <v>6.1233333333333341E-2</v>
      </c>
      <c r="W15" s="7">
        <f>$B15</f>
        <v>6.1233333333333341E-2</v>
      </c>
      <c r="X15" s="7">
        <f>$B15</f>
        <v>6.1233333333333341E-2</v>
      </c>
      <c r="Y15" s="7">
        <f>$B15</f>
        <v>6.1233333333333341E-2</v>
      </c>
      <c r="Z15" s="7">
        <f>$B15</f>
        <v>6.1233333333333341E-2</v>
      </c>
      <c r="AA15" s="7">
        <f>$B15</f>
        <v>6.1233333333333341E-2</v>
      </c>
      <c r="AB15" s="7">
        <f>$B15</f>
        <v>6.1233333333333341E-2</v>
      </c>
      <c r="AC15" s="7">
        <f>$B15</f>
        <v>6.1233333333333341E-2</v>
      </c>
      <c r="AD15" s="7">
        <f>$B15</f>
        <v>6.1233333333333341E-2</v>
      </c>
      <c r="AE15" s="7">
        <f>$B15</f>
        <v>6.1233333333333341E-2</v>
      </c>
      <c r="AF15" s="7">
        <f>$B15</f>
        <v>6.1233333333333341E-2</v>
      </c>
      <c r="AG15" s="7">
        <f>$B15</f>
        <v>6.1233333333333341E-2</v>
      </c>
      <c r="AH15" s="7">
        <f>$B15</f>
        <v>6.1233333333333341E-2</v>
      </c>
      <c r="AI15" s="7">
        <f>$B15</f>
        <v>6.1233333333333341E-2</v>
      </c>
      <c r="AJ15" s="7">
        <f>$B15</f>
        <v>6.1233333333333341E-2</v>
      </c>
    </row>
    <row r="16" spans="1:36" x14ac:dyDescent="0.45">
      <c r="A16" t="s">
        <v>199</v>
      </c>
      <c r="B16" s="7">
        <f>'BECF-pre-ret'!B16*1.1</f>
        <v>6.1233333333333341E-2</v>
      </c>
      <c r="C16" s="7">
        <f>$B16</f>
        <v>6.1233333333333341E-2</v>
      </c>
      <c r="D16" s="7">
        <f>$B16</f>
        <v>6.1233333333333341E-2</v>
      </c>
      <c r="E16" s="7">
        <f>$B16</f>
        <v>6.1233333333333341E-2</v>
      </c>
      <c r="F16" s="7">
        <f>$B16</f>
        <v>6.1233333333333341E-2</v>
      </c>
      <c r="G16" s="7">
        <f>$B16</f>
        <v>6.1233333333333341E-2</v>
      </c>
      <c r="H16" s="7">
        <f>$B16</f>
        <v>6.1233333333333341E-2</v>
      </c>
      <c r="I16" s="7">
        <f>$B16</f>
        <v>6.1233333333333341E-2</v>
      </c>
      <c r="J16" s="7">
        <f>$B16</f>
        <v>6.1233333333333341E-2</v>
      </c>
      <c r="K16" s="7">
        <f>$B16</f>
        <v>6.1233333333333341E-2</v>
      </c>
      <c r="L16" s="7">
        <f>$B16</f>
        <v>6.1233333333333341E-2</v>
      </c>
      <c r="M16" s="7">
        <f>$B16</f>
        <v>6.1233333333333341E-2</v>
      </c>
      <c r="N16" s="7">
        <f>$B16</f>
        <v>6.1233333333333341E-2</v>
      </c>
      <c r="O16" s="7">
        <f>$B16</f>
        <v>6.1233333333333341E-2</v>
      </c>
      <c r="P16" s="7">
        <f>$B16</f>
        <v>6.1233333333333341E-2</v>
      </c>
      <c r="Q16" s="7">
        <f>$B16</f>
        <v>6.1233333333333341E-2</v>
      </c>
      <c r="R16" s="7">
        <f>$B16</f>
        <v>6.1233333333333341E-2</v>
      </c>
      <c r="S16" s="7">
        <f>$B16</f>
        <v>6.1233333333333341E-2</v>
      </c>
      <c r="T16" s="7">
        <f>$B16</f>
        <v>6.1233333333333341E-2</v>
      </c>
      <c r="U16" s="7">
        <f>$B16</f>
        <v>6.1233333333333341E-2</v>
      </c>
      <c r="V16" s="7">
        <f>$B16</f>
        <v>6.1233333333333341E-2</v>
      </c>
      <c r="W16" s="7">
        <f>$B16</f>
        <v>6.1233333333333341E-2</v>
      </c>
      <c r="X16" s="7">
        <f>$B16</f>
        <v>6.1233333333333341E-2</v>
      </c>
      <c r="Y16" s="7">
        <f>$B16</f>
        <v>6.1233333333333341E-2</v>
      </c>
      <c r="Z16" s="7">
        <f>$B16</f>
        <v>6.1233333333333341E-2</v>
      </c>
      <c r="AA16" s="7">
        <f>$B16</f>
        <v>6.1233333333333341E-2</v>
      </c>
      <c r="AB16" s="7">
        <f>$B16</f>
        <v>6.1233333333333341E-2</v>
      </c>
      <c r="AC16" s="7">
        <f>$B16</f>
        <v>6.1233333333333341E-2</v>
      </c>
      <c r="AD16" s="7">
        <f>$B16</f>
        <v>6.1233333333333341E-2</v>
      </c>
      <c r="AE16" s="7">
        <f>$B16</f>
        <v>6.1233333333333341E-2</v>
      </c>
      <c r="AF16" s="7">
        <f>$B16</f>
        <v>6.1233333333333341E-2</v>
      </c>
      <c r="AG16" s="7">
        <f>$B16</f>
        <v>6.1233333333333341E-2</v>
      </c>
      <c r="AH16" s="7">
        <f>$B16</f>
        <v>6.1233333333333341E-2</v>
      </c>
      <c r="AI16" s="7">
        <f>$B16</f>
        <v>6.1233333333333341E-2</v>
      </c>
      <c r="AJ16" s="7">
        <f>$B16</f>
        <v>6.1233333333333341E-2</v>
      </c>
    </row>
    <row r="17" spans="1:36" x14ac:dyDescent="0.45">
      <c r="A17" t="s">
        <v>198</v>
      </c>
      <c r="B17" s="7">
        <f>'BECF-pre-ret'!B17*1.1</f>
        <v>0.74800000000000011</v>
      </c>
      <c r="C17" s="7">
        <f>$B17</f>
        <v>0.74800000000000011</v>
      </c>
      <c r="D17" s="7">
        <f>$B17</f>
        <v>0.74800000000000011</v>
      </c>
      <c r="E17" s="7">
        <f>$B17</f>
        <v>0.74800000000000011</v>
      </c>
      <c r="F17" s="7">
        <f>$B17</f>
        <v>0.74800000000000011</v>
      </c>
      <c r="G17" s="7">
        <f>$B17</f>
        <v>0.74800000000000011</v>
      </c>
      <c r="H17" s="7">
        <f>$B17</f>
        <v>0.74800000000000011</v>
      </c>
      <c r="I17" s="7">
        <f>$B17</f>
        <v>0.74800000000000011</v>
      </c>
      <c r="J17" s="7">
        <f>$B17</f>
        <v>0.74800000000000011</v>
      </c>
      <c r="K17" s="7">
        <f>$B17</f>
        <v>0.74800000000000011</v>
      </c>
      <c r="L17" s="7">
        <f>$B17</f>
        <v>0.74800000000000011</v>
      </c>
      <c r="M17" s="7">
        <f>$B17</f>
        <v>0.74800000000000011</v>
      </c>
      <c r="N17" s="7">
        <f>$B17</f>
        <v>0.74800000000000011</v>
      </c>
      <c r="O17" s="7">
        <f>$B17</f>
        <v>0.74800000000000011</v>
      </c>
      <c r="P17" s="7">
        <f>$B17</f>
        <v>0.74800000000000011</v>
      </c>
      <c r="Q17" s="7">
        <f>$B17</f>
        <v>0.74800000000000011</v>
      </c>
      <c r="R17" s="7">
        <f>$B17</f>
        <v>0.74800000000000011</v>
      </c>
      <c r="S17" s="7">
        <f>$B17</f>
        <v>0.74800000000000011</v>
      </c>
      <c r="T17" s="7">
        <f>$B17</f>
        <v>0.74800000000000011</v>
      </c>
      <c r="U17" s="7">
        <f>$B17</f>
        <v>0.74800000000000011</v>
      </c>
      <c r="V17" s="7">
        <f>$B17</f>
        <v>0.74800000000000011</v>
      </c>
      <c r="W17" s="7">
        <f>$B17</f>
        <v>0.74800000000000011</v>
      </c>
      <c r="X17" s="7">
        <f>$B17</f>
        <v>0.74800000000000011</v>
      </c>
      <c r="Y17" s="7">
        <f>$B17</f>
        <v>0.74800000000000011</v>
      </c>
      <c r="Z17" s="7">
        <f>$B17</f>
        <v>0.74800000000000011</v>
      </c>
      <c r="AA17" s="7">
        <f>$B17</f>
        <v>0.74800000000000011</v>
      </c>
      <c r="AB17" s="7">
        <f>$B17</f>
        <v>0.74800000000000011</v>
      </c>
      <c r="AC17" s="7">
        <f>$B17</f>
        <v>0.74800000000000011</v>
      </c>
      <c r="AD17" s="7">
        <f>$B17</f>
        <v>0.74800000000000011</v>
      </c>
      <c r="AE17" s="7">
        <f>$B17</f>
        <v>0.74800000000000011</v>
      </c>
      <c r="AF17" s="7">
        <f>$B17</f>
        <v>0.74800000000000011</v>
      </c>
      <c r="AG17" s="7">
        <f>$B17</f>
        <v>0.74800000000000011</v>
      </c>
      <c r="AH17" s="7">
        <f>$B17</f>
        <v>0.74800000000000011</v>
      </c>
      <c r="AI17" s="7">
        <f>$B17</f>
        <v>0.74800000000000011</v>
      </c>
      <c r="AJ17" s="7">
        <f>$B17</f>
        <v>0.74800000000000011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H32" sqref="H32"/>
    </sheetView>
  </sheetViews>
  <sheetFormatPr defaultRowHeight="14.25" x14ac:dyDescent="0.45"/>
  <sheetData>
    <row r="1" spans="1:3" x14ac:dyDescent="0.45">
      <c r="B1" t="s">
        <v>31</v>
      </c>
    </row>
    <row r="2" spans="1:3" x14ac:dyDescent="0.45">
      <c r="A2" t="s">
        <v>32</v>
      </c>
    </row>
    <row r="4" spans="1:3" x14ac:dyDescent="0.45">
      <c r="B4" t="s">
        <v>33</v>
      </c>
    </row>
    <row r="5" spans="1:3" x14ac:dyDescent="0.45">
      <c r="A5" t="s">
        <v>34</v>
      </c>
    </row>
    <row r="7" spans="1:3" x14ac:dyDescent="0.45">
      <c r="B7" t="s">
        <v>35</v>
      </c>
    </row>
    <row r="8" spans="1:3" x14ac:dyDescent="0.45">
      <c r="A8" t="s">
        <v>36</v>
      </c>
    </row>
    <row r="11" spans="1:3" x14ac:dyDescent="0.45">
      <c r="B11" t="s">
        <v>37</v>
      </c>
    </row>
    <row r="12" spans="1:3" x14ac:dyDescent="0.45">
      <c r="A12" t="s">
        <v>38</v>
      </c>
    </row>
    <row r="13" spans="1:3" x14ac:dyDescent="0.45">
      <c r="A13" t="s">
        <v>39</v>
      </c>
    </row>
    <row r="14" spans="1:3" x14ac:dyDescent="0.45">
      <c r="A14" t="s">
        <v>40</v>
      </c>
    </row>
    <row r="15" spans="1:3" x14ac:dyDescent="0.45">
      <c r="B15" t="s">
        <v>41</v>
      </c>
      <c r="C15">
        <v>0.25700000000000001</v>
      </c>
    </row>
    <row r="16" spans="1:3" x14ac:dyDescent="0.45">
      <c r="B16" t="s">
        <v>42</v>
      </c>
      <c r="C16">
        <f>AVERAGE(0.32, 0.21, 0.34, 0.23)</f>
        <v>0.27500000000000002</v>
      </c>
    </row>
    <row r="17" spans="1:4" x14ac:dyDescent="0.45">
      <c r="B17" t="s">
        <v>43</v>
      </c>
      <c r="C17">
        <v>0.34599999999999997</v>
      </c>
    </row>
    <row r="18" spans="1:4" x14ac:dyDescent="0.45">
      <c r="B18" t="s">
        <v>44</v>
      </c>
      <c r="C18">
        <f>AVERAGE(0.55, 0.38)</f>
        <v>0.46500000000000002</v>
      </c>
      <c r="D18" s="7"/>
    </row>
    <row r="19" spans="1:4" x14ac:dyDescent="0.45">
      <c r="A19" t="s">
        <v>45</v>
      </c>
    </row>
    <row r="20" spans="1:4" x14ac:dyDescent="0.45">
      <c r="A20" t="s">
        <v>46</v>
      </c>
      <c r="C20" s="8"/>
      <c r="D20" s="9"/>
    </row>
    <row r="21" spans="1:4" x14ac:dyDescent="0.45">
      <c r="C21" s="8"/>
      <c r="D21"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78"/>
  <sheetViews>
    <sheetView topLeftCell="A49" workbookViewId="0">
      <selection activeCell="G76" sqref="G76"/>
    </sheetView>
  </sheetViews>
  <sheetFormatPr defaultRowHeight="14.25" x14ac:dyDescent="0.45"/>
  <cols>
    <col min="1" max="1" width="34.1328125" customWidth="1"/>
    <col min="6" max="6" width="15.265625" customWidth="1"/>
  </cols>
  <sheetData>
    <row r="1" spans="1:35" s="35" customFormat="1" ht="13.9" customHeight="1" x14ac:dyDescent="0.35">
      <c r="B1" s="35" t="s">
        <v>129</v>
      </c>
    </row>
    <row r="2" spans="1:35" s="35" customFormat="1" ht="13.9" customHeight="1" x14ac:dyDescent="0.35">
      <c r="B2" s="49">
        <v>2017</v>
      </c>
      <c r="C2" s="49">
        <v>2018</v>
      </c>
      <c r="D2" s="49">
        <v>2019</v>
      </c>
      <c r="E2" s="49">
        <v>2020</v>
      </c>
      <c r="F2" s="49">
        <v>2021</v>
      </c>
      <c r="G2" s="49">
        <v>2022</v>
      </c>
      <c r="H2" s="49">
        <v>2023</v>
      </c>
      <c r="I2" s="49">
        <v>2024</v>
      </c>
      <c r="J2" s="49">
        <v>2025</v>
      </c>
      <c r="K2" s="49">
        <v>2026</v>
      </c>
      <c r="L2" s="49">
        <v>2027</v>
      </c>
      <c r="M2" s="49">
        <v>2028</v>
      </c>
      <c r="N2" s="49">
        <v>2029</v>
      </c>
      <c r="O2" s="49">
        <v>2030</v>
      </c>
      <c r="P2" s="49">
        <v>2031</v>
      </c>
      <c r="Q2" s="49">
        <v>2032</v>
      </c>
      <c r="R2" s="49">
        <v>2033</v>
      </c>
      <c r="S2" s="49">
        <v>2034</v>
      </c>
      <c r="T2" s="49">
        <v>2035</v>
      </c>
      <c r="U2" s="49">
        <v>2036</v>
      </c>
      <c r="V2" s="49">
        <v>2037</v>
      </c>
      <c r="W2" s="49">
        <v>2038</v>
      </c>
      <c r="X2" s="49">
        <v>2039</v>
      </c>
      <c r="Y2" s="49">
        <v>2040</v>
      </c>
      <c r="Z2" s="49">
        <v>2041</v>
      </c>
      <c r="AA2" s="49">
        <v>2042</v>
      </c>
      <c r="AB2" s="49">
        <v>2043</v>
      </c>
      <c r="AC2" s="49">
        <v>2044</v>
      </c>
      <c r="AD2" s="49">
        <v>2045</v>
      </c>
      <c r="AE2" s="49">
        <v>2046</v>
      </c>
      <c r="AF2" s="49">
        <v>2047</v>
      </c>
      <c r="AG2" s="49">
        <v>2048</v>
      </c>
      <c r="AH2" s="49">
        <v>2049</v>
      </c>
      <c r="AI2" s="49">
        <v>2050</v>
      </c>
    </row>
    <row r="3" spans="1:35" s="35" customFormat="1" ht="13.9" customHeight="1" x14ac:dyDescent="0.4">
      <c r="A3" s="42" t="s">
        <v>128</v>
      </c>
      <c r="B3" s="52">
        <v>0.14929160237123656</v>
      </c>
      <c r="C3" s="52">
        <v>0.14950729355889342</v>
      </c>
      <c r="D3" s="52">
        <v>0.14972298474655027</v>
      </c>
      <c r="E3" s="52">
        <v>0.14993867593420712</v>
      </c>
      <c r="F3" s="52">
        <v>0.15015436712186397</v>
      </c>
      <c r="G3" s="52">
        <v>0.15037005830952083</v>
      </c>
      <c r="H3" s="52">
        <v>0.15058574949717768</v>
      </c>
      <c r="I3" s="52">
        <v>0.15080144068483453</v>
      </c>
      <c r="J3" s="52">
        <v>0.15101713187249138</v>
      </c>
      <c r="K3" s="52">
        <v>0.15123282306014824</v>
      </c>
      <c r="L3" s="52">
        <v>0.15144851424780509</v>
      </c>
      <c r="M3" s="52">
        <v>0.15166420543546194</v>
      </c>
      <c r="N3" s="52">
        <v>0.15187989662311879</v>
      </c>
      <c r="O3" s="52">
        <v>0.15209558781077565</v>
      </c>
      <c r="P3" s="52">
        <v>0.1523112789984325</v>
      </c>
      <c r="Q3" s="52">
        <v>0.15252697018608935</v>
      </c>
      <c r="R3" s="52">
        <v>0.1527426613737462</v>
      </c>
      <c r="S3" s="52">
        <v>0.15295835256140305</v>
      </c>
      <c r="T3" s="52">
        <v>0.15317404374905991</v>
      </c>
      <c r="U3" s="52">
        <v>0.15338973493671676</v>
      </c>
      <c r="V3" s="52">
        <v>0.15360542612437361</v>
      </c>
      <c r="W3" s="52">
        <v>0.15382111731203046</v>
      </c>
      <c r="X3" s="52">
        <v>0.15403680849968732</v>
      </c>
      <c r="Y3" s="52">
        <v>0.15425249968734417</v>
      </c>
      <c r="Z3" s="52">
        <v>0.15446819087500102</v>
      </c>
      <c r="AA3" s="52">
        <v>0.15468388206265787</v>
      </c>
      <c r="AB3" s="52">
        <v>0.15489957325031473</v>
      </c>
      <c r="AC3" s="52">
        <v>0.15511526443797158</v>
      </c>
      <c r="AD3" s="52">
        <v>0.15533095562562843</v>
      </c>
      <c r="AE3" s="52">
        <v>0.15554664681328528</v>
      </c>
      <c r="AF3" s="52">
        <v>0.15576233800094214</v>
      </c>
      <c r="AG3" s="52">
        <v>0.15597802918859899</v>
      </c>
      <c r="AH3" s="52">
        <v>0.15619372037625584</v>
      </c>
      <c r="AI3" s="52">
        <v>0.1564094115639125</v>
      </c>
    </row>
    <row r="4" spans="1:35" s="35" customFormat="1" ht="13.9" customHeight="1" x14ac:dyDescent="0.4">
      <c r="A4" s="39" t="s">
        <v>127</v>
      </c>
      <c r="B4" s="51">
        <v>0.14929160237123656</v>
      </c>
      <c r="C4" s="51">
        <v>0.14938797722669506</v>
      </c>
      <c r="D4" s="51">
        <v>0.14948435208215355</v>
      </c>
      <c r="E4" s="51">
        <v>0.14958072693761204</v>
      </c>
      <c r="F4" s="51">
        <v>0.14967710179307053</v>
      </c>
      <c r="G4" s="51">
        <v>0.14977347664852902</v>
      </c>
      <c r="H4" s="51">
        <v>0.14986985150398752</v>
      </c>
      <c r="I4" s="51">
        <v>0.14996622635944601</v>
      </c>
      <c r="J4" s="51">
        <v>0.1500626012149045</v>
      </c>
      <c r="K4" s="51">
        <v>0.15015897607036299</v>
      </c>
      <c r="L4" s="51">
        <v>0.15025535092582148</v>
      </c>
      <c r="M4" s="51">
        <v>0.15035172578127998</v>
      </c>
      <c r="N4" s="51">
        <v>0.15044810063673847</v>
      </c>
      <c r="O4" s="51">
        <v>0.15054447549219696</v>
      </c>
      <c r="P4" s="51">
        <v>0.15064085034765545</v>
      </c>
      <c r="Q4" s="51">
        <v>0.15073722520311394</v>
      </c>
      <c r="R4" s="51">
        <v>0.15083360005857244</v>
      </c>
      <c r="S4" s="51">
        <v>0.15092997491403093</v>
      </c>
      <c r="T4" s="51">
        <v>0.15102634976948942</v>
      </c>
      <c r="U4" s="51">
        <v>0.15112272462494791</v>
      </c>
      <c r="V4" s="51">
        <v>0.1512190994804064</v>
      </c>
      <c r="W4" s="51">
        <v>0.1513154743358649</v>
      </c>
      <c r="X4" s="51">
        <v>0.15141184919132339</v>
      </c>
      <c r="Y4" s="51">
        <v>0.15150822404678188</v>
      </c>
      <c r="Z4" s="51">
        <v>0.15160459890224037</v>
      </c>
      <c r="AA4" s="51">
        <v>0.15170097375769886</v>
      </c>
      <c r="AB4" s="51">
        <v>0.15179734861315736</v>
      </c>
      <c r="AC4" s="51">
        <v>0.15189372346861585</v>
      </c>
      <c r="AD4" s="51">
        <v>0.15199009832407434</v>
      </c>
      <c r="AE4" s="51">
        <v>0.15208647317953283</v>
      </c>
      <c r="AF4" s="51">
        <v>0.15218284803499132</v>
      </c>
      <c r="AG4" s="51">
        <v>0.15227922289044982</v>
      </c>
      <c r="AH4" s="51">
        <v>0.15237559774590831</v>
      </c>
      <c r="AI4" s="51">
        <v>0.15247197260136655</v>
      </c>
    </row>
    <row r="5" spans="1:35" s="35" customFormat="1" ht="13.9" customHeight="1" thickBot="1" x14ac:dyDescent="0.45">
      <c r="A5" s="38" t="s">
        <v>126</v>
      </c>
      <c r="B5" s="50">
        <v>0.14929160237123656</v>
      </c>
      <c r="C5" s="50">
        <v>0.14929160237123656</v>
      </c>
      <c r="D5" s="50">
        <v>0.14929160237123656</v>
      </c>
      <c r="E5" s="50">
        <v>0.14929160237123656</v>
      </c>
      <c r="F5" s="50">
        <v>0.14929160237123656</v>
      </c>
      <c r="G5" s="50">
        <v>0.14929160237123656</v>
      </c>
      <c r="H5" s="50">
        <v>0.14929160237123656</v>
      </c>
      <c r="I5" s="50">
        <v>0.14929160237123656</v>
      </c>
      <c r="J5" s="50">
        <v>0.14929160237123656</v>
      </c>
      <c r="K5" s="50">
        <v>0.14929160237123656</v>
      </c>
      <c r="L5" s="50">
        <v>0.14929160237123656</v>
      </c>
      <c r="M5" s="50">
        <v>0.14929160237123656</v>
      </c>
      <c r="N5" s="50">
        <v>0.14929160237123656</v>
      </c>
      <c r="O5" s="50">
        <v>0.14929160237123656</v>
      </c>
      <c r="P5" s="50">
        <v>0.14929160237123656</v>
      </c>
      <c r="Q5" s="50">
        <v>0.14929160237123656</v>
      </c>
      <c r="R5" s="50">
        <v>0.14929160237123656</v>
      </c>
      <c r="S5" s="50">
        <v>0.14929160237123656</v>
      </c>
      <c r="T5" s="50">
        <v>0.14929160237123656</v>
      </c>
      <c r="U5" s="50">
        <v>0.14929160237123656</v>
      </c>
      <c r="V5" s="50">
        <v>0.14929160237123656</v>
      </c>
      <c r="W5" s="50">
        <v>0.14929160237123656</v>
      </c>
      <c r="X5" s="50">
        <v>0.14929160237123656</v>
      </c>
      <c r="Y5" s="50">
        <v>0.14929160237123656</v>
      </c>
      <c r="Z5" s="50">
        <v>0.14929160237123656</v>
      </c>
      <c r="AA5" s="50">
        <v>0.14929160237123656</v>
      </c>
      <c r="AB5" s="50">
        <v>0.14929160237123656</v>
      </c>
      <c r="AC5" s="50">
        <v>0.14929160237123656</v>
      </c>
      <c r="AD5" s="50">
        <v>0.14929160237123656</v>
      </c>
      <c r="AE5" s="50">
        <v>0.14929160237123656</v>
      </c>
      <c r="AF5" s="50">
        <v>0.14929160237123656</v>
      </c>
      <c r="AG5" s="50">
        <v>0.14929160237123656</v>
      </c>
      <c r="AH5" s="50">
        <v>0.14929160237123656</v>
      </c>
      <c r="AI5" s="50">
        <v>0.14929160237123656</v>
      </c>
    </row>
    <row r="6" spans="1:35" s="35" customFormat="1" ht="13.9" customHeight="1" thickTop="1" x14ac:dyDescent="0.4">
      <c r="A6" s="42" t="s">
        <v>125</v>
      </c>
      <c r="B6" s="52">
        <v>0.17704627271339718</v>
      </c>
      <c r="C6" s="52">
        <v>0.17730206285983027</v>
      </c>
      <c r="D6" s="52">
        <v>0.17755785300626337</v>
      </c>
      <c r="E6" s="52">
        <v>0.17781364315269646</v>
      </c>
      <c r="F6" s="52">
        <v>0.17806943329912955</v>
      </c>
      <c r="G6" s="52">
        <v>0.17832522344556265</v>
      </c>
      <c r="H6" s="52">
        <v>0.17858101359199574</v>
      </c>
      <c r="I6" s="52">
        <v>0.17883680373842883</v>
      </c>
      <c r="J6" s="52">
        <v>0.17909259388486193</v>
      </c>
      <c r="K6" s="52">
        <v>0.17934838403129502</v>
      </c>
      <c r="L6" s="52">
        <v>0.17960417417772812</v>
      </c>
      <c r="M6" s="52">
        <v>0.17985996432416121</v>
      </c>
      <c r="N6" s="52">
        <v>0.1801157544705943</v>
      </c>
      <c r="O6" s="52">
        <v>0.1803715446170274</v>
      </c>
      <c r="P6" s="52">
        <v>0.18062733476346049</v>
      </c>
      <c r="Q6" s="52">
        <v>0.18088312490989358</v>
      </c>
      <c r="R6" s="52">
        <v>0.18113891505632668</v>
      </c>
      <c r="S6" s="52">
        <v>0.18139470520275977</v>
      </c>
      <c r="T6" s="52">
        <v>0.18165049534919286</v>
      </c>
      <c r="U6" s="52">
        <v>0.18190628549562596</v>
      </c>
      <c r="V6" s="52">
        <v>0.18216207564205905</v>
      </c>
      <c r="W6" s="52">
        <v>0.18241786578849215</v>
      </c>
      <c r="X6" s="52">
        <v>0.18267365593492524</v>
      </c>
      <c r="Y6" s="52">
        <v>0.18292944608135833</v>
      </c>
      <c r="Z6" s="52">
        <v>0.18318523622779143</v>
      </c>
      <c r="AA6" s="52">
        <v>0.18344102637422452</v>
      </c>
      <c r="AB6" s="52">
        <v>0.18369681652065761</v>
      </c>
      <c r="AC6" s="52">
        <v>0.18395260666709071</v>
      </c>
      <c r="AD6" s="52">
        <v>0.1842083968135238</v>
      </c>
      <c r="AE6" s="52">
        <v>0.18446418695995689</v>
      </c>
      <c r="AF6" s="52">
        <v>0.18471997710638999</v>
      </c>
      <c r="AG6" s="52">
        <v>0.18497576725282308</v>
      </c>
      <c r="AH6" s="52">
        <v>0.18523155739925617</v>
      </c>
      <c r="AI6" s="52">
        <v>0.18548734754568941</v>
      </c>
    </row>
    <row r="7" spans="1:35" s="35" customFormat="1" ht="13.9" customHeight="1" x14ac:dyDescent="0.4">
      <c r="A7" s="39" t="s">
        <v>124</v>
      </c>
      <c r="B7" s="51">
        <v>0.17704627271339718</v>
      </c>
      <c r="C7" s="51">
        <v>0.17716056453337367</v>
      </c>
      <c r="D7" s="51">
        <v>0.17727485635335016</v>
      </c>
      <c r="E7" s="51">
        <v>0.17738914817332666</v>
      </c>
      <c r="F7" s="51">
        <v>0.17750343999330315</v>
      </c>
      <c r="G7" s="51">
        <v>0.17761773181327964</v>
      </c>
      <c r="H7" s="51">
        <v>0.17773202363325613</v>
      </c>
      <c r="I7" s="51">
        <v>0.17784631545323262</v>
      </c>
      <c r="J7" s="51">
        <v>0.17796060727320911</v>
      </c>
      <c r="K7" s="51">
        <v>0.17807489909318561</v>
      </c>
      <c r="L7" s="51">
        <v>0.1781891909131621</v>
      </c>
      <c r="M7" s="51">
        <v>0.17830348273313859</v>
      </c>
      <c r="N7" s="51">
        <v>0.17841777455311508</v>
      </c>
      <c r="O7" s="51">
        <v>0.17853206637309157</v>
      </c>
      <c r="P7" s="51">
        <v>0.17864635819306807</v>
      </c>
      <c r="Q7" s="51">
        <v>0.17876065001304456</v>
      </c>
      <c r="R7" s="51">
        <v>0.17887494183302105</v>
      </c>
      <c r="S7" s="51">
        <v>0.17898923365299754</v>
      </c>
      <c r="T7" s="51">
        <v>0.17910352547297403</v>
      </c>
      <c r="U7" s="51">
        <v>0.17921781729295053</v>
      </c>
      <c r="V7" s="51">
        <v>0.17933210911292702</v>
      </c>
      <c r="W7" s="51">
        <v>0.17944640093290351</v>
      </c>
      <c r="X7" s="51">
        <v>0.17956069275288</v>
      </c>
      <c r="Y7" s="51">
        <v>0.17967498457285649</v>
      </c>
      <c r="Z7" s="51">
        <v>0.17978927639283299</v>
      </c>
      <c r="AA7" s="51">
        <v>0.17990356821280948</v>
      </c>
      <c r="AB7" s="51">
        <v>0.18001786003278597</v>
      </c>
      <c r="AC7" s="51">
        <v>0.18013215185276246</v>
      </c>
      <c r="AD7" s="51">
        <v>0.18024644367273895</v>
      </c>
      <c r="AE7" s="51">
        <v>0.18036073549271545</v>
      </c>
      <c r="AF7" s="51">
        <v>0.18047502731269194</v>
      </c>
      <c r="AG7" s="51">
        <v>0.18058931913266843</v>
      </c>
      <c r="AH7" s="51">
        <v>0.18070361095264492</v>
      </c>
      <c r="AI7" s="51">
        <v>0.18081790277262183</v>
      </c>
    </row>
    <row r="8" spans="1:35" s="35" customFormat="1" ht="13.9" customHeight="1" thickBot="1" x14ac:dyDescent="0.45">
      <c r="A8" s="38" t="s">
        <v>123</v>
      </c>
      <c r="B8" s="50">
        <v>0.17704627271339718</v>
      </c>
      <c r="C8" s="50">
        <v>0.17704627271339718</v>
      </c>
      <c r="D8" s="50">
        <v>0.17704627271339718</v>
      </c>
      <c r="E8" s="50">
        <v>0.17704627271339718</v>
      </c>
      <c r="F8" s="50">
        <v>0.17704627271339718</v>
      </c>
      <c r="G8" s="50">
        <v>0.17704627271339718</v>
      </c>
      <c r="H8" s="50">
        <v>0.17704627271339718</v>
      </c>
      <c r="I8" s="50">
        <v>0.17704627271339718</v>
      </c>
      <c r="J8" s="50">
        <v>0.17704627271339718</v>
      </c>
      <c r="K8" s="50">
        <v>0.17704627271339718</v>
      </c>
      <c r="L8" s="50">
        <v>0.17704627271339718</v>
      </c>
      <c r="M8" s="50">
        <v>0.17704627271339718</v>
      </c>
      <c r="N8" s="50">
        <v>0.17704627271339718</v>
      </c>
      <c r="O8" s="50">
        <v>0.17704627271339718</v>
      </c>
      <c r="P8" s="50">
        <v>0.17704627271339718</v>
      </c>
      <c r="Q8" s="50">
        <v>0.17704627271339718</v>
      </c>
      <c r="R8" s="50">
        <v>0.17704627271339718</v>
      </c>
      <c r="S8" s="50">
        <v>0.17704627271339718</v>
      </c>
      <c r="T8" s="50">
        <v>0.17704627271339718</v>
      </c>
      <c r="U8" s="50">
        <v>0.17704627271339718</v>
      </c>
      <c r="V8" s="50">
        <v>0.17704627271339718</v>
      </c>
      <c r="W8" s="50">
        <v>0.17704627271339718</v>
      </c>
      <c r="X8" s="50">
        <v>0.17704627271339718</v>
      </c>
      <c r="Y8" s="50">
        <v>0.17704627271339718</v>
      </c>
      <c r="Z8" s="50">
        <v>0.17704627271339718</v>
      </c>
      <c r="AA8" s="50">
        <v>0.17704627271339718</v>
      </c>
      <c r="AB8" s="50">
        <v>0.17704627271339718</v>
      </c>
      <c r="AC8" s="50">
        <v>0.17704627271339718</v>
      </c>
      <c r="AD8" s="50">
        <v>0.17704627271339718</v>
      </c>
      <c r="AE8" s="50">
        <v>0.17704627271339718</v>
      </c>
      <c r="AF8" s="50">
        <v>0.17704627271339718</v>
      </c>
      <c r="AG8" s="50">
        <v>0.17704627271339718</v>
      </c>
      <c r="AH8" s="50">
        <v>0.17704627271339718</v>
      </c>
      <c r="AI8" s="50">
        <v>0.17704627271339718</v>
      </c>
    </row>
    <row r="9" spans="1:35" s="35" customFormat="1" ht="13.9" customHeight="1" thickTop="1" x14ac:dyDescent="0.4">
      <c r="A9" s="42" t="s">
        <v>122</v>
      </c>
      <c r="B9" s="52">
        <v>0.1968873903285199</v>
      </c>
      <c r="C9" s="52">
        <v>0.19717184621471914</v>
      </c>
      <c r="D9" s="52">
        <v>0.19745630210091838</v>
      </c>
      <c r="E9" s="52">
        <v>0.19774075798711763</v>
      </c>
      <c r="F9" s="52">
        <v>0.19802521387331687</v>
      </c>
      <c r="G9" s="52">
        <v>0.19830966975951611</v>
      </c>
      <c r="H9" s="52">
        <v>0.19859412564571535</v>
      </c>
      <c r="I9" s="52">
        <v>0.19887858153191459</v>
      </c>
      <c r="J9" s="52">
        <v>0.19916303741811384</v>
      </c>
      <c r="K9" s="52">
        <v>0.19944749330431308</v>
      </c>
      <c r="L9" s="52">
        <v>0.19973194919051232</v>
      </c>
      <c r="M9" s="52">
        <v>0.20001640507671156</v>
      </c>
      <c r="N9" s="52">
        <v>0.2003008609629108</v>
      </c>
      <c r="O9" s="52">
        <v>0.20058531684911005</v>
      </c>
      <c r="P9" s="52">
        <v>0.20086977273530929</v>
      </c>
      <c r="Q9" s="52">
        <v>0.20115422862150853</v>
      </c>
      <c r="R9" s="52">
        <v>0.20143868450770777</v>
      </c>
      <c r="S9" s="52">
        <v>0.20172314039390701</v>
      </c>
      <c r="T9" s="52">
        <v>0.20200759628010626</v>
      </c>
      <c r="U9" s="52">
        <v>0.2022920521663055</v>
      </c>
      <c r="V9" s="52">
        <v>0.20257650805250474</v>
      </c>
      <c r="W9" s="52">
        <v>0.20286096393870398</v>
      </c>
      <c r="X9" s="52">
        <v>0.20314541982490322</v>
      </c>
      <c r="Y9" s="52">
        <v>0.20342987571110246</v>
      </c>
      <c r="Z9" s="52">
        <v>0.20371433159730171</v>
      </c>
      <c r="AA9" s="52">
        <v>0.20399878748350095</v>
      </c>
      <c r="AB9" s="52">
        <v>0.20428324336970019</v>
      </c>
      <c r="AC9" s="52">
        <v>0.20456769925589943</v>
      </c>
      <c r="AD9" s="52">
        <v>0.20485215514209867</v>
      </c>
      <c r="AE9" s="52">
        <v>0.20513661102829792</v>
      </c>
      <c r="AF9" s="52">
        <v>0.20542106691449716</v>
      </c>
      <c r="AG9" s="52">
        <v>0.2057055228006964</v>
      </c>
      <c r="AH9" s="52">
        <v>0.20598997868689564</v>
      </c>
      <c r="AI9" s="52">
        <v>0.20627443457309497</v>
      </c>
    </row>
    <row r="10" spans="1:35" s="35" customFormat="1" ht="13.9" customHeight="1" x14ac:dyDescent="0.4">
      <c r="A10" s="39" t="s">
        <v>121</v>
      </c>
      <c r="B10" s="51">
        <v>0.1968873903285199</v>
      </c>
      <c r="C10" s="51">
        <v>0.19701449053699194</v>
      </c>
      <c r="D10" s="51">
        <v>0.19714159074546397</v>
      </c>
      <c r="E10" s="51">
        <v>0.19726869095393601</v>
      </c>
      <c r="F10" s="51">
        <v>0.19739579116240805</v>
      </c>
      <c r="G10" s="51">
        <v>0.19752289137088008</v>
      </c>
      <c r="H10" s="51">
        <v>0.19764999157935212</v>
      </c>
      <c r="I10" s="51">
        <v>0.19777709178782416</v>
      </c>
      <c r="J10" s="51">
        <v>0.19790419199629619</v>
      </c>
      <c r="K10" s="51">
        <v>0.19803129220476823</v>
      </c>
      <c r="L10" s="51">
        <v>0.19815839241324026</v>
      </c>
      <c r="M10" s="51">
        <v>0.1982854926217123</v>
      </c>
      <c r="N10" s="51">
        <v>0.19841259283018434</v>
      </c>
      <c r="O10" s="51">
        <v>0.19853969303865637</v>
      </c>
      <c r="P10" s="51">
        <v>0.19866679324712841</v>
      </c>
      <c r="Q10" s="51">
        <v>0.19879389345560045</v>
      </c>
      <c r="R10" s="51">
        <v>0.19892099366407248</v>
      </c>
      <c r="S10" s="51">
        <v>0.19904809387254452</v>
      </c>
      <c r="T10" s="51">
        <v>0.19917519408101655</v>
      </c>
      <c r="U10" s="51">
        <v>0.19930229428948859</v>
      </c>
      <c r="V10" s="51">
        <v>0.19942939449796063</v>
      </c>
      <c r="W10" s="51">
        <v>0.19955649470643266</v>
      </c>
      <c r="X10" s="51">
        <v>0.1996835949149047</v>
      </c>
      <c r="Y10" s="51">
        <v>0.19981069512337674</v>
      </c>
      <c r="Z10" s="51">
        <v>0.19993779533184877</v>
      </c>
      <c r="AA10" s="51">
        <v>0.20006489554032081</v>
      </c>
      <c r="AB10" s="51">
        <v>0.20019199574879284</v>
      </c>
      <c r="AC10" s="51">
        <v>0.20031909595726488</v>
      </c>
      <c r="AD10" s="51">
        <v>0.20044619616573692</v>
      </c>
      <c r="AE10" s="51">
        <v>0.20057329637420895</v>
      </c>
      <c r="AF10" s="51">
        <v>0.20070039658268099</v>
      </c>
      <c r="AG10" s="51">
        <v>0.20082749679115303</v>
      </c>
      <c r="AH10" s="51">
        <v>0.20095459699962506</v>
      </c>
      <c r="AI10" s="51">
        <v>0.20108169720809729</v>
      </c>
    </row>
    <row r="11" spans="1:35" s="35" customFormat="1" ht="13.9" customHeight="1" thickBot="1" x14ac:dyDescent="0.45">
      <c r="A11" s="38" t="s">
        <v>120</v>
      </c>
      <c r="B11" s="50">
        <v>0.1968873903285199</v>
      </c>
      <c r="C11" s="50">
        <v>0.1968873903285199</v>
      </c>
      <c r="D11" s="50">
        <v>0.1968873903285199</v>
      </c>
      <c r="E11" s="50">
        <v>0.1968873903285199</v>
      </c>
      <c r="F11" s="50">
        <v>0.1968873903285199</v>
      </c>
      <c r="G11" s="50">
        <v>0.1968873903285199</v>
      </c>
      <c r="H11" s="50">
        <v>0.1968873903285199</v>
      </c>
      <c r="I11" s="50">
        <v>0.1968873903285199</v>
      </c>
      <c r="J11" s="50">
        <v>0.1968873903285199</v>
      </c>
      <c r="K11" s="50">
        <v>0.1968873903285199</v>
      </c>
      <c r="L11" s="50">
        <v>0.1968873903285199</v>
      </c>
      <c r="M11" s="50">
        <v>0.1968873903285199</v>
      </c>
      <c r="N11" s="50">
        <v>0.1968873903285199</v>
      </c>
      <c r="O11" s="50">
        <v>0.1968873903285199</v>
      </c>
      <c r="P11" s="50">
        <v>0.1968873903285199</v>
      </c>
      <c r="Q11" s="50">
        <v>0.1968873903285199</v>
      </c>
      <c r="R11" s="50">
        <v>0.1968873903285199</v>
      </c>
      <c r="S11" s="50">
        <v>0.1968873903285199</v>
      </c>
      <c r="T11" s="50">
        <v>0.1968873903285199</v>
      </c>
      <c r="U11" s="50">
        <v>0.1968873903285199</v>
      </c>
      <c r="V11" s="50">
        <v>0.1968873903285199</v>
      </c>
      <c r="W11" s="50">
        <v>0.1968873903285199</v>
      </c>
      <c r="X11" s="50">
        <v>0.1968873903285199</v>
      </c>
      <c r="Y11" s="50">
        <v>0.1968873903285199</v>
      </c>
      <c r="Z11" s="50">
        <v>0.1968873903285199</v>
      </c>
      <c r="AA11" s="50">
        <v>0.1968873903285199</v>
      </c>
      <c r="AB11" s="50">
        <v>0.1968873903285199</v>
      </c>
      <c r="AC11" s="50">
        <v>0.1968873903285199</v>
      </c>
      <c r="AD11" s="50">
        <v>0.1968873903285199</v>
      </c>
      <c r="AE11" s="50">
        <v>0.1968873903285199</v>
      </c>
      <c r="AF11" s="50">
        <v>0.1968873903285199</v>
      </c>
      <c r="AG11" s="50">
        <v>0.1968873903285199</v>
      </c>
      <c r="AH11" s="50">
        <v>0.1968873903285199</v>
      </c>
      <c r="AI11" s="50">
        <v>0.1968873903285199</v>
      </c>
    </row>
    <row r="12" spans="1:35" s="35" customFormat="1" ht="13.9" customHeight="1" thickTop="1" x14ac:dyDescent="0.4">
      <c r="A12" s="42" t="s">
        <v>119</v>
      </c>
      <c r="B12" s="52">
        <v>0.21736185488349916</v>
      </c>
      <c r="C12" s="52">
        <v>0.21767589154655631</v>
      </c>
      <c r="D12" s="52">
        <v>0.21798992820961346</v>
      </c>
      <c r="E12" s="52">
        <v>0.21830396487267062</v>
      </c>
      <c r="F12" s="52">
        <v>0.21861800153572777</v>
      </c>
      <c r="G12" s="52">
        <v>0.21893203819878493</v>
      </c>
      <c r="H12" s="52">
        <v>0.21924607486184208</v>
      </c>
      <c r="I12" s="52">
        <v>0.21956011152489924</v>
      </c>
      <c r="J12" s="52">
        <v>0.21987414818795639</v>
      </c>
      <c r="K12" s="52">
        <v>0.22018818485101355</v>
      </c>
      <c r="L12" s="52">
        <v>0.2205022215140707</v>
      </c>
      <c r="M12" s="52">
        <v>0.22081625817712786</v>
      </c>
      <c r="N12" s="52">
        <v>0.22113029484018501</v>
      </c>
      <c r="O12" s="52">
        <v>0.22144433150324216</v>
      </c>
      <c r="P12" s="52">
        <v>0.22175836816629932</v>
      </c>
      <c r="Q12" s="52">
        <v>0.22207240482935647</v>
      </c>
      <c r="R12" s="52">
        <v>0.22238644149241363</v>
      </c>
      <c r="S12" s="52">
        <v>0.22270047815547078</v>
      </c>
      <c r="T12" s="52">
        <v>0.22301451481852794</v>
      </c>
      <c r="U12" s="52">
        <v>0.22332855148158509</v>
      </c>
      <c r="V12" s="52">
        <v>0.22364258814464225</v>
      </c>
      <c r="W12" s="52">
        <v>0.2239566248076994</v>
      </c>
      <c r="X12" s="52">
        <v>0.22427066147075655</v>
      </c>
      <c r="Y12" s="52">
        <v>0.22458469813381371</v>
      </c>
      <c r="Z12" s="52">
        <v>0.22489873479687086</v>
      </c>
      <c r="AA12" s="52">
        <v>0.22521277145992802</v>
      </c>
      <c r="AB12" s="52">
        <v>0.22552680812298517</v>
      </c>
      <c r="AC12" s="52">
        <v>0.22584084478604233</v>
      </c>
      <c r="AD12" s="52">
        <v>0.22615488144909948</v>
      </c>
      <c r="AE12" s="52">
        <v>0.22646891811215664</v>
      </c>
      <c r="AF12" s="52">
        <v>0.22678295477521379</v>
      </c>
      <c r="AG12" s="52">
        <v>0.22709699143827095</v>
      </c>
      <c r="AH12" s="52">
        <v>0.2274110281013281</v>
      </c>
      <c r="AI12" s="52">
        <v>0.22772506476438492</v>
      </c>
    </row>
    <row r="13" spans="1:35" s="35" customFormat="1" ht="13.9" customHeight="1" x14ac:dyDescent="0.4">
      <c r="A13" s="39" t="s">
        <v>118</v>
      </c>
      <c r="B13" s="51">
        <v>0.21736185488349916</v>
      </c>
      <c r="C13" s="51">
        <v>0.21750217233614794</v>
      </c>
      <c r="D13" s="51">
        <v>0.21764248978879672</v>
      </c>
      <c r="E13" s="51">
        <v>0.2177828072414455</v>
      </c>
      <c r="F13" s="51">
        <v>0.21792312469409428</v>
      </c>
      <c r="G13" s="51">
        <v>0.21806344214674306</v>
      </c>
      <c r="H13" s="51">
        <v>0.21820375959939184</v>
      </c>
      <c r="I13" s="51">
        <v>0.21834407705204062</v>
      </c>
      <c r="J13" s="51">
        <v>0.2184843945046894</v>
      </c>
      <c r="K13" s="51">
        <v>0.21862471195733818</v>
      </c>
      <c r="L13" s="51">
        <v>0.21876502940998696</v>
      </c>
      <c r="M13" s="51">
        <v>0.21890534686263574</v>
      </c>
      <c r="N13" s="51">
        <v>0.21904566431528452</v>
      </c>
      <c r="O13" s="51">
        <v>0.2191859817679333</v>
      </c>
      <c r="P13" s="51">
        <v>0.21932629922058208</v>
      </c>
      <c r="Q13" s="51">
        <v>0.21946661667323086</v>
      </c>
      <c r="R13" s="51">
        <v>0.21960693412587964</v>
      </c>
      <c r="S13" s="51">
        <v>0.21974725157852842</v>
      </c>
      <c r="T13" s="51">
        <v>0.2198875690311772</v>
      </c>
      <c r="U13" s="51">
        <v>0.22002788648382599</v>
      </c>
      <c r="V13" s="51">
        <v>0.22016820393647477</v>
      </c>
      <c r="W13" s="51">
        <v>0.22030852138912355</v>
      </c>
      <c r="X13" s="51">
        <v>0.22044883884177233</v>
      </c>
      <c r="Y13" s="51">
        <v>0.22058915629442111</v>
      </c>
      <c r="Z13" s="51">
        <v>0.22072947374706989</v>
      </c>
      <c r="AA13" s="51">
        <v>0.22086979119971867</v>
      </c>
      <c r="AB13" s="51">
        <v>0.22101010865236745</v>
      </c>
      <c r="AC13" s="51">
        <v>0.22115042610501623</v>
      </c>
      <c r="AD13" s="51">
        <v>0.22129074355766501</v>
      </c>
      <c r="AE13" s="51">
        <v>0.22143106101031379</v>
      </c>
      <c r="AF13" s="51">
        <v>0.22157137846296257</v>
      </c>
      <c r="AG13" s="51">
        <v>0.22171169591561135</v>
      </c>
      <c r="AH13" s="51">
        <v>0.22185201336826013</v>
      </c>
      <c r="AI13" s="51">
        <v>0.22199233082090866</v>
      </c>
    </row>
    <row r="14" spans="1:35" s="35" customFormat="1" ht="13.9" customHeight="1" thickBot="1" x14ac:dyDescent="0.45">
      <c r="A14" s="38" t="s">
        <v>117</v>
      </c>
      <c r="B14" s="50">
        <v>0.21736185488349916</v>
      </c>
      <c r="C14" s="50">
        <v>0.21736185488349916</v>
      </c>
      <c r="D14" s="50">
        <v>0.21736185488349916</v>
      </c>
      <c r="E14" s="50">
        <v>0.21736185488349916</v>
      </c>
      <c r="F14" s="50">
        <v>0.21736185488349916</v>
      </c>
      <c r="G14" s="50">
        <v>0.21736185488349916</v>
      </c>
      <c r="H14" s="50">
        <v>0.21736185488349916</v>
      </c>
      <c r="I14" s="50">
        <v>0.21736185488349916</v>
      </c>
      <c r="J14" s="50">
        <v>0.21736185488349916</v>
      </c>
      <c r="K14" s="50">
        <v>0.21736185488349916</v>
      </c>
      <c r="L14" s="50">
        <v>0.21736185488349916</v>
      </c>
      <c r="M14" s="50">
        <v>0.21736185488349916</v>
      </c>
      <c r="N14" s="50">
        <v>0.21736185488349916</v>
      </c>
      <c r="O14" s="50">
        <v>0.21736185488349916</v>
      </c>
      <c r="P14" s="50">
        <v>0.21736185488349916</v>
      </c>
      <c r="Q14" s="50">
        <v>0.21736185488349916</v>
      </c>
      <c r="R14" s="50">
        <v>0.21736185488349916</v>
      </c>
      <c r="S14" s="50">
        <v>0.21736185488349916</v>
      </c>
      <c r="T14" s="50">
        <v>0.21736185488349916</v>
      </c>
      <c r="U14" s="50">
        <v>0.21736185488349916</v>
      </c>
      <c r="V14" s="50">
        <v>0.21736185488349916</v>
      </c>
      <c r="W14" s="50">
        <v>0.21736185488349916</v>
      </c>
      <c r="X14" s="50">
        <v>0.21736185488349916</v>
      </c>
      <c r="Y14" s="50">
        <v>0.21736185488349916</v>
      </c>
      <c r="Z14" s="50">
        <v>0.21736185488349916</v>
      </c>
      <c r="AA14" s="50">
        <v>0.21736185488349916</v>
      </c>
      <c r="AB14" s="50">
        <v>0.21736185488349916</v>
      </c>
      <c r="AC14" s="50">
        <v>0.21736185488349916</v>
      </c>
      <c r="AD14" s="50">
        <v>0.21736185488349916</v>
      </c>
      <c r="AE14" s="50">
        <v>0.21736185488349916</v>
      </c>
      <c r="AF14" s="50">
        <v>0.21736185488349916</v>
      </c>
      <c r="AG14" s="50">
        <v>0.21736185488349916</v>
      </c>
      <c r="AH14" s="50">
        <v>0.21736185488349916</v>
      </c>
      <c r="AI14" s="50">
        <v>0.21736185488349916</v>
      </c>
    </row>
    <row r="15" spans="1:35" s="35" customFormat="1" ht="13.9" customHeight="1" thickTop="1" x14ac:dyDescent="0.4">
      <c r="A15" s="42" t="s">
        <v>116</v>
      </c>
      <c r="B15" s="52">
        <v>0.26573079525328891</v>
      </c>
      <c r="C15" s="52">
        <v>0.26611471363794564</v>
      </c>
      <c r="D15" s="52">
        <v>0.26649863202260238</v>
      </c>
      <c r="E15" s="52">
        <v>0.26688255040725911</v>
      </c>
      <c r="F15" s="52">
        <v>0.26726646879191585</v>
      </c>
      <c r="G15" s="52">
        <v>0.26765038717657258</v>
      </c>
      <c r="H15" s="52">
        <v>0.26803430556122931</v>
      </c>
      <c r="I15" s="52">
        <v>0.26841822394588605</v>
      </c>
      <c r="J15" s="52">
        <v>0.26880214233054278</v>
      </c>
      <c r="K15" s="52">
        <v>0.26918606071519952</v>
      </c>
      <c r="L15" s="52">
        <v>0.26956997909985625</v>
      </c>
      <c r="M15" s="52">
        <v>0.26995389748451298</v>
      </c>
      <c r="N15" s="52">
        <v>0.27033781586916972</v>
      </c>
      <c r="O15" s="52">
        <v>0.27072173425382645</v>
      </c>
      <c r="P15" s="52">
        <v>0.27110565263848319</v>
      </c>
      <c r="Q15" s="52">
        <v>0.27148957102313992</v>
      </c>
      <c r="R15" s="52">
        <v>0.27187348940779665</v>
      </c>
      <c r="S15" s="52">
        <v>0.27225740779245339</v>
      </c>
      <c r="T15" s="52">
        <v>0.27264132617711012</v>
      </c>
      <c r="U15" s="52">
        <v>0.27302524456176686</v>
      </c>
      <c r="V15" s="52">
        <v>0.27340916294642359</v>
      </c>
      <c r="W15" s="52">
        <v>0.27379308133108032</v>
      </c>
      <c r="X15" s="52">
        <v>0.27417699971573706</v>
      </c>
      <c r="Y15" s="52">
        <v>0.27456091810039379</v>
      </c>
      <c r="Z15" s="52">
        <v>0.27494483648505053</v>
      </c>
      <c r="AA15" s="52">
        <v>0.27532875486970726</v>
      </c>
      <c r="AB15" s="52">
        <v>0.27571267325436399</v>
      </c>
      <c r="AC15" s="52">
        <v>0.27609659163902073</v>
      </c>
      <c r="AD15" s="52">
        <v>0.27648051002367746</v>
      </c>
      <c r="AE15" s="52">
        <v>0.2768644284083342</v>
      </c>
      <c r="AF15" s="52">
        <v>0.27724834679299093</v>
      </c>
      <c r="AG15" s="52">
        <v>0.27763226517764766</v>
      </c>
      <c r="AH15" s="52">
        <v>0.2780161835623044</v>
      </c>
      <c r="AI15" s="52">
        <v>0.27840010194696108</v>
      </c>
    </row>
    <row r="16" spans="1:35" s="35" customFormat="1" ht="13.9" customHeight="1" x14ac:dyDescent="0.4">
      <c r="A16" s="39" t="s">
        <v>115</v>
      </c>
      <c r="B16" s="51">
        <v>0.26573079525328891</v>
      </c>
      <c r="C16" s="51">
        <v>0.26590233716573836</v>
      </c>
      <c r="D16" s="51">
        <v>0.2660738790781878</v>
      </c>
      <c r="E16" s="51">
        <v>0.26624542099063725</v>
      </c>
      <c r="F16" s="51">
        <v>0.2664169629030867</v>
      </c>
      <c r="G16" s="51">
        <v>0.26658850481553614</v>
      </c>
      <c r="H16" s="51">
        <v>0.26676004672798559</v>
      </c>
      <c r="I16" s="51">
        <v>0.26693158864043504</v>
      </c>
      <c r="J16" s="51">
        <v>0.26710313055288448</v>
      </c>
      <c r="K16" s="51">
        <v>0.26727467246533393</v>
      </c>
      <c r="L16" s="51">
        <v>0.26744621437778338</v>
      </c>
      <c r="M16" s="51">
        <v>0.26761775629023282</v>
      </c>
      <c r="N16" s="51">
        <v>0.26778929820268227</v>
      </c>
      <c r="O16" s="51">
        <v>0.26796084011513172</v>
      </c>
      <c r="P16" s="51">
        <v>0.26813238202758116</v>
      </c>
      <c r="Q16" s="51">
        <v>0.26830392394003061</v>
      </c>
      <c r="R16" s="51">
        <v>0.26847546585248006</v>
      </c>
      <c r="S16" s="51">
        <v>0.2686470077649295</v>
      </c>
      <c r="T16" s="51">
        <v>0.26881854967737895</v>
      </c>
      <c r="U16" s="51">
        <v>0.2689900915898284</v>
      </c>
      <c r="V16" s="51">
        <v>0.26916163350227784</v>
      </c>
      <c r="W16" s="51">
        <v>0.26933317541472729</v>
      </c>
      <c r="X16" s="51">
        <v>0.26950471732717673</v>
      </c>
      <c r="Y16" s="51">
        <v>0.26967625923962618</v>
      </c>
      <c r="Z16" s="51">
        <v>0.26984780115207563</v>
      </c>
      <c r="AA16" s="51">
        <v>0.27001934306452507</v>
      </c>
      <c r="AB16" s="51">
        <v>0.27019088497697452</v>
      </c>
      <c r="AC16" s="51">
        <v>0.27036242688942397</v>
      </c>
      <c r="AD16" s="51">
        <v>0.27053396880187341</v>
      </c>
      <c r="AE16" s="51">
        <v>0.27070551071432286</v>
      </c>
      <c r="AF16" s="51">
        <v>0.27087705262677231</v>
      </c>
      <c r="AG16" s="51">
        <v>0.27104859453922175</v>
      </c>
      <c r="AH16" s="51">
        <v>0.2712201364516712</v>
      </c>
      <c r="AI16" s="51">
        <v>0.27139167836412059</v>
      </c>
    </row>
    <row r="17" spans="1:35" s="35" customFormat="1" ht="13.9" customHeight="1" thickBot="1" x14ac:dyDescent="0.45">
      <c r="A17" s="38" t="s">
        <v>114</v>
      </c>
      <c r="B17" s="50">
        <v>0.26573079525328891</v>
      </c>
      <c r="C17" s="50">
        <v>0.26573079525328891</v>
      </c>
      <c r="D17" s="50">
        <v>0.26573079525328891</v>
      </c>
      <c r="E17" s="50">
        <v>0.26573079525328891</v>
      </c>
      <c r="F17" s="50">
        <v>0.26573079525328891</v>
      </c>
      <c r="G17" s="50">
        <v>0.26573079525328891</v>
      </c>
      <c r="H17" s="50">
        <v>0.26573079525328891</v>
      </c>
      <c r="I17" s="50">
        <v>0.26573079525328891</v>
      </c>
      <c r="J17" s="50">
        <v>0.26573079525328891</v>
      </c>
      <c r="K17" s="50">
        <v>0.26573079525328891</v>
      </c>
      <c r="L17" s="50">
        <v>0.26573079525328891</v>
      </c>
      <c r="M17" s="50">
        <v>0.26573079525328891</v>
      </c>
      <c r="N17" s="50">
        <v>0.26573079525328891</v>
      </c>
      <c r="O17" s="50">
        <v>0.26573079525328891</v>
      </c>
      <c r="P17" s="50">
        <v>0.26573079525328891</v>
      </c>
      <c r="Q17" s="50">
        <v>0.26573079525328891</v>
      </c>
      <c r="R17" s="50">
        <v>0.26573079525328891</v>
      </c>
      <c r="S17" s="50">
        <v>0.26573079525328891</v>
      </c>
      <c r="T17" s="50">
        <v>0.26573079525328891</v>
      </c>
      <c r="U17" s="50">
        <v>0.26573079525328891</v>
      </c>
      <c r="V17" s="50">
        <v>0.26573079525328891</v>
      </c>
      <c r="W17" s="50">
        <v>0.26573079525328891</v>
      </c>
      <c r="X17" s="50">
        <v>0.26573079525328891</v>
      </c>
      <c r="Y17" s="50">
        <v>0.26573079525328891</v>
      </c>
      <c r="Z17" s="50">
        <v>0.26573079525328891</v>
      </c>
      <c r="AA17" s="50">
        <v>0.26573079525328891</v>
      </c>
      <c r="AB17" s="50">
        <v>0.26573079525328891</v>
      </c>
      <c r="AC17" s="50">
        <v>0.26573079525328891</v>
      </c>
      <c r="AD17" s="50">
        <v>0.26573079525328891</v>
      </c>
      <c r="AE17" s="50">
        <v>0.26573079525328891</v>
      </c>
      <c r="AF17" s="50">
        <v>0.26573079525328891</v>
      </c>
      <c r="AG17" s="50">
        <v>0.26573079525328891</v>
      </c>
      <c r="AH17" s="50">
        <v>0.26573079525328891</v>
      </c>
      <c r="AI17" s="50">
        <v>0.26573079525328891</v>
      </c>
    </row>
    <row r="18" spans="1:35" ht="14.65" thickTop="1" x14ac:dyDescent="0.45"/>
    <row r="19" spans="1:35" x14ac:dyDescent="0.45">
      <c r="A19" s="54" t="s">
        <v>113</v>
      </c>
      <c r="B19" s="53">
        <f>AVERAGE(B10,B13,B16)</f>
        <v>0.22666001348843601</v>
      </c>
      <c r="C19" s="53">
        <f>AVERAGE(C10,C13,C16)</f>
        <v>0.22680633334629274</v>
      </c>
      <c r="D19" s="53">
        <f>AVERAGE(D10,D13,D16)</f>
        <v>0.22695265320414948</v>
      </c>
      <c r="E19" s="53">
        <f>AVERAGE(E10,E13,E16)</f>
        <v>0.22709897306200624</v>
      </c>
      <c r="F19" s="53">
        <f>AVERAGE(F10,F13,F16)</f>
        <v>0.22724529291986303</v>
      </c>
      <c r="G19" s="53">
        <f>AVERAGE(G10,G13,G16)</f>
        <v>0.22739161277771977</v>
      </c>
      <c r="H19" s="53">
        <f>AVERAGE(H10,H13,H16)</f>
        <v>0.22753793263557651</v>
      </c>
      <c r="I19" s="53">
        <f>AVERAGE(I10,I13,I16)</f>
        <v>0.22768425249343327</v>
      </c>
      <c r="J19" s="53">
        <f>AVERAGE(J10,J13,J16)</f>
        <v>0.22783057235129003</v>
      </c>
      <c r="K19" s="53">
        <f>AVERAGE(K10,K13,K16)</f>
        <v>0.22797689220914677</v>
      </c>
      <c r="L19" s="53">
        <f>AVERAGE(L10,L13,L16)</f>
        <v>0.22812321206700351</v>
      </c>
      <c r="M19" s="53">
        <f>AVERAGE(M10,M13,M16)</f>
        <v>0.2282695319248603</v>
      </c>
      <c r="N19" s="53">
        <f>AVERAGE(N10,N13,N16)</f>
        <v>0.22841585178271706</v>
      </c>
      <c r="O19" s="53">
        <f>AVERAGE(O10,O13,O16)</f>
        <v>0.2285621716405738</v>
      </c>
      <c r="P19" s="53">
        <f>AVERAGE(P10,P13,P16)</f>
        <v>0.22870849149843053</v>
      </c>
      <c r="Q19" s="53">
        <f>AVERAGE(Q10,Q13,Q16)</f>
        <v>0.2288548113562873</v>
      </c>
      <c r="R19" s="53">
        <f>AVERAGE(R10,R13,R16)</f>
        <v>0.22900113121414409</v>
      </c>
      <c r="S19" s="53">
        <f>AVERAGE(S10,S13,S16)</f>
        <v>0.22914745107200082</v>
      </c>
      <c r="T19" s="53">
        <f>AVERAGE(T10,T13,T16)</f>
        <v>0.22929377092985756</v>
      </c>
      <c r="U19" s="53">
        <f>AVERAGE(U10,U13,U16)</f>
        <v>0.22944009078771432</v>
      </c>
      <c r="V19" s="53">
        <f>AVERAGE(V10,V13,V16)</f>
        <v>0.22958641064557109</v>
      </c>
      <c r="W19" s="53">
        <f>AVERAGE(W10,W13,W16)</f>
        <v>0.22973273050342782</v>
      </c>
      <c r="X19" s="53">
        <f>AVERAGE(X10,X13,X16)</f>
        <v>0.22987905036128456</v>
      </c>
      <c r="Y19" s="53">
        <f>AVERAGE(Y10,Y13,Y16)</f>
        <v>0.23002537021914135</v>
      </c>
      <c r="Z19" s="53">
        <f>AVERAGE(Z10,Z13,Z16)</f>
        <v>0.23017169007699811</v>
      </c>
      <c r="AA19" s="53">
        <f>AVERAGE(AA10,AA13,AA16)</f>
        <v>0.23031800993485485</v>
      </c>
      <c r="AB19" s="53">
        <f>AVERAGE(AB10,AB13,AB16)</f>
        <v>0.23046432979271159</v>
      </c>
      <c r="AC19" s="53">
        <f>AVERAGE(AC10,AC13,AC16)</f>
        <v>0.23061064965056835</v>
      </c>
      <c r="AD19" s="53">
        <f>AVERAGE(AD10,AD13,AD16)</f>
        <v>0.23075696950842514</v>
      </c>
      <c r="AE19" s="53">
        <f>AVERAGE(AE10,AE13,AE16)</f>
        <v>0.23090328936628188</v>
      </c>
      <c r="AF19" s="53">
        <f>AVERAGE(AF10,AF13,AF16)</f>
        <v>0.23104960922413861</v>
      </c>
      <c r="AG19" s="53">
        <f>AVERAGE(AG10,AG13,AG16)</f>
        <v>0.23119592908199538</v>
      </c>
      <c r="AH19" s="53">
        <f>AVERAGE(AH10,AH13,AH16)</f>
        <v>0.23134224893985214</v>
      </c>
      <c r="AI19" s="53">
        <f>AVERAGE(AI10,AI13,AI16)</f>
        <v>0.23148856879770885</v>
      </c>
    </row>
    <row r="21" spans="1:35" s="35" customFormat="1" ht="13.9" customHeight="1" x14ac:dyDescent="0.35">
      <c r="B21" s="49">
        <v>2017</v>
      </c>
      <c r="C21" s="49">
        <v>2018</v>
      </c>
      <c r="D21" s="49">
        <v>2019</v>
      </c>
      <c r="E21" s="49">
        <v>2020</v>
      </c>
      <c r="F21" s="49">
        <v>2021</v>
      </c>
      <c r="G21" s="49">
        <v>2022</v>
      </c>
      <c r="H21" s="49">
        <v>2023</v>
      </c>
      <c r="I21" s="49">
        <v>2024</v>
      </c>
      <c r="J21" s="49">
        <v>2025</v>
      </c>
      <c r="K21" s="49">
        <v>2026</v>
      </c>
      <c r="L21" s="49">
        <v>2027</v>
      </c>
      <c r="M21" s="49">
        <v>2028</v>
      </c>
      <c r="N21" s="49">
        <v>2029</v>
      </c>
      <c r="O21" s="49">
        <v>2030</v>
      </c>
      <c r="P21" s="49">
        <v>2031</v>
      </c>
      <c r="Q21" s="49">
        <v>2032</v>
      </c>
      <c r="R21" s="49">
        <v>2033</v>
      </c>
      <c r="S21" s="49">
        <v>2034</v>
      </c>
      <c r="T21" s="49">
        <v>2035</v>
      </c>
      <c r="U21" s="49">
        <v>2036</v>
      </c>
      <c r="V21" s="49">
        <v>2037</v>
      </c>
      <c r="W21" s="49">
        <v>2038</v>
      </c>
      <c r="X21" s="49">
        <v>2039</v>
      </c>
      <c r="Y21" s="49">
        <v>2040</v>
      </c>
      <c r="Z21" s="49">
        <v>2041</v>
      </c>
      <c r="AA21" s="49">
        <v>2042</v>
      </c>
      <c r="AB21" s="49">
        <v>2043</v>
      </c>
      <c r="AC21" s="49">
        <v>2044</v>
      </c>
      <c r="AD21" s="49">
        <v>2045</v>
      </c>
      <c r="AE21" s="49">
        <v>2046</v>
      </c>
      <c r="AF21" s="49">
        <v>2047</v>
      </c>
      <c r="AG21" s="49">
        <v>2048</v>
      </c>
      <c r="AH21" s="49">
        <v>2049</v>
      </c>
      <c r="AI21" s="49">
        <v>2050</v>
      </c>
    </row>
    <row r="22" spans="1:35" s="35" customFormat="1" ht="13.9" customHeight="1" x14ac:dyDescent="0.4">
      <c r="A22" s="42" t="s">
        <v>112</v>
      </c>
      <c r="B22" s="52">
        <v>0.504</v>
      </c>
      <c r="C22" s="52">
        <v>0.504</v>
      </c>
      <c r="D22" s="52">
        <v>0.504</v>
      </c>
      <c r="E22" s="52">
        <v>0.504</v>
      </c>
      <c r="F22" s="52">
        <v>0.504</v>
      </c>
      <c r="G22" s="52">
        <v>0.504</v>
      </c>
      <c r="H22" s="52">
        <v>0.504</v>
      </c>
      <c r="I22" s="52">
        <v>0.504</v>
      </c>
      <c r="J22" s="52">
        <v>0.504</v>
      </c>
      <c r="K22" s="52">
        <v>0.504</v>
      </c>
      <c r="L22" s="52">
        <v>0.504</v>
      </c>
      <c r="M22" s="52">
        <v>0.504</v>
      </c>
      <c r="N22" s="52">
        <v>0.504</v>
      </c>
      <c r="O22" s="52">
        <v>0.504</v>
      </c>
      <c r="P22" s="52">
        <v>0.504</v>
      </c>
      <c r="Q22" s="52">
        <v>0.504</v>
      </c>
      <c r="R22" s="52">
        <v>0.504</v>
      </c>
      <c r="S22" s="52">
        <v>0.504</v>
      </c>
      <c r="T22" s="52">
        <v>0.504</v>
      </c>
      <c r="U22" s="52">
        <v>0.504</v>
      </c>
      <c r="V22" s="52">
        <v>0.504</v>
      </c>
      <c r="W22" s="52">
        <v>0.504</v>
      </c>
      <c r="X22" s="52">
        <v>0.504</v>
      </c>
      <c r="Y22" s="52">
        <v>0.504</v>
      </c>
      <c r="Z22" s="52">
        <v>0.504</v>
      </c>
      <c r="AA22" s="52">
        <v>0.504</v>
      </c>
      <c r="AB22" s="52">
        <v>0.504</v>
      </c>
      <c r="AC22" s="52">
        <v>0.504</v>
      </c>
      <c r="AD22" s="52">
        <v>0.504</v>
      </c>
      <c r="AE22" s="52">
        <v>0.504</v>
      </c>
      <c r="AF22" s="52">
        <v>0.504</v>
      </c>
      <c r="AG22" s="52">
        <v>0.504</v>
      </c>
      <c r="AH22" s="52">
        <v>0.504</v>
      </c>
      <c r="AI22" s="52">
        <v>0.504</v>
      </c>
    </row>
    <row r="23" spans="1:35" s="35" customFormat="1" ht="13.9" customHeight="1" x14ac:dyDescent="0.4">
      <c r="A23" s="39" t="s">
        <v>111</v>
      </c>
      <c r="B23" s="51">
        <v>0.504</v>
      </c>
      <c r="C23" s="51">
        <v>0.504</v>
      </c>
      <c r="D23" s="51">
        <v>0.504</v>
      </c>
      <c r="E23" s="51">
        <v>0.504</v>
      </c>
      <c r="F23" s="51">
        <v>0.504</v>
      </c>
      <c r="G23" s="51">
        <v>0.504</v>
      </c>
      <c r="H23" s="51">
        <v>0.504</v>
      </c>
      <c r="I23" s="51">
        <v>0.504</v>
      </c>
      <c r="J23" s="51">
        <v>0.504</v>
      </c>
      <c r="K23" s="51">
        <v>0.504</v>
      </c>
      <c r="L23" s="51">
        <v>0.504</v>
      </c>
      <c r="M23" s="51">
        <v>0.504</v>
      </c>
      <c r="N23" s="51">
        <v>0.504</v>
      </c>
      <c r="O23" s="51">
        <v>0.504</v>
      </c>
      <c r="P23" s="51">
        <v>0.504</v>
      </c>
      <c r="Q23" s="51">
        <v>0.504</v>
      </c>
      <c r="R23" s="51">
        <v>0.504</v>
      </c>
      <c r="S23" s="51">
        <v>0.504</v>
      </c>
      <c r="T23" s="51">
        <v>0.504</v>
      </c>
      <c r="U23" s="51">
        <v>0.504</v>
      </c>
      <c r="V23" s="51">
        <v>0.504</v>
      </c>
      <c r="W23" s="51">
        <v>0.504</v>
      </c>
      <c r="X23" s="51">
        <v>0.504</v>
      </c>
      <c r="Y23" s="51">
        <v>0.504</v>
      </c>
      <c r="Z23" s="51">
        <v>0.504</v>
      </c>
      <c r="AA23" s="51">
        <v>0.504</v>
      </c>
      <c r="AB23" s="51">
        <v>0.504</v>
      </c>
      <c r="AC23" s="51">
        <v>0.504</v>
      </c>
      <c r="AD23" s="51">
        <v>0.504</v>
      </c>
      <c r="AE23" s="51">
        <v>0.504</v>
      </c>
      <c r="AF23" s="51">
        <v>0.504</v>
      </c>
      <c r="AG23" s="51">
        <v>0.504</v>
      </c>
      <c r="AH23" s="51">
        <v>0.504</v>
      </c>
      <c r="AI23" s="51">
        <v>0.504</v>
      </c>
    </row>
    <row r="24" spans="1:35" s="35" customFormat="1" ht="13.9" customHeight="1" thickBot="1" x14ac:dyDescent="0.45">
      <c r="A24" s="38" t="s">
        <v>110</v>
      </c>
      <c r="B24" s="50">
        <v>0.504</v>
      </c>
      <c r="C24" s="50">
        <v>0.504</v>
      </c>
      <c r="D24" s="50">
        <v>0.504</v>
      </c>
      <c r="E24" s="50">
        <v>0.504</v>
      </c>
      <c r="F24" s="50">
        <v>0.504</v>
      </c>
      <c r="G24" s="50">
        <v>0.504</v>
      </c>
      <c r="H24" s="50">
        <v>0.504</v>
      </c>
      <c r="I24" s="50">
        <v>0.504</v>
      </c>
      <c r="J24" s="50">
        <v>0.504</v>
      </c>
      <c r="K24" s="50">
        <v>0.504</v>
      </c>
      <c r="L24" s="50">
        <v>0.504</v>
      </c>
      <c r="M24" s="50">
        <v>0.504</v>
      </c>
      <c r="N24" s="50">
        <v>0.504</v>
      </c>
      <c r="O24" s="50">
        <v>0.504</v>
      </c>
      <c r="P24" s="50">
        <v>0.504</v>
      </c>
      <c r="Q24" s="50">
        <v>0.504</v>
      </c>
      <c r="R24" s="50">
        <v>0.504</v>
      </c>
      <c r="S24" s="50">
        <v>0.504</v>
      </c>
      <c r="T24" s="50">
        <v>0.504</v>
      </c>
      <c r="U24" s="50">
        <v>0.504</v>
      </c>
      <c r="V24" s="50">
        <v>0.504</v>
      </c>
      <c r="W24" s="50">
        <v>0.504</v>
      </c>
      <c r="X24" s="50">
        <v>0.504</v>
      </c>
      <c r="Y24" s="50">
        <v>0.504</v>
      </c>
      <c r="Z24" s="50">
        <v>0.504</v>
      </c>
      <c r="AA24" s="50">
        <v>0.504</v>
      </c>
      <c r="AB24" s="50">
        <v>0.504</v>
      </c>
      <c r="AC24" s="50">
        <v>0.504</v>
      </c>
      <c r="AD24" s="50">
        <v>0.504</v>
      </c>
      <c r="AE24" s="50">
        <v>0.504</v>
      </c>
      <c r="AF24" s="50">
        <v>0.504</v>
      </c>
      <c r="AG24" s="50">
        <v>0.504</v>
      </c>
      <c r="AH24" s="50">
        <v>0.504</v>
      </c>
      <c r="AI24" s="50">
        <v>0.504</v>
      </c>
    </row>
    <row r="25" spans="1:35" s="35" customFormat="1" ht="13.9" customHeight="1" thickTop="1" x14ac:dyDescent="0.4">
      <c r="A25" s="42" t="s">
        <v>109</v>
      </c>
      <c r="B25" s="52">
        <v>0.61199999999999999</v>
      </c>
      <c r="C25" s="52">
        <v>0.61199999999999999</v>
      </c>
      <c r="D25" s="52">
        <v>0.61199999999999999</v>
      </c>
      <c r="E25" s="52">
        <v>0.61199999999999999</v>
      </c>
      <c r="F25" s="52">
        <v>0.61199999999999999</v>
      </c>
      <c r="G25" s="52">
        <v>0.61199999999999999</v>
      </c>
      <c r="H25" s="52">
        <v>0.61199999999999999</v>
      </c>
      <c r="I25" s="52">
        <v>0.61199999999999999</v>
      </c>
      <c r="J25" s="52">
        <v>0.61199999999999999</v>
      </c>
      <c r="K25" s="52">
        <v>0.61199999999999999</v>
      </c>
      <c r="L25" s="52">
        <v>0.61199999999999999</v>
      </c>
      <c r="M25" s="52">
        <v>0.61199999999999999</v>
      </c>
      <c r="N25" s="52">
        <v>0.61199999999999999</v>
      </c>
      <c r="O25" s="52">
        <v>0.61199999999999999</v>
      </c>
      <c r="P25" s="52">
        <v>0.61199999999999999</v>
      </c>
      <c r="Q25" s="52">
        <v>0.61199999999999999</v>
      </c>
      <c r="R25" s="52">
        <v>0.61199999999999999</v>
      </c>
      <c r="S25" s="52">
        <v>0.61199999999999999</v>
      </c>
      <c r="T25" s="52">
        <v>0.61199999999999999</v>
      </c>
      <c r="U25" s="52">
        <v>0.61199999999999999</v>
      </c>
      <c r="V25" s="52">
        <v>0.61199999999999999</v>
      </c>
      <c r="W25" s="52">
        <v>0.61199999999999999</v>
      </c>
      <c r="X25" s="52">
        <v>0.61199999999999999</v>
      </c>
      <c r="Y25" s="52">
        <v>0.61199999999999999</v>
      </c>
      <c r="Z25" s="52">
        <v>0.61199999999999999</v>
      </c>
      <c r="AA25" s="52">
        <v>0.61199999999999999</v>
      </c>
      <c r="AB25" s="52">
        <v>0.61199999999999999</v>
      </c>
      <c r="AC25" s="52">
        <v>0.61199999999999999</v>
      </c>
      <c r="AD25" s="52">
        <v>0.61199999999999999</v>
      </c>
      <c r="AE25" s="52">
        <v>0.61199999999999999</v>
      </c>
      <c r="AF25" s="52">
        <v>0.61199999999999999</v>
      </c>
      <c r="AG25" s="52">
        <v>0.61199999999999999</v>
      </c>
      <c r="AH25" s="52">
        <v>0.61199999999999999</v>
      </c>
      <c r="AI25" s="52">
        <v>0.61199999999999999</v>
      </c>
    </row>
    <row r="26" spans="1:35" s="35" customFormat="1" ht="13.9" customHeight="1" x14ac:dyDescent="0.4">
      <c r="A26" s="39" t="s">
        <v>108</v>
      </c>
      <c r="B26" s="51">
        <v>0.61199999999999999</v>
      </c>
      <c r="C26" s="51">
        <v>0.61199999999999999</v>
      </c>
      <c r="D26" s="51">
        <v>0.61199999999999999</v>
      </c>
      <c r="E26" s="51">
        <v>0.61199999999999999</v>
      </c>
      <c r="F26" s="51">
        <v>0.61199999999999999</v>
      </c>
      <c r="G26" s="51">
        <v>0.61199999999999999</v>
      </c>
      <c r="H26" s="51">
        <v>0.61199999999999999</v>
      </c>
      <c r="I26" s="51">
        <v>0.61199999999999999</v>
      </c>
      <c r="J26" s="51">
        <v>0.61199999999999999</v>
      </c>
      <c r="K26" s="51">
        <v>0.61199999999999999</v>
      </c>
      <c r="L26" s="51">
        <v>0.61199999999999999</v>
      </c>
      <c r="M26" s="51">
        <v>0.61199999999999999</v>
      </c>
      <c r="N26" s="51">
        <v>0.61199999999999999</v>
      </c>
      <c r="O26" s="51">
        <v>0.61199999999999999</v>
      </c>
      <c r="P26" s="51">
        <v>0.61199999999999999</v>
      </c>
      <c r="Q26" s="51">
        <v>0.61199999999999999</v>
      </c>
      <c r="R26" s="51">
        <v>0.61199999999999999</v>
      </c>
      <c r="S26" s="51">
        <v>0.61199999999999999</v>
      </c>
      <c r="T26" s="51">
        <v>0.61199999999999999</v>
      </c>
      <c r="U26" s="51">
        <v>0.61199999999999999</v>
      </c>
      <c r="V26" s="51">
        <v>0.61199999999999999</v>
      </c>
      <c r="W26" s="51">
        <v>0.61199999999999999</v>
      </c>
      <c r="X26" s="51">
        <v>0.61199999999999999</v>
      </c>
      <c r="Y26" s="51">
        <v>0.61199999999999999</v>
      </c>
      <c r="Z26" s="51">
        <v>0.61199999999999999</v>
      </c>
      <c r="AA26" s="51">
        <v>0.61199999999999999</v>
      </c>
      <c r="AB26" s="51">
        <v>0.61199999999999999</v>
      </c>
      <c r="AC26" s="51">
        <v>0.61199999999999999</v>
      </c>
      <c r="AD26" s="51">
        <v>0.61199999999999999</v>
      </c>
      <c r="AE26" s="51">
        <v>0.61199999999999999</v>
      </c>
      <c r="AF26" s="51">
        <v>0.61199999999999999</v>
      </c>
      <c r="AG26" s="51">
        <v>0.61199999999999999</v>
      </c>
      <c r="AH26" s="51">
        <v>0.61199999999999999</v>
      </c>
      <c r="AI26" s="51">
        <v>0.61199999999999999</v>
      </c>
    </row>
    <row r="27" spans="1:35" s="35" customFormat="1" ht="13.9" customHeight="1" thickBot="1" x14ac:dyDescent="0.45">
      <c r="A27" s="38" t="s">
        <v>107</v>
      </c>
      <c r="B27" s="50">
        <v>0.61199999999999999</v>
      </c>
      <c r="C27" s="50">
        <v>0.61199999999999999</v>
      </c>
      <c r="D27" s="50">
        <v>0.61199999999999999</v>
      </c>
      <c r="E27" s="50">
        <v>0.61199999999999999</v>
      </c>
      <c r="F27" s="50">
        <v>0.61199999999999999</v>
      </c>
      <c r="G27" s="50">
        <v>0.61199999999999999</v>
      </c>
      <c r="H27" s="50">
        <v>0.61199999999999999</v>
      </c>
      <c r="I27" s="50">
        <v>0.61199999999999999</v>
      </c>
      <c r="J27" s="50">
        <v>0.61199999999999999</v>
      </c>
      <c r="K27" s="50">
        <v>0.61199999999999999</v>
      </c>
      <c r="L27" s="50">
        <v>0.61199999999999999</v>
      </c>
      <c r="M27" s="50">
        <v>0.61199999999999999</v>
      </c>
      <c r="N27" s="50">
        <v>0.61199999999999999</v>
      </c>
      <c r="O27" s="50">
        <v>0.61199999999999999</v>
      </c>
      <c r="P27" s="50">
        <v>0.61199999999999999</v>
      </c>
      <c r="Q27" s="50">
        <v>0.61199999999999999</v>
      </c>
      <c r="R27" s="50">
        <v>0.61199999999999999</v>
      </c>
      <c r="S27" s="50">
        <v>0.61199999999999999</v>
      </c>
      <c r="T27" s="50">
        <v>0.61199999999999999</v>
      </c>
      <c r="U27" s="50">
        <v>0.61199999999999999</v>
      </c>
      <c r="V27" s="50">
        <v>0.61199999999999999</v>
      </c>
      <c r="W27" s="50">
        <v>0.61199999999999999</v>
      </c>
      <c r="X27" s="50">
        <v>0.61199999999999999</v>
      </c>
      <c r="Y27" s="50">
        <v>0.61199999999999999</v>
      </c>
      <c r="Z27" s="50">
        <v>0.61199999999999999</v>
      </c>
      <c r="AA27" s="50">
        <v>0.61199999999999999</v>
      </c>
      <c r="AB27" s="50">
        <v>0.61199999999999999</v>
      </c>
      <c r="AC27" s="50">
        <v>0.61199999999999999</v>
      </c>
      <c r="AD27" s="50">
        <v>0.61199999999999999</v>
      </c>
      <c r="AE27" s="50">
        <v>0.61199999999999999</v>
      </c>
      <c r="AF27" s="50">
        <v>0.61199999999999999</v>
      </c>
      <c r="AG27" s="50">
        <v>0.61199999999999999</v>
      </c>
      <c r="AH27" s="50">
        <v>0.61199999999999999</v>
      </c>
      <c r="AI27" s="50">
        <v>0.61199999999999999</v>
      </c>
    </row>
    <row r="28" spans="1:35" s="35" customFormat="1" ht="13.9" customHeight="1" thickTop="1" x14ac:dyDescent="0.4">
      <c r="A28" s="42" t="s">
        <v>106</v>
      </c>
      <c r="B28" s="52">
        <v>0.63800000000000001</v>
      </c>
      <c r="C28" s="52">
        <v>0.63800000000000001</v>
      </c>
      <c r="D28" s="52">
        <v>0.63800000000000001</v>
      </c>
      <c r="E28" s="52">
        <v>0.63800000000000001</v>
      </c>
      <c r="F28" s="52">
        <v>0.63800000000000001</v>
      </c>
      <c r="G28" s="52">
        <v>0.63800000000000001</v>
      </c>
      <c r="H28" s="52">
        <v>0.63800000000000001</v>
      </c>
      <c r="I28" s="52">
        <v>0.63800000000000001</v>
      </c>
      <c r="J28" s="52">
        <v>0.63800000000000001</v>
      </c>
      <c r="K28" s="52">
        <v>0.63800000000000001</v>
      </c>
      <c r="L28" s="52">
        <v>0.63800000000000001</v>
      </c>
      <c r="M28" s="52">
        <v>0.63800000000000001</v>
      </c>
      <c r="N28" s="52">
        <v>0.63800000000000001</v>
      </c>
      <c r="O28" s="52">
        <v>0.63800000000000001</v>
      </c>
      <c r="P28" s="52">
        <v>0.63800000000000001</v>
      </c>
      <c r="Q28" s="52">
        <v>0.63800000000000001</v>
      </c>
      <c r="R28" s="52">
        <v>0.63800000000000001</v>
      </c>
      <c r="S28" s="52">
        <v>0.63800000000000001</v>
      </c>
      <c r="T28" s="52">
        <v>0.63800000000000001</v>
      </c>
      <c r="U28" s="52">
        <v>0.63800000000000001</v>
      </c>
      <c r="V28" s="52">
        <v>0.63800000000000001</v>
      </c>
      <c r="W28" s="52">
        <v>0.63800000000000001</v>
      </c>
      <c r="X28" s="52">
        <v>0.63800000000000001</v>
      </c>
      <c r="Y28" s="52">
        <v>0.63800000000000001</v>
      </c>
      <c r="Z28" s="52">
        <v>0.63800000000000001</v>
      </c>
      <c r="AA28" s="52">
        <v>0.63800000000000001</v>
      </c>
      <c r="AB28" s="52">
        <v>0.63800000000000001</v>
      </c>
      <c r="AC28" s="52">
        <v>0.63800000000000001</v>
      </c>
      <c r="AD28" s="52">
        <v>0.63800000000000001</v>
      </c>
      <c r="AE28" s="52">
        <v>0.63800000000000001</v>
      </c>
      <c r="AF28" s="52">
        <v>0.63800000000000001</v>
      </c>
      <c r="AG28" s="52">
        <v>0.63800000000000001</v>
      </c>
      <c r="AH28" s="52">
        <v>0.63800000000000001</v>
      </c>
      <c r="AI28" s="52">
        <v>0.63800000000000001</v>
      </c>
    </row>
    <row r="29" spans="1:35" s="35" customFormat="1" ht="13.9" customHeight="1" x14ac:dyDescent="0.4">
      <c r="A29" s="39" t="s">
        <v>105</v>
      </c>
      <c r="B29" s="51">
        <v>0.63800000000000001</v>
      </c>
      <c r="C29" s="51">
        <v>0.63800000000000001</v>
      </c>
      <c r="D29" s="51">
        <v>0.63800000000000001</v>
      </c>
      <c r="E29" s="51">
        <v>0.63800000000000001</v>
      </c>
      <c r="F29" s="51">
        <v>0.63800000000000001</v>
      </c>
      <c r="G29" s="51">
        <v>0.63800000000000001</v>
      </c>
      <c r="H29" s="51">
        <v>0.63800000000000001</v>
      </c>
      <c r="I29" s="51">
        <v>0.63800000000000001</v>
      </c>
      <c r="J29" s="51">
        <v>0.63800000000000001</v>
      </c>
      <c r="K29" s="51">
        <v>0.63800000000000001</v>
      </c>
      <c r="L29" s="51">
        <v>0.63800000000000001</v>
      </c>
      <c r="M29" s="51">
        <v>0.63800000000000001</v>
      </c>
      <c r="N29" s="51">
        <v>0.63800000000000001</v>
      </c>
      <c r="O29" s="51">
        <v>0.63800000000000001</v>
      </c>
      <c r="P29" s="51">
        <v>0.63800000000000001</v>
      </c>
      <c r="Q29" s="51">
        <v>0.63800000000000001</v>
      </c>
      <c r="R29" s="51">
        <v>0.63800000000000001</v>
      </c>
      <c r="S29" s="51">
        <v>0.63800000000000001</v>
      </c>
      <c r="T29" s="51">
        <v>0.63800000000000001</v>
      </c>
      <c r="U29" s="51">
        <v>0.63800000000000001</v>
      </c>
      <c r="V29" s="51">
        <v>0.63800000000000001</v>
      </c>
      <c r="W29" s="51">
        <v>0.63800000000000001</v>
      </c>
      <c r="X29" s="51">
        <v>0.63800000000000001</v>
      </c>
      <c r="Y29" s="51">
        <v>0.63800000000000001</v>
      </c>
      <c r="Z29" s="51">
        <v>0.63800000000000001</v>
      </c>
      <c r="AA29" s="51">
        <v>0.63800000000000001</v>
      </c>
      <c r="AB29" s="51">
        <v>0.63800000000000001</v>
      </c>
      <c r="AC29" s="51">
        <v>0.63800000000000001</v>
      </c>
      <c r="AD29" s="51">
        <v>0.63800000000000001</v>
      </c>
      <c r="AE29" s="51">
        <v>0.63800000000000001</v>
      </c>
      <c r="AF29" s="51">
        <v>0.63800000000000001</v>
      </c>
      <c r="AG29" s="51">
        <v>0.63800000000000001</v>
      </c>
      <c r="AH29" s="51">
        <v>0.63800000000000001</v>
      </c>
      <c r="AI29" s="51">
        <v>0.63800000000000001</v>
      </c>
    </row>
    <row r="30" spans="1:35" s="35" customFormat="1" ht="13.9" customHeight="1" thickBot="1" x14ac:dyDescent="0.45">
      <c r="A30" s="38" t="s">
        <v>104</v>
      </c>
      <c r="B30" s="50">
        <v>0.63800000000000001</v>
      </c>
      <c r="C30" s="50">
        <v>0.63800000000000001</v>
      </c>
      <c r="D30" s="50">
        <v>0.63800000000000001</v>
      </c>
      <c r="E30" s="50">
        <v>0.63800000000000001</v>
      </c>
      <c r="F30" s="50">
        <v>0.63800000000000001</v>
      </c>
      <c r="G30" s="50">
        <v>0.63800000000000001</v>
      </c>
      <c r="H30" s="50">
        <v>0.63800000000000001</v>
      </c>
      <c r="I30" s="50">
        <v>0.63800000000000001</v>
      </c>
      <c r="J30" s="50">
        <v>0.63800000000000001</v>
      </c>
      <c r="K30" s="50">
        <v>0.63800000000000001</v>
      </c>
      <c r="L30" s="50">
        <v>0.63800000000000001</v>
      </c>
      <c r="M30" s="50">
        <v>0.63800000000000001</v>
      </c>
      <c r="N30" s="50">
        <v>0.63800000000000001</v>
      </c>
      <c r="O30" s="50">
        <v>0.63800000000000001</v>
      </c>
      <c r="P30" s="50">
        <v>0.63800000000000001</v>
      </c>
      <c r="Q30" s="50">
        <v>0.63800000000000001</v>
      </c>
      <c r="R30" s="50">
        <v>0.63800000000000001</v>
      </c>
      <c r="S30" s="50">
        <v>0.63800000000000001</v>
      </c>
      <c r="T30" s="50">
        <v>0.63800000000000001</v>
      </c>
      <c r="U30" s="50">
        <v>0.63800000000000001</v>
      </c>
      <c r="V30" s="50">
        <v>0.63800000000000001</v>
      </c>
      <c r="W30" s="50">
        <v>0.63800000000000001</v>
      </c>
      <c r="X30" s="50">
        <v>0.63800000000000001</v>
      </c>
      <c r="Y30" s="50">
        <v>0.63800000000000001</v>
      </c>
      <c r="Z30" s="50">
        <v>0.63800000000000001</v>
      </c>
      <c r="AA30" s="50">
        <v>0.63800000000000001</v>
      </c>
      <c r="AB30" s="50">
        <v>0.63800000000000001</v>
      </c>
      <c r="AC30" s="50">
        <v>0.63800000000000001</v>
      </c>
      <c r="AD30" s="50">
        <v>0.63800000000000001</v>
      </c>
      <c r="AE30" s="50">
        <v>0.63800000000000001</v>
      </c>
      <c r="AF30" s="50">
        <v>0.63800000000000001</v>
      </c>
      <c r="AG30" s="50">
        <v>0.63800000000000001</v>
      </c>
      <c r="AH30" s="50">
        <v>0.63800000000000001</v>
      </c>
      <c r="AI30" s="50">
        <v>0.63800000000000001</v>
      </c>
    </row>
    <row r="31" spans="1:35" ht="14.65" thickTop="1" x14ac:dyDescent="0.45"/>
    <row r="33" spans="1:35" s="35" customFormat="1" ht="13.9" customHeight="1" thickBot="1" x14ac:dyDescent="0.4">
      <c r="B33" s="49">
        <v>2017</v>
      </c>
      <c r="C33" s="49">
        <v>2018</v>
      </c>
      <c r="D33" s="49">
        <v>2019</v>
      </c>
      <c r="E33" s="49">
        <v>2020</v>
      </c>
      <c r="F33" s="49">
        <v>2021</v>
      </c>
      <c r="G33" s="49">
        <v>2022</v>
      </c>
      <c r="H33" s="49">
        <v>2023</v>
      </c>
      <c r="I33" s="49">
        <v>2024</v>
      </c>
      <c r="J33" s="49">
        <v>2025</v>
      </c>
      <c r="K33" s="49">
        <v>2026</v>
      </c>
      <c r="L33" s="49">
        <v>2027</v>
      </c>
      <c r="M33" s="49">
        <v>2028</v>
      </c>
      <c r="N33" s="49">
        <v>2029</v>
      </c>
      <c r="O33" s="49">
        <v>2030</v>
      </c>
      <c r="P33" s="49">
        <v>2031</v>
      </c>
      <c r="Q33" s="49">
        <v>2032</v>
      </c>
      <c r="R33" s="49">
        <v>2033</v>
      </c>
      <c r="S33" s="49">
        <v>2034</v>
      </c>
      <c r="T33" s="49">
        <v>2035</v>
      </c>
      <c r="U33" s="49">
        <v>2036</v>
      </c>
      <c r="V33" s="49">
        <v>2037</v>
      </c>
      <c r="W33" s="49">
        <v>2038</v>
      </c>
      <c r="X33" s="49">
        <v>2039</v>
      </c>
      <c r="Y33" s="49">
        <v>2040</v>
      </c>
      <c r="Z33" s="49">
        <v>2041</v>
      </c>
      <c r="AA33" s="49">
        <v>2042</v>
      </c>
      <c r="AB33" s="49">
        <v>2043</v>
      </c>
      <c r="AC33" s="49">
        <v>2044</v>
      </c>
      <c r="AD33" s="49">
        <v>2045</v>
      </c>
      <c r="AE33" s="49">
        <v>2046</v>
      </c>
      <c r="AF33" s="49">
        <v>2047</v>
      </c>
      <c r="AG33" s="49">
        <v>2048</v>
      </c>
      <c r="AH33" s="49">
        <v>2049</v>
      </c>
      <c r="AI33" s="49">
        <v>2050</v>
      </c>
    </row>
    <row r="34" spans="1:35" s="35" customFormat="1" ht="13.9" customHeight="1" thickTop="1" x14ac:dyDescent="0.4">
      <c r="A34" s="42" t="s">
        <v>103</v>
      </c>
      <c r="B34" s="41">
        <v>0.47595300000000001</v>
      </c>
      <c r="C34" s="41">
        <v>0.48847669230769231</v>
      </c>
      <c r="D34" s="41">
        <v>0.50100038461538465</v>
      </c>
      <c r="E34" s="41">
        <v>0.51352407692307689</v>
      </c>
      <c r="F34" s="41">
        <v>0.52604776923076924</v>
      </c>
      <c r="G34" s="41">
        <v>0.53857146153846158</v>
      </c>
      <c r="H34" s="41">
        <v>0.55109515384615382</v>
      </c>
      <c r="I34" s="41">
        <v>0.56361884615384616</v>
      </c>
      <c r="J34" s="41">
        <v>0.57614253846153851</v>
      </c>
      <c r="K34" s="41">
        <v>0.58866623076923075</v>
      </c>
      <c r="L34" s="41">
        <v>0.60118992307692309</v>
      </c>
      <c r="M34" s="41">
        <v>0.61371361538461544</v>
      </c>
      <c r="N34" s="41">
        <v>0.62623730769230768</v>
      </c>
      <c r="O34" s="41">
        <v>0.63876100000000002</v>
      </c>
      <c r="P34" s="41">
        <v>0.63939976100000007</v>
      </c>
      <c r="Q34" s="41">
        <v>0.640038522</v>
      </c>
      <c r="R34" s="41">
        <v>0.64067728300000004</v>
      </c>
      <c r="S34" s="41">
        <v>0.64131604400000009</v>
      </c>
      <c r="T34" s="41">
        <v>0.64195480499999991</v>
      </c>
      <c r="U34" s="41">
        <v>0.64259356600000006</v>
      </c>
      <c r="V34" s="41">
        <v>0.64323232699999999</v>
      </c>
      <c r="W34" s="41">
        <v>0.64387108800000004</v>
      </c>
      <c r="X34" s="41">
        <v>0.64450984899999997</v>
      </c>
      <c r="Y34" s="41">
        <v>0.64514861000000001</v>
      </c>
      <c r="Z34" s="41">
        <v>0.64578737099999994</v>
      </c>
      <c r="AA34" s="41">
        <v>0.64642613199999999</v>
      </c>
      <c r="AB34" s="41">
        <v>0.64706489300000003</v>
      </c>
      <c r="AC34" s="41">
        <v>0.64770365400000007</v>
      </c>
      <c r="AD34" s="41">
        <v>0.64834241499999989</v>
      </c>
      <c r="AE34" s="41">
        <v>0.64898117600000005</v>
      </c>
      <c r="AF34" s="41">
        <v>0.64961993699999998</v>
      </c>
      <c r="AG34" s="41">
        <v>0.65025869799999991</v>
      </c>
      <c r="AH34" s="41">
        <v>0.65089745900000007</v>
      </c>
      <c r="AI34" s="41">
        <v>0.65153622</v>
      </c>
    </row>
    <row r="35" spans="1:35" s="35" customFormat="1" ht="13.9" customHeight="1" x14ac:dyDescent="0.4">
      <c r="A35" s="39" t="s">
        <v>102</v>
      </c>
      <c r="B35" s="37">
        <v>0.47595300000000001</v>
      </c>
      <c r="C35" s="37">
        <v>0.480962</v>
      </c>
      <c r="D35" s="37">
        <v>0.48597100000000004</v>
      </c>
      <c r="E35" s="37">
        <v>0.49098000000000003</v>
      </c>
      <c r="F35" s="37">
        <v>0.49598900000000007</v>
      </c>
      <c r="G35" s="37">
        <v>0.50099799999999994</v>
      </c>
      <c r="H35" s="37">
        <v>0.5060070000000001</v>
      </c>
      <c r="I35" s="37">
        <v>0.51101600000000003</v>
      </c>
      <c r="J35" s="37">
        <v>0.51602500000000007</v>
      </c>
      <c r="K35" s="37">
        <v>0.52103400000000011</v>
      </c>
      <c r="L35" s="37">
        <v>0.52604300000000004</v>
      </c>
      <c r="M35" s="37">
        <v>0.53105200000000008</v>
      </c>
      <c r="N35" s="37">
        <v>0.53606100000000001</v>
      </c>
      <c r="O35" s="37">
        <v>0.54107000000000005</v>
      </c>
      <c r="P35" s="37">
        <v>0.54134053500000001</v>
      </c>
      <c r="Q35" s="37">
        <v>0.54161107000000008</v>
      </c>
      <c r="R35" s="37">
        <v>0.54188160500000004</v>
      </c>
      <c r="S35" s="37">
        <v>0.54215214</v>
      </c>
      <c r="T35" s="37">
        <v>0.54242267500000008</v>
      </c>
      <c r="U35" s="37">
        <v>0.54269321000000004</v>
      </c>
      <c r="V35" s="37">
        <v>0.542963745</v>
      </c>
      <c r="W35" s="37">
        <v>0.54323428000000007</v>
      </c>
      <c r="X35" s="37">
        <v>0.54350481500000003</v>
      </c>
      <c r="Y35" s="37">
        <v>0.54377534999999999</v>
      </c>
      <c r="Z35" s="37">
        <v>0.54404588500000006</v>
      </c>
      <c r="AA35" s="37">
        <v>0.54431642000000002</v>
      </c>
      <c r="AB35" s="37">
        <v>0.54458695499999998</v>
      </c>
      <c r="AC35" s="37">
        <v>0.54485749000000006</v>
      </c>
      <c r="AD35" s="37">
        <v>0.54512802500000002</v>
      </c>
      <c r="AE35" s="37">
        <v>0.54539855999999998</v>
      </c>
      <c r="AF35" s="37">
        <v>0.54566909500000005</v>
      </c>
      <c r="AG35" s="37">
        <v>0.54593963000000012</v>
      </c>
      <c r="AH35" s="37">
        <v>0.54621016499999997</v>
      </c>
      <c r="AI35" s="36">
        <v>0.54648070000000004</v>
      </c>
    </row>
    <row r="36" spans="1:35" s="35" customFormat="1" ht="13.9" customHeight="1" thickBot="1" x14ac:dyDescent="0.45">
      <c r="A36" s="38" t="s">
        <v>101</v>
      </c>
      <c r="B36" s="45">
        <v>0.47595300000000001</v>
      </c>
      <c r="C36" s="45">
        <v>0.47595300000000001</v>
      </c>
      <c r="D36" s="45">
        <v>0.47595300000000001</v>
      </c>
      <c r="E36" s="45">
        <v>0.47595300000000001</v>
      </c>
      <c r="F36" s="45">
        <v>0.47595300000000001</v>
      </c>
      <c r="G36" s="45">
        <v>0.47595300000000001</v>
      </c>
      <c r="H36" s="45">
        <v>0.47595300000000001</v>
      </c>
      <c r="I36" s="45">
        <v>0.47595300000000001</v>
      </c>
      <c r="J36" s="45">
        <v>0.47595300000000001</v>
      </c>
      <c r="K36" s="45">
        <v>0.47595300000000001</v>
      </c>
      <c r="L36" s="45">
        <v>0.47595300000000001</v>
      </c>
      <c r="M36" s="45">
        <v>0.47595300000000001</v>
      </c>
      <c r="N36" s="45">
        <v>0.47595300000000001</v>
      </c>
      <c r="O36" s="45">
        <v>0.47595300000000001</v>
      </c>
      <c r="P36" s="45">
        <v>0.47595300000000001</v>
      </c>
      <c r="Q36" s="45">
        <v>0.47595300000000001</v>
      </c>
      <c r="R36" s="45">
        <v>0.47595300000000001</v>
      </c>
      <c r="S36" s="45">
        <v>0.47595300000000001</v>
      </c>
      <c r="T36" s="45">
        <v>0.47595300000000001</v>
      </c>
      <c r="U36" s="45">
        <v>0.47595300000000001</v>
      </c>
      <c r="V36" s="45">
        <v>0.47595300000000001</v>
      </c>
      <c r="W36" s="45">
        <v>0.47595300000000001</v>
      </c>
      <c r="X36" s="45">
        <v>0.47595300000000001</v>
      </c>
      <c r="Y36" s="45">
        <v>0.47595300000000001</v>
      </c>
      <c r="Z36" s="45">
        <v>0.47595300000000001</v>
      </c>
      <c r="AA36" s="45">
        <v>0.47595300000000001</v>
      </c>
      <c r="AB36" s="45">
        <v>0.47595300000000001</v>
      </c>
      <c r="AC36" s="45">
        <v>0.47595300000000001</v>
      </c>
      <c r="AD36" s="45">
        <v>0.47595300000000001</v>
      </c>
      <c r="AE36" s="45">
        <v>0.47595300000000001</v>
      </c>
      <c r="AF36" s="45">
        <v>0.47595300000000001</v>
      </c>
      <c r="AG36" s="45">
        <v>0.47595300000000001</v>
      </c>
      <c r="AH36" s="45">
        <v>0.47595300000000001</v>
      </c>
      <c r="AI36" s="44">
        <v>0.47595300000000001</v>
      </c>
    </row>
    <row r="37" spans="1:35" s="35" customFormat="1" ht="13.9" customHeight="1" thickTop="1" x14ac:dyDescent="0.4">
      <c r="A37" s="42" t="s">
        <v>100</v>
      </c>
      <c r="B37" s="41">
        <v>0.453351</v>
      </c>
      <c r="C37" s="41">
        <v>0.4662174615384615</v>
      </c>
      <c r="D37" s="41">
        <v>0.4790839230769231</v>
      </c>
      <c r="E37" s="41">
        <v>0.49195038461538465</v>
      </c>
      <c r="F37" s="41">
        <v>0.50481684615384614</v>
      </c>
      <c r="G37" s="41">
        <v>0.51768330769230775</v>
      </c>
      <c r="H37" s="41">
        <v>0.53054976923076924</v>
      </c>
      <c r="I37" s="41">
        <v>0.54341623076923073</v>
      </c>
      <c r="J37" s="41">
        <v>0.55628269230769234</v>
      </c>
      <c r="K37" s="41">
        <v>0.56914915384615383</v>
      </c>
      <c r="L37" s="41">
        <v>0.58201561538461533</v>
      </c>
      <c r="M37" s="41">
        <v>0.59488207692307693</v>
      </c>
      <c r="N37" s="41">
        <v>0.60774853846153853</v>
      </c>
      <c r="O37" s="41">
        <v>0.62061500000000003</v>
      </c>
      <c r="P37" s="41">
        <v>0.62154592250000007</v>
      </c>
      <c r="Q37" s="41">
        <v>0.622476845</v>
      </c>
      <c r="R37" s="41">
        <v>0.62340776750000004</v>
      </c>
      <c r="S37" s="41">
        <v>0.62433869000000008</v>
      </c>
      <c r="T37" s="41">
        <v>0.62526961250000002</v>
      </c>
      <c r="U37" s="41">
        <v>0.62620053500000006</v>
      </c>
      <c r="V37" s="41">
        <v>0.62713145749999999</v>
      </c>
      <c r="W37" s="41">
        <v>0.62806238000000003</v>
      </c>
      <c r="X37" s="41">
        <v>0.62899330249999996</v>
      </c>
      <c r="Y37" s="41">
        <v>0.62992422500000012</v>
      </c>
      <c r="Z37" s="41">
        <v>0.63085514750000005</v>
      </c>
      <c r="AA37" s="41">
        <v>0.63178607000000009</v>
      </c>
      <c r="AB37" s="41">
        <v>0.63271699250000002</v>
      </c>
      <c r="AC37" s="41">
        <v>0.63364791500000006</v>
      </c>
      <c r="AD37" s="41">
        <v>0.6345788375000001</v>
      </c>
      <c r="AE37" s="41">
        <v>0.63550976000000003</v>
      </c>
      <c r="AF37" s="41">
        <v>0.63644068250000019</v>
      </c>
      <c r="AG37" s="41">
        <v>0.63737160500000001</v>
      </c>
      <c r="AH37" s="41">
        <v>0.63830252750000016</v>
      </c>
      <c r="AI37" s="41">
        <v>0.63923345000000009</v>
      </c>
    </row>
    <row r="38" spans="1:35" s="35" customFormat="1" ht="13.9" customHeight="1" x14ac:dyDescent="0.4">
      <c r="A38" s="39" t="s">
        <v>99</v>
      </c>
      <c r="B38" s="37">
        <v>0.453351</v>
      </c>
      <c r="C38" s="37">
        <v>0.45838576923076924</v>
      </c>
      <c r="D38" s="37">
        <v>0.46342053846153852</v>
      </c>
      <c r="E38" s="37">
        <v>0.4684553076923077</v>
      </c>
      <c r="F38" s="37">
        <v>0.47349007692307699</v>
      </c>
      <c r="G38" s="37">
        <v>0.47852484615384616</v>
      </c>
      <c r="H38" s="37">
        <v>0.48355961538461539</v>
      </c>
      <c r="I38" s="37">
        <v>0.48859438461538462</v>
      </c>
      <c r="J38" s="37">
        <v>0.49362915384615386</v>
      </c>
      <c r="K38" s="37">
        <v>0.49866392307692309</v>
      </c>
      <c r="L38" s="37">
        <v>0.50369869230769226</v>
      </c>
      <c r="M38" s="37">
        <v>0.50873346153846155</v>
      </c>
      <c r="N38" s="37">
        <v>0.51376823076923073</v>
      </c>
      <c r="O38" s="37">
        <v>0.51880300000000001</v>
      </c>
      <c r="P38" s="37">
        <v>0.51919210225000001</v>
      </c>
      <c r="Q38" s="37">
        <v>0.5195812045</v>
      </c>
      <c r="R38" s="37">
        <v>0.51997030675</v>
      </c>
      <c r="S38" s="37">
        <v>0.52035940899999999</v>
      </c>
      <c r="T38" s="37">
        <v>0.52074851124999999</v>
      </c>
      <c r="U38" s="37">
        <v>0.52113761349999999</v>
      </c>
      <c r="V38" s="37">
        <v>0.52152671574999998</v>
      </c>
      <c r="W38" s="37">
        <v>0.52191581799999986</v>
      </c>
      <c r="X38" s="37">
        <v>0.52230492025000008</v>
      </c>
      <c r="Y38" s="37">
        <v>0.52269402249999997</v>
      </c>
      <c r="Z38" s="37">
        <v>0.52308312474999996</v>
      </c>
      <c r="AA38" s="37">
        <v>0.52347222699999985</v>
      </c>
      <c r="AB38" s="37">
        <v>0.52386132924999995</v>
      </c>
      <c r="AC38" s="37">
        <v>0.52425043149999995</v>
      </c>
      <c r="AD38" s="37">
        <v>0.52463953374999994</v>
      </c>
      <c r="AE38" s="37">
        <v>0.52502863599999994</v>
      </c>
      <c r="AF38" s="37">
        <v>0.52541773824999993</v>
      </c>
      <c r="AG38" s="37">
        <v>0.52580684049999993</v>
      </c>
      <c r="AH38" s="37">
        <v>0.52619594274999992</v>
      </c>
      <c r="AI38" s="37">
        <v>0.52658504499999992</v>
      </c>
    </row>
    <row r="39" spans="1:35" s="35" customFormat="1" ht="13.9" customHeight="1" thickBot="1" x14ac:dyDescent="0.45">
      <c r="A39" s="38" t="s">
        <v>98</v>
      </c>
      <c r="B39" s="45">
        <v>0.453351</v>
      </c>
      <c r="C39" s="45">
        <v>0.453351</v>
      </c>
      <c r="D39" s="45">
        <v>0.453351</v>
      </c>
      <c r="E39" s="45">
        <v>0.453351</v>
      </c>
      <c r="F39" s="45">
        <v>0.453351</v>
      </c>
      <c r="G39" s="45">
        <v>0.453351</v>
      </c>
      <c r="H39" s="45">
        <v>0.453351</v>
      </c>
      <c r="I39" s="45">
        <v>0.453351</v>
      </c>
      <c r="J39" s="45">
        <v>0.453351</v>
      </c>
      <c r="K39" s="45">
        <v>0.453351</v>
      </c>
      <c r="L39" s="45">
        <v>0.453351</v>
      </c>
      <c r="M39" s="45">
        <v>0.453351</v>
      </c>
      <c r="N39" s="45">
        <v>0.453351</v>
      </c>
      <c r="O39" s="45">
        <v>0.453351</v>
      </c>
      <c r="P39" s="45">
        <v>0.453351</v>
      </c>
      <c r="Q39" s="45">
        <v>0.453351</v>
      </c>
      <c r="R39" s="45">
        <v>0.453351</v>
      </c>
      <c r="S39" s="45">
        <v>0.453351</v>
      </c>
      <c r="T39" s="45">
        <v>0.453351</v>
      </c>
      <c r="U39" s="45">
        <v>0.453351</v>
      </c>
      <c r="V39" s="45">
        <v>0.453351</v>
      </c>
      <c r="W39" s="45">
        <v>0.453351</v>
      </c>
      <c r="X39" s="45">
        <v>0.453351</v>
      </c>
      <c r="Y39" s="45">
        <v>0.453351</v>
      </c>
      <c r="Z39" s="45">
        <v>0.453351</v>
      </c>
      <c r="AA39" s="45">
        <v>0.453351</v>
      </c>
      <c r="AB39" s="45">
        <v>0.453351</v>
      </c>
      <c r="AC39" s="45">
        <v>0.453351</v>
      </c>
      <c r="AD39" s="45">
        <v>0.453351</v>
      </c>
      <c r="AE39" s="45">
        <v>0.453351</v>
      </c>
      <c r="AF39" s="45">
        <v>0.453351</v>
      </c>
      <c r="AG39" s="45">
        <v>0.453351</v>
      </c>
      <c r="AH39" s="45">
        <v>0.453351</v>
      </c>
      <c r="AI39" s="45">
        <v>0.453351</v>
      </c>
    </row>
    <row r="40" spans="1:35" s="35" customFormat="1" ht="13.9" customHeight="1" thickTop="1" x14ac:dyDescent="0.4">
      <c r="A40" s="42" t="s">
        <v>97</v>
      </c>
      <c r="B40" s="41">
        <v>0.441328</v>
      </c>
      <c r="C40" s="41">
        <v>0.45434707692307696</v>
      </c>
      <c r="D40" s="41">
        <v>0.46736615384615382</v>
      </c>
      <c r="E40" s="41">
        <v>0.48038523076923079</v>
      </c>
      <c r="F40" s="41">
        <v>0.4934043076923077</v>
      </c>
      <c r="G40" s="41">
        <v>0.50642338461538461</v>
      </c>
      <c r="H40" s="41">
        <v>0.51944246153846152</v>
      </c>
      <c r="I40" s="41">
        <v>0.53246153846153854</v>
      </c>
      <c r="J40" s="41">
        <v>0.54548061538461545</v>
      </c>
      <c r="K40" s="41">
        <v>0.55849969230769225</v>
      </c>
      <c r="L40" s="41">
        <v>0.57151876923076927</v>
      </c>
      <c r="M40" s="41">
        <v>0.58453784615384619</v>
      </c>
      <c r="N40" s="41">
        <v>0.5975569230769231</v>
      </c>
      <c r="O40" s="41">
        <v>0.61057600000000001</v>
      </c>
      <c r="P40" s="41">
        <v>0.61179715200000007</v>
      </c>
      <c r="Q40" s="41">
        <v>0.61301830400000001</v>
      </c>
      <c r="R40" s="41">
        <v>0.61423945600000007</v>
      </c>
      <c r="S40" s="41">
        <v>0.61546060800000002</v>
      </c>
      <c r="T40" s="41">
        <v>0.61668175999999997</v>
      </c>
      <c r="U40" s="41">
        <v>0.61790291200000003</v>
      </c>
      <c r="V40" s="41">
        <v>0.61912406399999997</v>
      </c>
      <c r="W40" s="41">
        <v>0.62034521600000003</v>
      </c>
      <c r="X40" s="41">
        <v>0.62156636800000009</v>
      </c>
      <c r="Y40" s="41">
        <v>0.62278752000000004</v>
      </c>
      <c r="Z40" s="41">
        <v>0.6240086720000001</v>
      </c>
      <c r="AA40" s="41">
        <v>0.62522982400000005</v>
      </c>
      <c r="AB40" s="41">
        <v>0.62645097599999999</v>
      </c>
      <c r="AC40" s="41">
        <v>0.62767212800000005</v>
      </c>
      <c r="AD40" s="41">
        <v>0.62889328</v>
      </c>
      <c r="AE40" s="41">
        <v>0.63011443200000006</v>
      </c>
      <c r="AF40" s="41">
        <v>0.63133558400000012</v>
      </c>
      <c r="AG40" s="41">
        <v>0.63255673600000006</v>
      </c>
      <c r="AH40" s="41">
        <v>0.63377788800000012</v>
      </c>
      <c r="AI40" s="41">
        <v>0.63499904000000007</v>
      </c>
    </row>
    <row r="41" spans="1:35" s="35" customFormat="1" ht="13.9" customHeight="1" x14ac:dyDescent="0.4">
      <c r="A41" s="39" t="s">
        <v>96</v>
      </c>
      <c r="B41" s="37">
        <v>0.441328</v>
      </c>
      <c r="C41" s="37">
        <v>0.44636592307692308</v>
      </c>
      <c r="D41" s="37">
        <v>0.45140384615384616</v>
      </c>
      <c r="E41" s="37">
        <v>0.45644176923076923</v>
      </c>
      <c r="F41" s="37">
        <v>0.46147969230769231</v>
      </c>
      <c r="G41" s="37">
        <v>0.46651761538461539</v>
      </c>
      <c r="H41" s="37">
        <v>0.47155553846153847</v>
      </c>
      <c r="I41" s="37">
        <v>0.47659346153846155</v>
      </c>
      <c r="J41" s="37">
        <v>0.48163138461538463</v>
      </c>
      <c r="K41" s="37">
        <v>0.48666930769230771</v>
      </c>
      <c r="L41" s="37">
        <v>0.49170723076923079</v>
      </c>
      <c r="M41" s="37">
        <v>0.49674515384615375</v>
      </c>
      <c r="N41" s="37">
        <v>0.50178307692307689</v>
      </c>
      <c r="O41" s="37">
        <v>0.50682099999999997</v>
      </c>
      <c r="P41" s="37">
        <v>0.50732782099999996</v>
      </c>
      <c r="Q41" s="37">
        <v>0.50783464199999995</v>
      </c>
      <c r="R41" s="37">
        <v>0.50834146300000005</v>
      </c>
      <c r="S41" s="37">
        <v>0.50884828399999993</v>
      </c>
      <c r="T41" s="37">
        <v>0.50935510499999992</v>
      </c>
      <c r="U41" s="37">
        <v>0.50986192599999991</v>
      </c>
      <c r="V41" s="37">
        <v>0.51036874700000001</v>
      </c>
      <c r="W41" s="37">
        <v>0.510875568</v>
      </c>
      <c r="X41" s="37">
        <v>0.51138238899999988</v>
      </c>
      <c r="Y41" s="37">
        <v>0.51188920999999998</v>
      </c>
      <c r="Z41" s="37">
        <v>0.51239603099999997</v>
      </c>
      <c r="AA41" s="37">
        <v>0.51290285200000008</v>
      </c>
      <c r="AB41" s="37">
        <v>0.51340967299999996</v>
      </c>
      <c r="AC41" s="37">
        <v>0.51391649400000006</v>
      </c>
      <c r="AD41" s="37">
        <v>0.51442331499999994</v>
      </c>
      <c r="AE41" s="37">
        <v>0.51493013600000004</v>
      </c>
      <c r="AF41" s="37">
        <v>0.51543695700000003</v>
      </c>
      <c r="AG41" s="37">
        <v>0.51594377799999991</v>
      </c>
      <c r="AH41" s="37">
        <v>0.51645059900000001</v>
      </c>
      <c r="AI41" s="36">
        <v>0.51695742</v>
      </c>
    </row>
    <row r="42" spans="1:35" s="35" customFormat="1" ht="13.9" customHeight="1" thickBot="1" x14ac:dyDescent="0.45">
      <c r="A42" s="38" t="s">
        <v>95</v>
      </c>
      <c r="B42" s="48">
        <v>0.441328</v>
      </c>
      <c r="C42" s="48">
        <v>0.441328</v>
      </c>
      <c r="D42" s="48">
        <v>0.441328</v>
      </c>
      <c r="E42" s="48">
        <v>0.441328</v>
      </c>
      <c r="F42" s="48">
        <v>0.441328</v>
      </c>
      <c r="G42" s="48">
        <v>0.441328</v>
      </c>
      <c r="H42" s="48">
        <v>0.441328</v>
      </c>
      <c r="I42" s="48">
        <v>0.441328</v>
      </c>
      <c r="J42" s="48">
        <v>0.441328</v>
      </c>
      <c r="K42" s="48">
        <v>0.441328</v>
      </c>
      <c r="L42" s="48">
        <v>0.441328</v>
      </c>
      <c r="M42" s="48">
        <v>0.441328</v>
      </c>
      <c r="N42" s="48">
        <v>0.441328</v>
      </c>
      <c r="O42" s="48">
        <v>0.441328</v>
      </c>
      <c r="P42" s="48">
        <v>0.441328</v>
      </c>
      <c r="Q42" s="48">
        <v>0.441328</v>
      </c>
      <c r="R42" s="48">
        <v>0.441328</v>
      </c>
      <c r="S42" s="48">
        <v>0.441328</v>
      </c>
      <c r="T42" s="48">
        <v>0.441328</v>
      </c>
      <c r="U42" s="48">
        <v>0.441328</v>
      </c>
      <c r="V42" s="48">
        <v>0.441328</v>
      </c>
      <c r="W42" s="48">
        <v>0.441328</v>
      </c>
      <c r="X42" s="48">
        <v>0.441328</v>
      </c>
      <c r="Y42" s="48">
        <v>0.441328</v>
      </c>
      <c r="Z42" s="48">
        <v>0.441328</v>
      </c>
      <c r="AA42" s="48">
        <v>0.441328</v>
      </c>
      <c r="AB42" s="48">
        <v>0.441328</v>
      </c>
      <c r="AC42" s="48">
        <v>0.441328</v>
      </c>
      <c r="AD42" s="48">
        <v>0.441328</v>
      </c>
      <c r="AE42" s="48">
        <v>0.441328</v>
      </c>
      <c r="AF42" s="48">
        <v>0.441328</v>
      </c>
      <c r="AG42" s="48">
        <v>0.441328</v>
      </c>
      <c r="AH42" s="48">
        <v>0.441328</v>
      </c>
      <c r="AI42" s="47">
        <v>0.441328</v>
      </c>
    </row>
    <row r="43" spans="1:35" s="35" customFormat="1" ht="13.9" customHeight="1" thickTop="1" x14ac:dyDescent="0.4">
      <c r="A43" s="42" t="s">
        <v>94</v>
      </c>
      <c r="B43" s="41">
        <v>0.42659200000000003</v>
      </c>
      <c r="C43" s="41">
        <v>0.43977284615384615</v>
      </c>
      <c r="D43" s="41">
        <v>0.45295369230769233</v>
      </c>
      <c r="E43" s="41">
        <v>0.46613453846153846</v>
      </c>
      <c r="F43" s="41">
        <v>0.47931538461538459</v>
      </c>
      <c r="G43" s="41">
        <v>0.49249623076923077</v>
      </c>
      <c r="H43" s="41">
        <v>0.50567707692307695</v>
      </c>
      <c r="I43" s="41">
        <v>0.51885792307692313</v>
      </c>
      <c r="J43" s="41">
        <v>0.5320387692307692</v>
      </c>
      <c r="K43" s="41">
        <v>0.54521961538461539</v>
      </c>
      <c r="L43" s="41">
        <v>0.55840046153846157</v>
      </c>
      <c r="M43" s="41">
        <v>0.57158130769230764</v>
      </c>
      <c r="N43" s="41">
        <v>0.58476215384615393</v>
      </c>
      <c r="O43" s="41">
        <v>0.597943</v>
      </c>
      <c r="P43" s="41">
        <v>0.59943785750000012</v>
      </c>
      <c r="Q43" s="41">
        <v>0.60093271500000001</v>
      </c>
      <c r="R43" s="41">
        <v>0.60242757250000012</v>
      </c>
      <c r="S43" s="41">
        <v>0.60392243000000001</v>
      </c>
      <c r="T43" s="41">
        <v>0.60541728750000001</v>
      </c>
      <c r="U43" s="41">
        <v>0.60691214500000012</v>
      </c>
      <c r="V43" s="41">
        <v>0.60840700250000013</v>
      </c>
      <c r="W43" s="41">
        <v>0.60990186000000013</v>
      </c>
      <c r="X43" s="41">
        <v>0.61139671750000002</v>
      </c>
      <c r="Y43" s="41">
        <v>0.61289157500000002</v>
      </c>
      <c r="Z43" s="41">
        <v>0.61438643250000002</v>
      </c>
      <c r="AA43" s="41">
        <v>0.61588129000000014</v>
      </c>
      <c r="AB43" s="41">
        <v>0.61737614750000003</v>
      </c>
      <c r="AC43" s="41">
        <v>0.61887100500000014</v>
      </c>
      <c r="AD43" s="41">
        <v>0.62036586250000003</v>
      </c>
      <c r="AE43" s="41">
        <v>0.62186072000000003</v>
      </c>
      <c r="AF43" s="41">
        <v>0.62335557750000015</v>
      </c>
      <c r="AG43" s="41">
        <v>0.62485043500000004</v>
      </c>
      <c r="AH43" s="41">
        <v>0.62634529250000015</v>
      </c>
      <c r="AI43" s="40">
        <v>0.62784015000000004</v>
      </c>
    </row>
    <row r="44" spans="1:35" s="35" customFormat="1" ht="13.9" customHeight="1" x14ac:dyDescent="0.4">
      <c r="A44" s="39" t="s">
        <v>93</v>
      </c>
      <c r="B44" s="37">
        <v>0.42659200000000003</v>
      </c>
      <c r="C44" s="37">
        <v>0.43162484615384616</v>
      </c>
      <c r="D44" s="37">
        <v>0.43665769230769236</v>
      </c>
      <c r="E44" s="37">
        <v>0.4416905384615385</v>
      </c>
      <c r="F44" s="37">
        <v>0.44672338461538463</v>
      </c>
      <c r="G44" s="37">
        <v>0.45175623076923077</v>
      </c>
      <c r="H44" s="37">
        <v>0.45678907692307696</v>
      </c>
      <c r="I44" s="37">
        <v>0.46182192307692305</v>
      </c>
      <c r="J44" s="37">
        <v>0.4668547692307693</v>
      </c>
      <c r="K44" s="37">
        <v>0.47188761538461538</v>
      </c>
      <c r="L44" s="37">
        <v>0.47692046153846152</v>
      </c>
      <c r="M44" s="37">
        <v>0.48195330769230765</v>
      </c>
      <c r="N44" s="37">
        <v>0.48698615384615385</v>
      </c>
      <c r="O44" s="37">
        <v>0.49201899999999998</v>
      </c>
      <c r="P44" s="37">
        <v>0.49263402374999998</v>
      </c>
      <c r="Q44" s="37">
        <v>0.49324904749999998</v>
      </c>
      <c r="R44" s="37">
        <v>0.49386407124999998</v>
      </c>
      <c r="S44" s="37">
        <v>0.49447909499999998</v>
      </c>
      <c r="T44" s="37">
        <v>0.49509411874999998</v>
      </c>
      <c r="U44" s="37">
        <v>0.49570914249999998</v>
      </c>
      <c r="V44" s="37">
        <v>0.49632416624999998</v>
      </c>
      <c r="W44" s="37">
        <v>0.49693918999999998</v>
      </c>
      <c r="X44" s="37">
        <v>0.49755421374999997</v>
      </c>
      <c r="Y44" s="37">
        <v>0.49816923749999997</v>
      </c>
      <c r="Z44" s="37">
        <v>0.49878426124999997</v>
      </c>
      <c r="AA44" s="37">
        <v>0.49939928499999997</v>
      </c>
      <c r="AB44" s="37">
        <v>0.50001430874999997</v>
      </c>
      <c r="AC44" s="37">
        <v>0.50062933249999997</v>
      </c>
      <c r="AD44" s="37">
        <v>0.50124435624999997</v>
      </c>
      <c r="AE44" s="37">
        <v>0.50185937999999997</v>
      </c>
      <c r="AF44" s="37">
        <v>0.50247440374999996</v>
      </c>
      <c r="AG44" s="37">
        <v>0.50308942749999996</v>
      </c>
      <c r="AH44" s="37">
        <v>0.50370445124999996</v>
      </c>
      <c r="AI44" s="36">
        <v>0.50431947499999996</v>
      </c>
    </row>
    <row r="45" spans="1:35" s="35" customFormat="1" ht="13.9" customHeight="1" thickBot="1" x14ac:dyDescent="0.45">
      <c r="A45" s="38" t="s">
        <v>92</v>
      </c>
      <c r="B45" s="48">
        <v>0.42659200000000003</v>
      </c>
      <c r="C45" s="48">
        <v>0.42659200000000003</v>
      </c>
      <c r="D45" s="48">
        <v>0.42659200000000003</v>
      </c>
      <c r="E45" s="48">
        <v>0.42659200000000003</v>
      </c>
      <c r="F45" s="48">
        <v>0.42659200000000003</v>
      </c>
      <c r="G45" s="48">
        <v>0.42659200000000003</v>
      </c>
      <c r="H45" s="48">
        <v>0.42659200000000003</v>
      </c>
      <c r="I45" s="48">
        <v>0.42659200000000003</v>
      </c>
      <c r="J45" s="48">
        <v>0.42659200000000003</v>
      </c>
      <c r="K45" s="48">
        <v>0.42659200000000003</v>
      </c>
      <c r="L45" s="48">
        <v>0.42659200000000003</v>
      </c>
      <c r="M45" s="48">
        <v>0.42659200000000003</v>
      </c>
      <c r="N45" s="48">
        <v>0.42659200000000003</v>
      </c>
      <c r="O45" s="48">
        <v>0.42659200000000003</v>
      </c>
      <c r="P45" s="48">
        <v>0.42659200000000003</v>
      </c>
      <c r="Q45" s="48">
        <v>0.42659200000000003</v>
      </c>
      <c r="R45" s="48">
        <v>0.42659200000000003</v>
      </c>
      <c r="S45" s="48">
        <v>0.42659200000000003</v>
      </c>
      <c r="T45" s="48">
        <v>0.42659200000000003</v>
      </c>
      <c r="U45" s="48">
        <v>0.42659200000000003</v>
      </c>
      <c r="V45" s="48">
        <v>0.42659200000000003</v>
      </c>
      <c r="W45" s="48">
        <v>0.42659200000000003</v>
      </c>
      <c r="X45" s="48">
        <v>0.42659200000000003</v>
      </c>
      <c r="Y45" s="48">
        <v>0.42659200000000003</v>
      </c>
      <c r="Z45" s="48">
        <v>0.42659200000000003</v>
      </c>
      <c r="AA45" s="48">
        <v>0.42659200000000003</v>
      </c>
      <c r="AB45" s="48">
        <v>0.42659200000000003</v>
      </c>
      <c r="AC45" s="48">
        <v>0.42659200000000003</v>
      </c>
      <c r="AD45" s="48">
        <v>0.42659200000000003</v>
      </c>
      <c r="AE45" s="48">
        <v>0.42659200000000003</v>
      </c>
      <c r="AF45" s="48">
        <v>0.42659200000000003</v>
      </c>
      <c r="AG45" s="48">
        <v>0.42659200000000003</v>
      </c>
      <c r="AH45" s="48">
        <v>0.42659200000000003</v>
      </c>
      <c r="AI45" s="47">
        <v>0.42659200000000003</v>
      </c>
    </row>
    <row r="46" spans="1:35" s="35" customFormat="1" ht="13.9" customHeight="1" thickTop="1" x14ac:dyDescent="0.4">
      <c r="A46" s="42" t="s">
        <v>91</v>
      </c>
      <c r="B46" s="41">
        <v>0.39777400000000002</v>
      </c>
      <c r="C46" s="41">
        <v>0.41119761538461541</v>
      </c>
      <c r="D46" s="41">
        <v>0.42462123076923075</v>
      </c>
      <c r="E46" s="41">
        <v>0.4380448461538462</v>
      </c>
      <c r="F46" s="41">
        <v>0.45146846153846154</v>
      </c>
      <c r="G46" s="41">
        <v>0.46489207692307694</v>
      </c>
      <c r="H46" s="41">
        <v>0.47831569230769233</v>
      </c>
      <c r="I46" s="41">
        <v>0.49173930769230773</v>
      </c>
      <c r="J46" s="41">
        <v>0.50516292307692312</v>
      </c>
      <c r="K46" s="41">
        <v>0.51858653846153857</v>
      </c>
      <c r="L46" s="41">
        <v>0.53201015384615391</v>
      </c>
      <c r="M46" s="41">
        <v>0.54543376923076925</v>
      </c>
      <c r="N46" s="41">
        <v>0.5588573846153847</v>
      </c>
      <c r="O46" s="41">
        <v>0.57228100000000004</v>
      </c>
      <c r="P46" s="41">
        <v>0.57399784300000012</v>
      </c>
      <c r="Q46" s="41">
        <v>0.57571468600000009</v>
      </c>
      <c r="R46" s="41">
        <v>0.57743152900000005</v>
      </c>
      <c r="S46" s="41">
        <v>0.57914837200000002</v>
      </c>
      <c r="T46" s="41">
        <v>0.58086521499999999</v>
      </c>
      <c r="U46" s="41">
        <v>0.58258205800000007</v>
      </c>
      <c r="V46" s="41">
        <v>0.58429890100000004</v>
      </c>
      <c r="W46" s="41">
        <v>0.58601574400000001</v>
      </c>
      <c r="X46" s="41">
        <v>0.58773258699999997</v>
      </c>
      <c r="Y46" s="41">
        <v>0.58944943000000005</v>
      </c>
      <c r="Z46" s="41">
        <v>0.59116627300000002</v>
      </c>
      <c r="AA46" s="41">
        <v>0.5928831160000001</v>
      </c>
      <c r="AB46" s="41">
        <v>0.59459995900000007</v>
      </c>
      <c r="AC46" s="41">
        <v>0.59631680200000003</v>
      </c>
      <c r="AD46" s="41">
        <v>0.59803364500000011</v>
      </c>
      <c r="AE46" s="41">
        <v>0.59975048800000008</v>
      </c>
      <c r="AF46" s="41">
        <v>0.60146733100000005</v>
      </c>
      <c r="AG46" s="41">
        <v>0.60318417400000013</v>
      </c>
      <c r="AH46" s="41">
        <v>0.6049010170000001</v>
      </c>
      <c r="AI46" s="40">
        <v>0.60661786000000006</v>
      </c>
    </row>
    <row r="47" spans="1:35" s="35" customFormat="1" ht="13.9" customHeight="1" x14ac:dyDescent="0.4">
      <c r="A47" s="39" t="s">
        <v>90</v>
      </c>
      <c r="B47" s="37">
        <v>0.39777400000000002</v>
      </c>
      <c r="C47" s="37">
        <v>0.40277100000000005</v>
      </c>
      <c r="D47" s="37">
        <v>0.40776799999999996</v>
      </c>
      <c r="E47" s="37">
        <v>0.41276499999999999</v>
      </c>
      <c r="F47" s="37">
        <v>0.41776200000000002</v>
      </c>
      <c r="G47" s="37">
        <v>0.42275900000000005</v>
      </c>
      <c r="H47" s="37">
        <v>0.42775600000000008</v>
      </c>
      <c r="I47" s="37">
        <v>0.432753</v>
      </c>
      <c r="J47" s="37">
        <v>0.43775000000000003</v>
      </c>
      <c r="K47" s="37">
        <v>0.44274700000000006</v>
      </c>
      <c r="L47" s="37">
        <v>0.44774400000000003</v>
      </c>
      <c r="M47" s="37">
        <v>0.452741</v>
      </c>
      <c r="N47" s="37">
        <v>0.45773800000000003</v>
      </c>
      <c r="O47" s="37">
        <v>0.46273500000000001</v>
      </c>
      <c r="P47" s="37">
        <v>0.46342910249999997</v>
      </c>
      <c r="Q47" s="37">
        <v>0.46412320500000004</v>
      </c>
      <c r="R47" s="37">
        <v>0.46481730750000005</v>
      </c>
      <c r="S47" s="37">
        <v>0.46551141000000007</v>
      </c>
      <c r="T47" s="37">
        <v>0.46620551250000003</v>
      </c>
      <c r="U47" s="37">
        <v>0.46689961499999999</v>
      </c>
      <c r="V47" s="37">
        <v>0.46759371749999995</v>
      </c>
      <c r="W47" s="37">
        <v>0.46828782000000002</v>
      </c>
      <c r="X47" s="37">
        <v>0.46898192250000009</v>
      </c>
      <c r="Y47" s="37">
        <v>0.46967602500000005</v>
      </c>
      <c r="Z47" s="37">
        <v>0.47037012750000001</v>
      </c>
      <c r="AA47" s="37">
        <v>0.47106422999999997</v>
      </c>
      <c r="AB47" s="37">
        <v>0.47175833250000004</v>
      </c>
      <c r="AC47" s="37">
        <v>0.472452435</v>
      </c>
      <c r="AD47" s="37">
        <v>0.47314653750000008</v>
      </c>
      <c r="AE47" s="37">
        <v>0.47384064000000004</v>
      </c>
      <c r="AF47" s="37">
        <v>0.47453474250000005</v>
      </c>
      <c r="AG47" s="37">
        <v>0.47522884500000007</v>
      </c>
      <c r="AH47" s="37">
        <v>0.47592294750000008</v>
      </c>
      <c r="AI47" s="36">
        <v>0.47661705000000004</v>
      </c>
    </row>
    <row r="48" spans="1:35" s="35" customFormat="1" ht="13.9" customHeight="1" thickBot="1" x14ac:dyDescent="0.45">
      <c r="A48" s="38" t="s">
        <v>89</v>
      </c>
      <c r="B48" s="48">
        <v>0.39777400000000002</v>
      </c>
      <c r="C48" s="48">
        <v>0.39777400000000002</v>
      </c>
      <c r="D48" s="48">
        <v>0.39777400000000002</v>
      </c>
      <c r="E48" s="48">
        <v>0.39777400000000002</v>
      </c>
      <c r="F48" s="48">
        <v>0.39777400000000002</v>
      </c>
      <c r="G48" s="48">
        <v>0.39777400000000002</v>
      </c>
      <c r="H48" s="48">
        <v>0.39777400000000002</v>
      </c>
      <c r="I48" s="48">
        <v>0.39777400000000002</v>
      </c>
      <c r="J48" s="48">
        <v>0.39777400000000002</v>
      </c>
      <c r="K48" s="48">
        <v>0.39777400000000002</v>
      </c>
      <c r="L48" s="48">
        <v>0.39777400000000002</v>
      </c>
      <c r="M48" s="48">
        <v>0.39777400000000002</v>
      </c>
      <c r="N48" s="48">
        <v>0.39777400000000002</v>
      </c>
      <c r="O48" s="48">
        <v>0.39777400000000002</v>
      </c>
      <c r="P48" s="48">
        <v>0.39777400000000002</v>
      </c>
      <c r="Q48" s="48">
        <v>0.39777400000000002</v>
      </c>
      <c r="R48" s="48">
        <v>0.39777400000000002</v>
      </c>
      <c r="S48" s="48">
        <v>0.39777400000000002</v>
      </c>
      <c r="T48" s="48">
        <v>0.39777400000000002</v>
      </c>
      <c r="U48" s="48">
        <v>0.39777400000000002</v>
      </c>
      <c r="V48" s="48">
        <v>0.39777400000000002</v>
      </c>
      <c r="W48" s="48">
        <v>0.39777400000000002</v>
      </c>
      <c r="X48" s="48">
        <v>0.39777400000000002</v>
      </c>
      <c r="Y48" s="48">
        <v>0.39777400000000002</v>
      </c>
      <c r="Z48" s="48">
        <v>0.39777400000000002</v>
      </c>
      <c r="AA48" s="48">
        <v>0.39777400000000002</v>
      </c>
      <c r="AB48" s="48">
        <v>0.39777400000000002</v>
      </c>
      <c r="AC48" s="48">
        <v>0.39777400000000002</v>
      </c>
      <c r="AD48" s="48">
        <v>0.39777400000000002</v>
      </c>
      <c r="AE48" s="48">
        <v>0.39777400000000002</v>
      </c>
      <c r="AF48" s="48">
        <v>0.39777400000000002</v>
      </c>
      <c r="AG48" s="48">
        <v>0.39777400000000002</v>
      </c>
      <c r="AH48" s="48">
        <v>0.39777400000000002</v>
      </c>
      <c r="AI48" s="47">
        <v>0.39777400000000002</v>
      </c>
    </row>
    <row r="49" spans="1:63" s="35" customFormat="1" ht="13.9" customHeight="1" thickTop="1" x14ac:dyDescent="0.4">
      <c r="A49" s="42" t="s">
        <v>88</v>
      </c>
      <c r="B49" s="41">
        <v>0.35212300000000002</v>
      </c>
      <c r="C49" s="41">
        <v>0.36574453846153848</v>
      </c>
      <c r="D49" s="41">
        <v>0.37936607692307694</v>
      </c>
      <c r="E49" s="41">
        <v>0.39298761538461535</v>
      </c>
      <c r="F49" s="41">
        <v>0.40660915384615381</v>
      </c>
      <c r="G49" s="41">
        <v>0.42023069230769228</v>
      </c>
      <c r="H49" s="41">
        <v>0.4338522307692308</v>
      </c>
      <c r="I49" s="41">
        <v>0.44747376923076926</v>
      </c>
      <c r="J49" s="41">
        <v>0.46109530769230772</v>
      </c>
      <c r="K49" s="41">
        <v>0.47471684615384613</v>
      </c>
      <c r="L49" s="41">
        <v>0.48833838461538459</v>
      </c>
      <c r="M49" s="41">
        <v>0.50195992307692305</v>
      </c>
      <c r="N49" s="41">
        <v>0.51558146153846152</v>
      </c>
      <c r="O49" s="41">
        <v>0.52920299999999998</v>
      </c>
      <c r="P49" s="41">
        <v>0.53105521050000004</v>
      </c>
      <c r="Q49" s="41">
        <v>0.53290742099999999</v>
      </c>
      <c r="R49" s="41">
        <v>0.53475963150000005</v>
      </c>
      <c r="S49" s="41">
        <v>0.53661184199999989</v>
      </c>
      <c r="T49" s="41">
        <v>0.53846405249999996</v>
      </c>
      <c r="U49" s="41">
        <v>0.54031626300000002</v>
      </c>
      <c r="V49" s="41">
        <v>0.54216847349999997</v>
      </c>
      <c r="W49" s="41">
        <v>0.54402068400000003</v>
      </c>
      <c r="X49" s="41">
        <v>0.54587289449999998</v>
      </c>
      <c r="Y49" s="41">
        <v>0.54772510499999993</v>
      </c>
      <c r="Z49" s="41">
        <v>0.5495773155</v>
      </c>
      <c r="AA49" s="41">
        <v>0.55142952599999995</v>
      </c>
      <c r="AB49" s="41">
        <v>0.55328173650000001</v>
      </c>
      <c r="AC49" s="41">
        <v>0.55513394700000007</v>
      </c>
      <c r="AD49" s="41">
        <v>0.55698615750000002</v>
      </c>
      <c r="AE49" s="41">
        <v>0.55883836799999997</v>
      </c>
      <c r="AF49" s="41">
        <v>0.56069057850000004</v>
      </c>
      <c r="AG49" s="41">
        <v>0.56254278899999999</v>
      </c>
      <c r="AH49" s="41">
        <v>0.56439499950000005</v>
      </c>
      <c r="AI49" s="40">
        <v>0.56624721</v>
      </c>
    </row>
    <row r="50" spans="1:63" s="35" customFormat="1" ht="13.9" customHeight="1" x14ac:dyDescent="0.4">
      <c r="A50" s="39" t="s">
        <v>87</v>
      </c>
      <c r="B50" s="37">
        <v>0.35212300000000002</v>
      </c>
      <c r="C50" s="37">
        <v>0.35699753846153853</v>
      </c>
      <c r="D50" s="37">
        <v>0.36187207692307699</v>
      </c>
      <c r="E50" s="37">
        <v>0.36674661538461539</v>
      </c>
      <c r="F50" s="37">
        <v>0.37162115384615385</v>
      </c>
      <c r="G50" s="37">
        <v>0.37649569230769231</v>
      </c>
      <c r="H50" s="37">
        <v>0.38137023076923077</v>
      </c>
      <c r="I50" s="37">
        <v>0.38624476923076922</v>
      </c>
      <c r="J50" s="37">
        <v>0.39111930769230763</v>
      </c>
      <c r="K50" s="37">
        <v>0.39599384615384614</v>
      </c>
      <c r="L50" s="37">
        <v>0.4008683846153846</v>
      </c>
      <c r="M50" s="37">
        <v>0.40574292307692306</v>
      </c>
      <c r="N50" s="37">
        <v>0.41061746153846151</v>
      </c>
      <c r="O50" s="37">
        <v>0.41549199999999997</v>
      </c>
      <c r="P50" s="37">
        <v>0.41621911099999992</v>
      </c>
      <c r="Q50" s="37">
        <v>0.41694622199999998</v>
      </c>
      <c r="R50" s="37">
        <v>0.41767333299999992</v>
      </c>
      <c r="S50" s="37">
        <v>0.41840044399999998</v>
      </c>
      <c r="T50" s="37">
        <v>0.41912755499999993</v>
      </c>
      <c r="U50" s="37">
        <v>0.41985466599999999</v>
      </c>
      <c r="V50" s="37">
        <v>0.42058177699999993</v>
      </c>
      <c r="W50" s="37">
        <v>0.42130888799999988</v>
      </c>
      <c r="X50" s="37">
        <v>0.42203599899999994</v>
      </c>
      <c r="Y50" s="37">
        <v>0.42276311</v>
      </c>
      <c r="Z50" s="37">
        <v>0.42349022099999994</v>
      </c>
      <c r="AA50" s="37">
        <v>0.42421733199999989</v>
      </c>
      <c r="AB50" s="37">
        <v>0.42494444299999995</v>
      </c>
      <c r="AC50" s="37">
        <v>0.4256715539999999</v>
      </c>
      <c r="AD50" s="37">
        <v>0.42639866499999995</v>
      </c>
      <c r="AE50" s="37">
        <v>0.4271257759999999</v>
      </c>
      <c r="AF50" s="37">
        <v>0.4278528869999999</v>
      </c>
      <c r="AG50" s="37">
        <v>0.42857999799999991</v>
      </c>
      <c r="AH50" s="37">
        <v>0.42930710899999996</v>
      </c>
      <c r="AI50" s="36">
        <v>0.43003421999999991</v>
      </c>
    </row>
    <row r="51" spans="1:63" s="35" customFormat="1" ht="13.9" customHeight="1" thickBot="1" x14ac:dyDescent="0.45">
      <c r="A51" s="38" t="s">
        <v>86</v>
      </c>
      <c r="B51" s="48">
        <v>0.35212300000000002</v>
      </c>
      <c r="C51" s="48">
        <v>0.35212300000000002</v>
      </c>
      <c r="D51" s="48">
        <v>0.35212300000000002</v>
      </c>
      <c r="E51" s="48">
        <v>0.35212300000000002</v>
      </c>
      <c r="F51" s="48">
        <v>0.35212300000000002</v>
      </c>
      <c r="G51" s="48">
        <v>0.35212300000000002</v>
      </c>
      <c r="H51" s="48">
        <v>0.35212300000000002</v>
      </c>
      <c r="I51" s="48">
        <v>0.35212300000000002</v>
      </c>
      <c r="J51" s="48">
        <v>0.35212300000000002</v>
      </c>
      <c r="K51" s="48">
        <v>0.35212300000000002</v>
      </c>
      <c r="L51" s="48">
        <v>0.35212300000000002</v>
      </c>
      <c r="M51" s="48">
        <v>0.35212300000000002</v>
      </c>
      <c r="N51" s="48">
        <v>0.35212300000000002</v>
      </c>
      <c r="O51" s="48">
        <v>0.35212300000000002</v>
      </c>
      <c r="P51" s="48">
        <v>0.35212300000000002</v>
      </c>
      <c r="Q51" s="48">
        <v>0.35212300000000002</v>
      </c>
      <c r="R51" s="48">
        <v>0.35212300000000002</v>
      </c>
      <c r="S51" s="48">
        <v>0.35212300000000002</v>
      </c>
      <c r="T51" s="48">
        <v>0.35212300000000002</v>
      </c>
      <c r="U51" s="48">
        <v>0.35212300000000002</v>
      </c>
      <c r="V51" s="48">
        <v>0.35212300000000002</v>
      </c>
      <c r="W51" s="48">
        <v>0.35212300000000002</v>
      </c>
      <c r="X51" s="48">
        <v>0.35212300000000002</v>
      </c>
      <c r="Y51" s="48">
        <v>0.35212300000000002</v>
      </c>
      <c r="Z51" s="48">
        <v>0.35212300000000002</v>
      </c>
      <c r="AA51" s="48">
        <v>0.35212300000000002</v>
      </c>
      <c r="AB51" s="48">
        <v>0.35212300000000002</v>
      </c>
      <c r="AC51" s="48">
        <v>0.35212300000000002</v>
      </c>
      <c r="AD51" s="48">
        <v>0.35212300000000002</v>
      </c>
      <c r="AE51" s="48">
        <v>0.35212300000000002</v>
      </c>
      <c r="AF51" s="48">
        <v>0.35212300000000002</v>
      </c>
      <c r="AG51" s="48">
        <v>0.35212300000000002</v>
      </c>
      <c r="AH51" s="48">
        <v>0.35212300000000002</v>
      </c>
      <c r="AI51" s="47">
        <v>0.35212300000000002</v>
      </c>
    </row>
    <row r="52" spans="1:63" s="35" customFormat="1" ht="13.9" customHeight="1" thickTop="1" x14ac:dyDescent="0.4">
      <c r="A52" s="42" t="s">
        <v>85</v>
      </c>
      <c r="B52" s="41">
        <v>0.29170000000000001</v>
      </c>
      <c r="C52" s="41">
        <v>0.30522269230769228</v>
      </c>
      <c r="D52" s="41">
        <v>0.31874538461538465</v>
      </c>
      <c r="E52" s="41">
        <v>0.33226807692307692</v>
      </c>
      <c r="F52" s="41">
        <v>0.34579076923076923</v>
      </c>
      <c r="G52" s="41">
        <v>0.35931346153846155</v>
      </c>
      <c r="H52" s="41">
        <v>0.37283615384615387</v>
      </c>
      <c r="I52" s="41">
        <v>0.38635884615384614</v>
      </c>
      <c r="J52" s="41">
        <v>0.39988153846153845</v>
      </c>
      <c r="K52" s="41">
        <v>0.41340423076923077</v>
      </c>
      <c r="L52" s="41">
        <v>0.42692692307692304</v>
      </c>
      <c r="M52" s="41">
        <v>0.44044961538461541</v>
      </c>
      <c r="N52" s="41">
        <v>0.45397230769230767</v>
      </c>
      <c r="O52" s="41">
        <v>0.46749499999999999</v>
      </c>
      <c r="P52" s="41">
        <v>0.46936498000000004</v>
      </c>
      <c r="Q52" s="41">
        <v>0.47123495999999998</v>
      </c>
      <c r="R52" s="41">
        <v>0.47310493999999997</v>
      </c>
      <c r="S52" s="41">
        <v>0.47497492000000002</v>
      </c>
      <c r="T52" s="41">
        <v>0.47684490000000002</v>
      </c>
      <c r="U52" s="41">
        <v>0.47871487999999995</v>
      </c>
      <c r="V52" s="41">
        <v>0.48058485999999989</v>
      </c>
      <c r="W52" s="41">
        <v>0.48245483999999994</v>
      </c>
      <c r="X52" s="41">
        <v>0.48432481999999999</v>
      </c>
      <c r="Y52" s="41">
        <v>0.48619479999999998</v>
      </c>
      <c r="Z52" s="41">
        <v>0.48806478000000003</v>
      </c>
      <c r="AA52" s="41">
        <v>0.48993475999999997</v>
      </c>
      <c r="AB52" s="41">
        <v>0.49180473999999996</v>
      </c>
      <c r="AC52" s="41">
        <v>0.4936747199999999</v>
      </c>
      <c r="AD52" s="41">
        <v>0.49554469999999995</v>
      </c>
      <c r="AE52" s="41">
        <v>0.49741468</v>
      </c>
      <c r="AF52" s="41">
        <v>0.49928465999999999</v>
      </c>
      <c r="AG52" s="41">
        <v>0.50115463999999998</v>
      </c>
      <c r="AH52" s="41">
        <v>0.50302461999999992</v>
      </c>
      <c r="AI52" s="40">
        <v>0.50489459999999997</v>
      </c>
    </row>
    <row r="53" spans="1:63" s="35" customFormat="1" ht="13.9" customHeight="1" x14ac:dyDescent="0.4">
      <c r="A53" s="39" t="s">
        <v>84</v>
      </c>
      <c r="B53" s="37">
        <v>0.29170000000000001</v>
      </c>
      <c r="C53" s="37">
        <v>0.29628892307692306</v>
      </c>
      <c r="D53" s="37">
        <v>0.30087784615384616</v>
      </c>
      <c r="E53" s="37">
        <v>0.30546676923076926</v>
      </c>
      <c r="F53" s="37">
        <v>0.31005569230769231</v>
      </c>
      <c r="G53" s="37">
        <v>0.31464461538461536</v>
      </c>
      <c r="H53" s="37">
        <v>0.31923353846153846</v>
      </c>
      <c r="I53" s="37">
        <v>0.32382246153846156</v>
      </c>
      <c r="J53" s="37">
        <v>0.32841138461538461</v>
      </c>
      <c r="K53" s="37">
        <v>0.33300030769230771</v>
      </c>
      <c r="L53" s="37">
        <v>0.33758923076923075</v>
      </c>
      <c r="M53" s="37">
        <v>0.34217815384615385</v>
      </c>
      <c r="N53" s="37">
        <v>0.3467670769230769</v>
      </c>
      <c r="O53" s="37">
        <v>0.351356</v>
      </c>
      <c r="P53" s="37">
        <v>0.352058712</v>
      </c>
      <c r="Q53" s="37">
        <v>0.35276142399999999</v>
      </c>
      <c r="R53" s="37">
        <v>0.35346413600000004</v>
      </c>
      <c r="S53" s="37">
        <v>0.35416684800000003</v>
      </c>
      <c r="T53" s="37">
        <v>0.35486956000000003</v>
      </c>
      <c r="U53" s="37">
        <v>0.35557227199999997</v>
      </c>
      <c r="V53" s="37">
        <v>0.35627498400000002</v>
      </c>
      <c r="W53" s="37">
        <v>0.35697769600000001</v>
      </c>
      <c r="X53" s="37">
        <v>0.35768040800000001</v>
      </c>
      <c r="Y53" s="37">
        <v>0.35838312</v>
      </c>
      <c r="Z53" s="37">
        <v>0.35908583199999999</v>
      </c>
      <c r="AA53" s="37">
        <v>0.35978854399999999</v>
      </c>
      <c r="AB53" s="37">
        <v>0.36049125599999998</v>
      </c>
      <c r="AC53" s="37">
        <v>0.36119396799999998</v>
      </c>
      <c r="AD53" s="37">
        <v>0.36189667999999997</v>
      </c>
      <c r="AE53" s="37">
        <v>0.36259939200000002</v>
      </c>
      <c r="AF53" s="37">
        <v>0.36330210400000001</v>
      </c>
      <c r="AG53" s="37">
        <v>0.36400481600000001</v>
      </c>
      <c r="AH53" s="37">
        <v>0.364707528</v>
      </c>
      <c r="AI53" s="36">
        <v>0.36541024</v>
      </c>
    </row>
    <row r="54" spans="1:63" s="35" customFormat="1" ht="13.9" customHeight="1" thickBot="1" x14ac:dyDescent="0.45">
      <c r="A54" s="38" t="s">
        <v>83</v>
      </c>
      <c r="B54" s="48">
        <v>0.29170000000000001</v>
      </c>
      <c r="C54" s="48">
        <v>0.29170000000000001</v>
      </c>
      <c r="D54" s="48">
        <v>0.29170000000000001</v>
      </c>
      <c r="E54" s="48">
        <v>0.29170000000000001</v>
      </c>
      <c r="F54" s="48">
        <v>0.29170000000000001</v>
      </c>
      <c r="G54" s="48">
        <v>0.29170000000000001</v>
      </c>
      <c r="H54" s="48">
        <v>0.29170000000000001</v>
      </c>
      <c r="I54" s="48">
        <v>0.29170000000000001</v>
      </c>
      <c r="J54" s="48">
        <v>0.29170000000000001</v>
      </c>
      <c r="K54" s="48">
        <v>0.29170000000000001</v>
      </c>
      <c r="L54" s="48">
        <v>0.29170000000000001</v>
      </c>
      <c r="M54" s="48">
        <v>0.29170000000000001</v>
      </c>
      <c r="N54" s="48">
        <v>0.29170000000000001</v>
      </c>
      <c r="O54" s="48">
        <v>0.29170000000000001</v>
      </c>
      <c r="P54" s="48">
        <v>0.29170000000000001</v>
      </c>
      <c r="Q54" s="48">
        <v>0.29170000000000001</v>
      </c>
      <c r="R54" s="48">
        <v>0.29170000000000001</v>
      </c>
      <c r="S54" s="48">
        <v>0.29170000000000001</v>
      </c>
      <c r="T54" s="48">
        <v>0.29170000000000001</v>
      </c>
      <c r="U54" s="48">
        <v>0.29170000000000001</v>
      </c>
      <c r="V54" s="48">
        <v>0.29170000000000001</v>
      </c>
      <c r="W54" s="48">
        <v>0.29170000000000001</v>
      </c>
      <c r="X54" s="48">
        <v>0.29170000000000001</v>
      </c>
      <c r="Y54" s="48">
        <v>0.29170000000000001</v>
      </c>
      <c r="Z54" s="48">
        <v>0.29170000000000001</v>
      </c>
      <c r="AA54" s="48">
        <v>0.29170000000000001</v>
      </c>
      <c r="AB54" s="48">
        <v>0.29170000000000001</v>
      </c>
      <c r="AC54" s="48">
        <v>0.29170000000000001</v>
      </c>
      <c r="AD54" s="48">
        <v>0.29170000000000001</v>
      </c>
      <c r="AE54" s="48">
        <v>0.29170000000000001</v>
      </c>
      <c r="AF54" s="48">
        <v>0.29170000000000001</v>
      </c>
      <c r="AG54" s="48">
        <v>0.29170000000000001</v>
      </c>
      <c r="AH54" s="48">
        <v>0.29170000000000001</v>
      </c>
      <c r="AI54" s="47">
        <v>0.29170000000000001</v>
      </c>
    </row>
    <row r="55" spans="1:63" s="35" customFormat="1" ht="13.9" customHeight="1" thickTop="1" x14ac:dyDescent="0.4">
      <c r="A55" s="42" t="s">
        <v>82</v>
      </c>
      <c r="B55" s="41">
        <v>0.22797799999999999</v>
      </c>
      <c r="C55" s="41">
        <v>0.23839538461538459</v>
      </c>
      <c r="D55" s="41">
        <v>0.24881276923076923</v>
      </c>
      <c r="E55" s="41">
        <v>0.25923015384615383</v>
      </c>
      <c r="F55" s="41">
        <v>0.26964753846153844</v>
      </c>
      <c r="G55" s="41">
        <v>0.2800649230769231</v>
      </c>
      <c r="H55" s="41">
        <v>0.29048230769230765</v>
      </c>
      <c r="I55" s="41">
        <v>0.30089969230769231</v>
      </c>
      <c r="J55" s="41">
        <v>0.31131707692307692</v>
      </c>
      <c r="K55" s="41">
        <v>0.32173446153846152</v>
      </c>
      <c r="L55" s="41">
        <v>0.33215184615384619</v>
      </c>
      <c r="M55" s="41">
        <v>0.34256923076923079</v>
      </c>
      <c r="N55" s="41">
        <v>0.3529866153846154</v>
      </c>
      <c r="O55" s="41">
        <v>0.363404</v>
      </c>
      <c r="P55" s="41">
        <v>0.365039318</v>
      </c>
      <c r="Q55" s="41">
        <v>0.36667463600000005</v>
      </c>
      <c r="R55" s="41">
        <v>0.36830995399999999</v>
      </c>
      <c r="S55" s="41">
        <v>0.36994527199999999</v>
      </c>
      <c r="T55" s="41">
        <v>0.37158059000000004</v>
      </c>
      <c r="U55" s="41">
        <v>0.37321590800000004</v>
      </c>
      <c r="V55" s="41">
        <v>0.37485122599999998</v>
      </c>
      <c r="W55" s="41">
        <v>0.37648654400000003</v>
      </c>
      <c r="X55" s="41">
        <v>0.37812186200000009</v>
      </c>
      <c r="Y55" s="41">
        <v>0.37975718000000003</v>
      </c>
      <c r="Z55" s="41">
        <v>0.38139249800000002</v>
      </c>
      <c r="AA55" s="41">
        <v>0.38302781600000008</v>
      </c>
      <c r="AB55" s="41">
        <v>0.38466313400000002</v>
      </c>
      <c r="AC55" s="41">
        <v>0.38629845200000001</v>
      </c>
      <c r="AD55" s="41">
        <v>0.38793377000000007</v>
      </c>
      <c r="AE55" s="41">
        <v>0.38956908800000006</v>
      </c>
      <c r="AF55" s="41">
        <v>0.39120440600000006</v>
      </c>
      <c r="AG55" s="41">
        <v>0.39283972400000006</v>
      </c>
      <c r="AH55" s="41">
        <v>0.39447504200000005</v>
      </c>
      <c r="AI55" s="40">
        <v>0.39611036000000005</v>
      </c>
    </row>
    <row r="56" spans="1:63" s="35" customFormat="1" ht="13.9" customHeight="1" x14ac:dyDescent="0.4">
      <c r="A56" s="39" t="s">
        <v>81</v>
      </c>
      <c r="B56" s="37">
        <v>0.22797799999999999</v>
      </c>
      <c r="C56" s="37">
        <v>0.23209269230769228</v>
      </c>
      <c r="D56" s="37">
        <v>0.2362073846153846</v>
      </c>
      <c r="E56" s="37">
        <v>0.24032207692307692</v>
      </c>
      <c r="F56" s="37">
        <v>0.24443676923076924</v>
      </c>
      <c r="G56" s="37">
        <v>0.24855146153846153</v>
      </c>
      <c r="H56" s="37">
        <v>0.25266615384615387</v>
      </c>
      <c r="I56" s="37">
        <v>0.25678084615384617</v>
      </c>
      <c r="J56" s="37">
        <v>0.26089553846153846</v>
      </c>
      <c r="K56" s="37">
        <v>0.2650102307692308</v>
      </c>
      <c r="L56" s="37">
        <v>0.26912492307692309</v>
      </c>
      <c r="M56" s="37">
        <v>0.27323961538461539</v>
      </c>
      <c r="N56" s="37">
        <v>0.27735430769230773</v>
      </c>
      <c r="O56" s="37">
        <v>0.28146900000000002</v>
      </c>
      <c r="P56" s="37">
        <v>0.28210230525000002</v>
      </c>
      <c r="Q56" s="37">
        <v>0.28273561050000001</v>
      </c>
      <c r="R56" s="37">
        <v>0.28336891575000001</v>
      </c>
      <c r="S56" s="37">
        <v>0.28400222100000005</v>
      </c>
      <c r="T56" s="37">
        <v>0.28463552624999999</v>
      </c>
      <c r="U56" s="37">
        <v>0.28526883149999999</v>
      </c>
      <c r="V56" s="37">
        <v>0.28590213675000004</v>
      </c>
      <c r="W56" s="37">
        <v>0.28653544200000003</v>
      </c>
      <c r="X56" s="37">
        <v>0.28716874725000002</v>
      </c>
      <c r="Y56" s="37">
        <v>0.28780205250000002</v>
      </c>
      <c r="Z56" s="37">
        <v>0.28843535775000001</v>
      </c>
      <c r="AA56" s="37">
        <v>0.289068663</v>
      </c>
      <c r="AB56" s="37">
        <v>0.28970196825</v>
      </c>
      <c r="AC56" s="37">
        <v>0.29033527350000005</v>
      </c>
      <c r="AD56" s="37">
        <v>0.29096857875000004</v>
      </c>
      <c r="AE56" s="37">
        <v>0.29160188399999998</v>
      </c>
      <c r="AF56" s="37">
        <v>0.29223518925000003</v>
      </c>
      <c r="AG56" s="37">
        <v>0.29286849450000002</v>
      </c>
      <c r="AH56" s="37">
        <v>0.29350179975000001</v>
      </c>
      <c r="AI56" s="36">
        <v>0.29413510500000001</v>
      </c>
    </row>
    <row r="57" spans="1:63" s="35" customFormat="1" ht="13.9" customHeight="1" thickBot="1" x14ac:dyDescent="0.45">
      <c r="A57" s="38" t="s">
        <v>80</v>
      </c>
      <c r="B57" s="48">
        <v>0.22797799999999999</v>
      </c>
      <c r="C57" s="48">
        <v>0.22797799999999999</v>
      </c>
      <c r="D57" s="48">
        <v>0.22797799999999999</v>
      </c>
      <c r="E57" s="48">
        <v>0.22797799999999999</v>
      </c>
      <c r="F57" s="48">
        <v>0.22797799999999999</v>
      </c>
      <c r="G57" s="48">
        <v>0.22797799999999999</v>
      </c>
      <c r="H57" s="48">
        <v>0.22797799999999999</v>
      </c>
      <c r="I57" s="48">
        <v>0.22797799999999999</v>
      </c>
      <c r="J57" s="48">
        <v>0.22797799999999999</v>
      </c>
      <c r="K57" s="48">
        <v>0.22797799999999999</v>
      </c>
      <c r="L57" s="48">
        <v>0.22797799999999999</v>
      </c>
      <c r="M57" s="48">
        <v>0.22797799999999999</v>
      </c>
      <c r="N57" s="48">
        <v>0.22797799999999999</v>
      </c>
      <c r="O57" s="48">
        <v>0.22797799999999999</v>
      </c>
      <c r="P57" s="48">
        <v>0.22797799999999999</v>
      </c>
      <c r="Q57" s="48">
        <v>0.22797799999999999</v>
      </c>
      <c r="R57" s="48">
        <v>0.22797799999999999</v>
      </c>
      <c r="S57" s="48">
        <v>0.22797799999999999</v>
      </c>
      <c r="T57" s="48">
        <v>0.22797799999999999</v>
      </c>
      <c r="U57" s="48">
        <v>0.22797799999999999</v>
      </c>
      <c r="V57" s="48">
        <v>0.22797799999999999</v>
      </c>
      <c r="W57" s="48">
        <v>0.22797799999999999</v>
      </c>
      <c r="X57" s="48">
        <v>0.22797799999999999</v>
      </c>
      <c r="Y57" s="48">
        <v>0.22797799999999999</v>
      </c>
      <c r="Z57" s="48">
        <v>0.22797799999999999</v>
      </c>
      <c r="AA57" s="48">
        <v>0.22797799999999999</v>
      </c>
      <c r="AB57" s="48">
        <v>0.22797799999999999</v>
      </c>
      <c r="AC57" s="48">
        <v>0.22797799999999999</v>
      </c>
      <c r="AD57" s="48">
        <v>0.22797799999999999</v>
      </c>
      <c r="AE57" s="48">
        <v>0.22797799999999999</v>
      </c>
      <c r="AF57" s="48">
        <v>0.22797799999999999</v>
      </c>
      <c r="AG57" s="48">
        <v>0.22797799999999999</v>
      </c>
      <c r="AH57" s="48">
        <v>0.22797799999999999</v>
      </c>
      <c r="AI57" s="47">
        <v>0.22797799999999999</v>
      </c>
    </row>
    <row r="58" spans="1:63" s="35" customFormat="1" ht="13.9" customHeight="1" thickTop="1" x14ac:dyDescent="0.4">
      <c r="A58" s="42" t="s">
        <v>79</v>
      </c>
      <c r="B58" s="41">
        <v>0.165713</v>
      </c>
      <c r="C58" s="41">
        <v>0.17527546153846155</v>
      </c>
      <c r="D58" s="41">
        <v>0.18483792307692307</v>
      </c>
      <c r="E58" s="41">
        <v>0.19440038461538461</v>
      </c>
      <c r="F58" s="41">
        <v>0.20396284615384616</v>
      </c>
      <c r="G58" s="41">
        <v>0.21352530769230768</v>
      </c>
      <c r="H58" s="41">
        <v>0.2230877692307692</v>
      </c>
      <c r="I58" s="41">
        <v>0.23265023076923075</v>
      </c>
      <c r="J58" s="41">
        <v>0.24221269230769232</v>
      </c>
      <c r="K58" s="41">
        <v>0.25177515384615384</v>
      </c>
      <c r="L58" s="41">
        <v>0.26133761538461536</v>
      </c>
      <c r="M58" s="41">
        <v>0.27090007692307688</v>
      </c>
      <c r="N58" s="41">
        <v>0.28046253846153846</v>
      </c>
      <c r="O58" s="41">
        <v>0.29002499999999998</v>
      </c>
      <c r="P58" s="41">
        <v>0.29147512499999995</v>
      </c>
      <c r="Q58" s="41">
        <v>0.29292524999999997</v>
      </c>
      <c r="R58" s="41">
        <v>0.29437537499999999</v>
      </c>
      <c r="S58" s="41">
        <v>0.29582549999999996</v>
      </c>
      <c r="T58" s="41">
        <v>0.29727562499999999</v>
      </c>
      <c r="U58" s="41">
        <v>0.29872575000000001</v>
      </c>
      <c r="V58" s="41">
        <v>0.30017587499999998</v>
      </c>
      <c r="W58" s="41">
        <v>0.30162600000000001</v>
      </c>
      <c r="X58" s="41">
        <v>0.30307612499999997</v>
      </c>
      <c r="Y58" s="41">
        <v>0.30452625</v>
      </c>
      <c r="Z58" s="41">
        <v>0.30597637500000002</v>
      </c>
      <c r="AA58" s="41">
        <v>0.30742649999999999</v>
      </c>
      <c r="AB58" s="41">
        <v>0.30887662500000002</v>
      </c>
      <c r="AC58" s="41">
        <v>0.31032675000000004</v>
      </c>
      <c r="AD58" s="41">
        <v>0.31177687500000001</v>
      </c>
      <c r="AE58" s="41">
        <v>0.31322700000000003</v>
      </c>
      <c r="AF58" s="41">
        <v>0.314677125</v>
      </c>
      <c r="AG58" s="41">
        <v>0.31612724999999997</v>
      </c>
      <c r="AH58" s="41">
        <v>0.31757737500000005</v>
      </c>
      <c r="AI58" s="40">
        <v>0.31902750000000002</v>
      </c>
    </row>
    <row r="59" spans="1:63" s="35" customFormat="1" ht="13.9" customHeight="1" thickBot="1" x14ac:dyDescent="0.45">
      <c r="A59" s="39" t="s">
        <v>78</v>
      </c>
      <c r="B59" s="37">
        <v>0.165713</v>
      </c>
      <c r="C59" s="37">
        <v>0.16915038461538459</v>
      </c>
      <c r="D59" s="37">
        <v>0.17258776923076924</v>
      </c>
      <c r="E59" s="37">
        <v>0.17602515384615383</v>
      </c>
      <c r="F59" s="37">
        <v>0.17946253846153848</v>
      </c>
      <c r="G59" s="37">
        <v>0.18289992307692307</v>
      </c>
      <c r="H59" s="37">
        <v>0.18633730769230772</v>
      </c>
      <c r="I59" s="37">
        <v>0.18977469230769228</v>
      </c>
      <c r="J59" s="37">
        <v>0.19321207692307693</v>
      </c>
      <c r="K59" s="37">
        <v>0.19664946153846152</v>
      </c>
      <c r="L59" s="37">
        <v>0.20008684615384617</v>
      </c>
      <c r="M59" s="37">
        <v>0.20352423076923079</v>
      </c>
      <c r="N59" s="37">
        <v>0.20696161538461541</v>
      </c>
      <c r="O59" s="37">
        <v>0.210399</v>
      </c>
      <c r="P59" s="37">
        <v>0.21092499749999999</v>
      </c>
      <c r="Q59" s="37">
        <v>0.211450995</v>
      </c>
      <c r="R59" s="37">
        <v>0.21197699249999999</v>
      </c>
      <c r="S59" s="37">
        <v>0.21250299</v>
      </c>
      <c r="T59" s="37">
        <v>0.21302898749999999</v>
      </c>
      <c r="U59" s="37">
        <v>0.21355498500000003</v>
      </c>
      <c r="V59" s="37">
        <v>0.21408098249999999</v>
      </c>
      <c r="W59" s="37">
        <v>0.21460698000000003</v>
      </c>
      <c r="X59" s="37">
        <v>0.21513297750000002</v>
      </c>
      <c r="Y59" s="37">
        <v>0.21565897500000003</v>
      </c>
      <c r="Z59" s="37">
        <v>0.21618497250000002</v>
      </c>
      <c r="AA59" s="37">
        <v>0.21671097</v>
      </c>
      <c r="AB59" s="37">
        <v>0.21723696750000002</v>
      </c>
      <c r="AC59" s="37">
        <v>0.217762965</v>
      </c>
      <c r="AD59" s="37">
        <v>0.21828896250000002</v>
      </c>
      <c r="AE59" s="37">
        <v>0.21881496</v>
      </c>
      <c r="AF59" s="37">
        <v>0.21934095749999999</v>
      </c>
      <c r="AG59" s="37">
        <v>0.219866955</v>
      </c>
      <c r="AH59" s="37">
        <v>0.22039295249999999</v>
      </c>
      <c r="AI59" s="36">
        <v>0.22091895</v>
      </c>
      <c r="AT59" s="46"/>
      <c r="AU59" s="46"/>
      <c r="AV59" s="46"/>
      <c r="AW59" s="46"/>
      <c r="AX59" s="46"/>
      <c r="AY59" s="46"/>
      <c r="AZ59" s="46"/>
      <c r="BA59" s="46"/>
      <c r="BB59" s="46"/>
      <c r="BC59" s="46"/>
      <c r="BD59" s="46"/>
      <c r="BE59" s="46"/>
      <c r="BF59" s="46"/>
      <c r="BG59" s="46"/>
      <c r="BH59" s="46"/>
      <c r="BI59" s="46"/>
      <c r="BJ59" s="46"/>
      <c r="BK59" s="46"/>
    </row>
    <row r="60" spans="1:63" s="35" customFormat="1" ht="13.9" customHeight="1" thickTop="1" thickBot="1" x14ac:dyDescent="0.45">
      <c r="A60" s="38" t="s">
        <v>77</v>
      </c>
      <c r="B60" s="45">
        <v>0.165713</v>
      </c>
      <c r="C60" s="45">
        <v>0.165713</v>
      </c>
      <c r="D60" s="45">
        <v>0.165713</v>
      </c>
      <c r="E60" s="45">
        <v>0.165713</v>
      </c>
      <c r="F60" s="45">
        <v>0.165713</v>
      </c>
      <c r="G60" s="45">
        <v>0.165713</v>
      </c>
      <c r="H60" s="45">
        <v>0.165713</v>
      </c>
      <c r="I60" s="45">
        <v>0.165713</v>
      </c>
      <c r="J60" s="45">
        <v>0.165713</v>
      </c>
      <c r="K60" s="45">
        <v>0.165713</v>
      </c>
      <c r="L60" s="45">
        <v>0.165713</v>
      </c>
      <c r="M60" s="45">
        <v>0.165713</v>
      </c>
      <c r="N60" s="45">
        <v>0.165713</v>
      </c>
      <c r="O60" s="45">
        <v>0.165713</v>
      </c>
      <c r="P60" s="45">
        <v>0.165713</v>
      </c>
      <c r="Q60" s="45">
        <v>0.165713</v>
      </c>
      <c r="R60" s="45">
        <v>0.165713</v>
      </c>
      <c r="S60" s="45">
        <v>0.165713</v>
      </c>
      <c r="T60" s="45">
        <v>0.165713</v>
      </c>
      <c r="U60" s="45">
        <v>0.165713</v>
      </c>
      <c r="V60" s="45">
        <v>0.165713</v>
      </c>
      <c r="W60" s="45">
        <v>0.165713</v>
      </c>
      <c r="X60" s="45">
        <v>0.165713</v>
      </c>
      <c r="Y60" s="45">
        <v>0.165713</v>
      </c>
      <c r="Z60" s="45">
        <v>0.165713</v>
      </c>
      <c r="AA60" s="45">
        <v>0.165713</v>
      </c>
      <c r="AB60" s="45">
        <v>0.165713</v>
      </c>
      <c r="AC60" s="45">
        <v>0.165713</v>
      </c>
      <c r="AD60" s="45">
        <v>0.165713</v>
      </c>
      <c r="AE60" s="45">
        <v>0.165713</v>
      </c>
      <c r="AF60" s="45">
        <v>0.165713</v>
      </c>
      <c r="AG60" s="45">
        <v>0.165713</v>
      </c>
      <c r="AH60" s="45">
        <v>0.165713</v>
      </c>
      <c r="AI60" s="44">
        <v>0.165713</v>
      </c>
      <c r="AT60" s="43"/>
      <c r="AU60" s="43"/>
      <c r="AV60" s="43"/>
      <c r="AW60" s="43"/>
      <c r="AX60" s="43"/>
      <c r="AY60" s="43"/>
      <c r="AZ60" s="43"/>
      <c r="BA60" s="43"/>
      <c r="BB60" s="43"/>
      <c r="BC60" s="43"/>
      <c r="BD60" s="43"/>
      <c r="BE60" s="43"/>
      <c r="BF60" s="43"/>
      <c r="BG60" s="43"/>
      <c r="BH60" s="43"/>
      <c r="BI60" s="43"/>
      <c r="BJ60" s="43"/>
      <c r="BK60" s="43"/>
    </row>
    <row r="61" spans="1:63" s="35" customFormat="1" ht="13.9" customHeight="1" thickTop="1" x14ac:dyDescent="0.4">
      <c r="A61" s="42" t="s">
        <v>76</v>
      </c>
      <c r="B61" s="41">
        <v>0.10073799999999999</v>
      </c>
      <c r="C61" s="41">
        <v>0.10967423076923076</v>
      </c>
      <c r="D61" s="41">
        <v>0.11861046153846154</v>
      </c>
      <c r="E61" s="41">
        <v>0.12754669230769228</v>
      </c>
      <c r="F61" s="41">
        <v>0.13648292307692306</v>
      </c>
      <c r="G61" s="41">
        <v>0.14541915384615384</v>
      </c>
      <c r="H61" s="41">
        <v>0.15435538461538462</v>
      </c>
      <c r="I61" s="41">
        <v>0.16329161538461537</v>
      </c>
      <c r="J61" s="41">
        <v>0.17222784615384615</v>
      </c>
      <c r="K61" s="41">
        <v>0.18116407692307693</v>
      </c>
      <c r="L61" s="41">
        <v>0.19010030769230768</v>
      </c>
      <c r="M61" s="41">
        <v>0.19903653846153846</v>
      </c>
      <c r="N61" s="41">
        <v>0.20797276923076924</v>
      </c>
      <c r="O61" s="41">
        <v>0.21690899999999999</v>
      </c>
      <c r="P61" s="41">
        <v>0.21810199950000003</v>
      </c>
      <c r="Q61" s="41">
        <v>0.21929499899999999</v>
      </c>
      <c r="R61" s="41">
        <v>0.22048799849999998</v>
      </c>
      <c r="S61" s="41">
        <v>0.22168099799999999</v>
      </c>
      <c r="T61" s="41">
        <v>0.22287399749999998</v>
      </c>
      <c r="U61" s="41">
        <v>0.22406699699999999</v>
      </c>
      <c r="V61" s="41">
        <v>0.2252599965</v>
      </c>
      <c r="W61" s="41">
        <v>0.22645299599999999</v>
      </c>
      <c r="X61" s="41">
        <v>0.2276459955</v>
      </c>
      <c r="Y61" s="41">
        <v>0.22883899499999999</v>
      </c>
      <c r="Z61" s="41">
        <v>0.2300319945</v>
      </c>
      <c r="AA61" s="41">
        <v>0.23122499400000002</v>
      </c>
      <c r="AB61" s="41">
        <v>0.2324179935</v>
      </c>
      <c r="AC61" s="41">
        <v>0.23361099300000002</v>
      </c>
      <c r="AD61" s="41">
        <v>0.2348039925</v>
      </c>
      <c r="AE61" s="41">
        <v>0.23599699200000002</v>
      </c>
      <c r="AF61" s="41">
        <v>0.23718999150000003</v>
      </c>
      <c r="AG61" s="41">
        <v>0.23838299099999999</v>
      </c>
      <c r="AH61" s="41">
        <v>0.23957599050000003</v>
      </c>
      <c r="AI61" s="40">
        <v>0.24076899000000002</v>
      </c>
    </row>
    <row r="62" spans="1:63" s="35" customFormat="1" ht="13.9" customHeight="1" x14ac:dyDescent="0.4">
      <c r="A62" s="39" t="s">
        <v>75</v>
      </c>
      <c r="B62" s="37">
        <v>0.10073799999999999</v>
      </c>
      <c r="C62" s="37">
        <v>0.10317046153846153</v>
      </c>
      <c r="D62" s="37">
        <v>0.10560292307692308</v>
      </c>
      <c r="E62" s="37">
        <v>0.1080353846153846</v>
      </c>
      <c r="F62" s="37">
        <v>0.11046784615384614</v>
      </c>
      <c r="G62" s="37">
        <v>0.11290030769230769</v>
      </c>
      <c r="H62" s="37">
        <v>0.11533276923076922</v>
      </c>
      <c r="I62" s="37">
        <v>0.11776523076923076</v>
      </c>
      <c r="J62" s="37">
        <v>0.12019769230769231</v>
      </c>
      <c r="K62" s="37">
        <v>0.12263015384615385</v>
      </c>
      <c r="L62" s="37">
        <v>0.12506261538461538</v>
      </c>
      <c r="M62" s="37">
        <v>0.12749507692307693</v>
      </c>
      <c r="N62" s="37">
        <v>0.12992753846153846</v>
      </c>
      <c r="O62" s="37">
        <v>0.13236000000000001</v>
      </c>
      <c r="P62" s="37">
        <v>0.13272398999999999</v>
      </c>
      <c r="Q62" s="37">
        <v>0.13308798000000002</v>
      </c>
      <c r="R62" s="37">
        <v>0.13345197</v>
      </c>
      <c r="S62" s="37">
        <v>0.13381596000000001</v>
      </c>
      <c r="T62" s="37">
        <v>0.13417994999999999</v>
      </c>
      <c r="U62" s="37">
        <v>0.13454394</v>
      </c>
      <c r="V62" s="37">
        <v>0.13490793000000001</v>
      </c>
      <c r="W62" s="37">
        <v>0.13527192000000002</v>
      </c>
      <c r="X62" s="37">
        <v>0.13563591000000003</v>
      </c>
      <c r="Y62" s="37">
        <v>0.13599990000000001</v>
      </c>
      <c r="Z62" s="37">
        <v>0.13636389000000002</v>
      </c>
      <c r="AA62" s="37">
        <v>0.13672788000000002</v>
      </c>
      <c r="AB62" s="37">
        <v>0.13709187</v>
      </c>
      <c r="AC62" s="37">
        <v>0.13745586000000001</v>
      </c>
      <c r="AD62" s="37">
        <v>0.13781985000000002</v>
      </c>
      <c r="AE62" s="37">
        <v>0.13818384</v>
      </c>
      <c r="AF62" s="37">
        <v>0.13854782999999998</v>
      </c>
      <c r="AG62" s="37">
        <v>0.13891182000000002</v>
      </c>
      <c r="AH62" s="37">
        <v>0.13927581</v>
      </c>
      <c r="AI62" s="36">
        <v>0.13963980000000001</v>
      </c>
    </row>
    <row r="63" spans="1:63" s="35" customFormat="1" ht="13.9" customHeight="1" x14ac:dyDescent="0.4">
      <c r="A63" s="38" t="s">
        <v>74</v>
      </c>
      <c r="B63" s="37">
        <v>0.10073799999999999</v>
      </c>
      <c r="C63" s="37">
        <v>0.10073799999999999</v>
      </c>
      <c r="D63" s="37">
        <v>0.10073799999999999</v>
      </c>
      <c r="E63" s="37">
        <v>0.10073799999999999</v>
      </c>
      <c r="F63" s="37">
        <v>0.10073799999999999</v>
      </c>
      <c r="G63" s="37">
        <v>0.10073799999999999</v>
      </c>
      <c r="H63" s="37">
        <v>0.10073799999999999</v>
      </c>
      <c r="I63" s="37">
        <v>0.10073799999999999</v>
      </c>
      <c r="J63" s="37">
        <v>0.10073799999999999</v>
      </c>
      <c r="K63" s="37">
        <v>0.10073799999999999</v>
      </c>
      <c r="L63" s="37">
        <v>0.10073799999999999</v>
      </c>
      <c r="M63" s="37">
        <v>0.10073799999999999</v>
      </c>
      <c r="N63" s="37">
        <v>0.10073799999999999</v>
      </c>
      <c r="O63" s="37">
        <v>0.10073799999999999</v>
      </c>
      <c r="P63" s="37">
        <v>0.10073799999999999</v>
      </c>
      <c r="Q63" s="37">
        <v>0.10073799999999999</v>
      </c>
      <c r="R63" s="37">
        <v>0.10073799999999999</v>
      </c>
      <c r="S63" s="37">
        <v>0.10073799999999999</v>
      </c>
      <c r="T63" s="37">
        <v>0.10073799999999999</v>
      </c>
      <c r="U63" s="37">
        <v>0.10073799999999999</v>
      </c>
      <c r="V63" s="37">
        <v>0.10073799999999999</v>
      </c>
      <c r="W63" s="37">
        <v>0.10073799999999999</v>
      </c>
      <c r="X63" s="37">
        <v>0.10073799999999999</v>
      </c>
      <c r="Y63" s="37">
        <v>0.10073799999999999</v>
      </c>
      <c r="Z63" s="37">
        <v>0.10073799999999999</v>
      </c>
      <c r="AA63" s="37">
        <v>0.10073799999999999</v>
      </c>
      <c r="AB63" s="37">
        <v>0.10073799999999999</v>
      </c>
      <c r="AC63" s="37">
        <v>0.10073799999999999</v>
      </c>
      <c r="AD63" s="37">
        <v>0.10073799999999999</v>
      </c>
      <c r="AE63" s="37">
        <v>0.10073799999999999</v>
      </c>
      <c r="AF63" s="37">
        <v>0.10073799999999999</v>
      </c>
      <c r="AG63" s="37">
        <v>0.10073799999999999</v>
      </c>
      <c r="AH63" s="37">
        <v>0.10073799999999999</v>
      </c>
      <c r="AI63" s="36">
        <v>0.10073799999999999</v>
      </c>
    </row>
    <row r="65" spans="1:40" ht="14.65" thickBot="1" x14ac:dyDescent="0.5">
      <c r="A65" s="34" t="s">
        <v>73</v>
      </c>
      <c r="B65" s="33"/>
      <c r="C65" s="33"/>
      <c r="D65" s="33"/>
    </row>
    <row r="66" spans="1:40" x14ac:dyDescent="0.45">
      <c r="A66" s="32" t="s">
        <v>72</v>
      </c>
      <c r="B66" s="32" t="s">
        <v>71</v>
      </c>
      <c r="C66" s="32" t="s">
        <v>70</v>
      </c>
      <c r="D66" s="32" t="s">
        <v>69</v>
      </c>
    </row>
    <row r="67" spans="1:40" ht="50.65" customHeight="1" thickBot="1" x14ac:dyDescent="0.5">
      <c r="A67" s="31"/>
      <c r="B67" s="31"/>
      <c r="C67" s="31"/>
      <c r="D67" s="31"/>
      <c r="G67">
        <f>B33</f>
        <v>2017</v>
      </c>
      <c r="H67">
        <f>C33</f>
        <v>2018</v>
      </c>
      <c r="I67">
        <f>D33</f>
        <v>2019</v>
      </c>
      <c r="J67">
        <f>E33</f>
        <v>2020</v>
      </c>
      <c r="K67">
        <f>F33</f>
        <v>2021</v>
      </c>
      <c r="L67">
        <f>G33</f>
        <v>2022</v>
      </c>
      <c r="M67">
        <f>H33</f>
        <v>2023</v>
      </c>
      <c r="N67">
        <f>I33</f>
        <v>2024</v>
      </c>
      <c r="O67">
        <f>J33</f>
        <v>2025</v>
      </c>
      <c r="P67">
        <f>K33</f>
        <v>2026</v>
      </c>
      <c r="Q67">
        <f>L33</f>
        <v>2027</v>
      </c>
      <c r="R67">
        <f>M33</f>
        <v>2028</v>
      </c>
      <c r="S67">
        <f>N33</f>
        <v>2029</v>
      </c>
      <c r="T67">
        <f>O33</f>
        <v>2030</v>
      </c>
      <c r="U67">
        <f>P33</f>
        <v>2031</v>
      </c>
      <c r="V67">
        <f>Q33</f>
        <v>2032</v>
      </c>
      <c r="W67">
        <f>R33</f>
        <v>2033</v>
      </c>
      <c r="X67">
        <f>S33</f>
        <v>2034</v>
      </c>
      <c r="Y67">
        <f>T33</f>
        <v>2035</v>
      </c>
      <c r="Z67">
        <f>U33</f>
        <v>2036</v>
      </c>
      <c r="AA67">
        <f>V33</f>
        <v>2037</v>
      </c>
      <c r="AB67">
        <f>W33</f>
        <v>2038</v>
      </c>
      <c r="AC67">
        <f>X33</f>
        <v>2039</v>
      </c>
      <c r="AD67">
        <f>Y33</f>
        <v>2040</v>
      </c>
      <c r="AE67">
        <f>Z33</f>
        <v>2041</v>
      </c>
      <c r="AF67">
        <f>AA33</f>
        <v>2042</v>
      </c>
      <c r="AG67">
        <f>AB33</f>
        <v>2043</v>
      </c>
      <c r="AH67">
        <f>AC33</f>
        <v>2044</v>
      </c>
      <c r="AI67">
        <f>AD33</f>
        <v>2045</v>
      </c>
      <c r="AJ67">
        <f>AE33</f>
        <v>2046</v>
      </c>
      <c r="AK67">
        <f>AF33</f>
        <v>2047</v>
      </c>
      <c r="AL67">
        <f>AG33</f>
        <v>2048</v>
      </c>
      <c r="AM67">
        <f>AH33</f>
        <v>2049</v>
      </c>
      <c r="AN67">
        <f>AI33</f>
        <v>2050</v>
      </c>
    </row>
    <row r="68" spans="1:40" x14ac:dyDescent="0.45">
      <c r="A68" s="30" t="s">
        <v>68</v>
      </c>
      <c r="B68" s="29" t="s">
        <v>67</v>
      </c>
      <c r="C68" s="28">
        <v>8.7439551300165199</v>
      </c>
      <c r="D68" s="27">
        <v>99.795000000000101</v>
      </c>
      <c r="F68" s="26" t="str">
        <f>A35</f>
        <v>TRG 1 - Mid</v>
      </c>
      <c r="G68" s="26">
        <f>B35</f>
        <v>0.47595300000000001</v>
      </c>
      <c r="H68" s="26">
        <f>C35</f>
        <v>0.480962</v>
      </c>
      <c r="I68" s="26">
        <f>D35</f>
        <v>0.48597100000000004</v>
      </c>
      <c r="J68" s="26">
        <f>E35</f>
        <v>0.49098000000000003</v>
      </c>
      <c r="K68" s="26">
        <f>F35</f>
        <v>0.49598900000000007</v>
      </c>
      <c r="L68" s="26">
        <f>G35</f>
        <v>0.50099799999999994</v>
      </c>
      <c r="M68" s="26">
        <f>H35</f>
        <v>0.5060070000000001</v>
      </c>
      <c r="N68" s="26">
        <f>I35</f>
        <v>0.51101600000000003</v>
      </c>
      <c r="O68" s="26">
        <f>J35</f>
        <v>0.51602500000000007</v>
      </c>
      <c r="P68" s="26">
        <f>K35</f>
        <v>0.52103400000000011</v>
      </c>
      <c r="Q68" s="26">
        <f>L35</f>
        <v>0.52604300000000004</v>
      </c>
      <c r="R68" s="26">
        <f>M35</f>
        <v>0.53105200000000008</v>
      </c>
      <c r="S68" s="26">
        <f>N35</f>
        <v>0.53606100000000001</v>
      </c>
      <c r="T68" s="26">
        <f>O35</f>
        <v>0.54107000000000005</v>
      </c>
      <c r="U68" s="26">
        <f>P35</f>
        <v>0.54134053500000001</v>
      </c>
      <c r="V68" s="26">
        <f>Q35</f>
        <v>0.54161107000000008</v>
      </c>
      <c r="W68" s="26">
        <f>R35</f>
        <v>0.54188160500000004</v>
      </c>
      <c r="X68" s="26">
        <f>S35</f>
        <v>0.54215214</v>
      </c>
      <c r="Y68" s="26">
        <f>T35</f>
        <v>0.54242267500000008</v>
      </c>
      <c r="Z68" s="26">
        <f>U35</f>
        <v>0.54269321000000004</v>
      </c>
      <c r="AA68" s="26">
        <f>V35</f>
        <v>0.542963745</v>
      </c>
      <c r="AB68" s="26">
        <f>W35</f>
        <v>0.54323428000000007</v>
      </c>
      <c r="AC68" s="26">
        <f>X35</f>
        <v>0.54350481500000003</v>
      </c>
      <c r="AD68" s="26">
        <f>Y35</f>
        <v>0.54377534999999999</v>
      </c>
      <c r="AE68" s="26">
        <f>Z35</f>
        <v>0.54404588500000006</v>
      </c>
      <c r="AF68" s="26">
        <f>AA35</f>
        <v>0.54431642000000002</v>
      </c>
      <c r="AG68" s="26">
        <f>AB35</f>
        <v>0.54458695499999998</v>
      </c>
      <c r="AH68" s="26">
        <f>AC35</f>
        <v>0.54485749000000006</v>
      </c>
      <c r="AI68" s="26">
        <f>AD35</f>
        <v>0.54512802500000002</v>
      </c>
      <c r="AJ68" s="26">
        <f>AE35</f>
        <v>0.54539855999999998</v>
      </c>
      <c r="AK68" s="26">
        <f>AF35</f>
        <v>0.54566909500000005</v>
      </c>
      <c r="AL68" s="26">
        <f>AG35</f>
        <v>0.54593963000000012</v>
      </c>
      <c r="AM68" s="26">
        <f>AH35</f>
        <v>0.54621016499999997</v>
      </c>
      <c r="AN68" s="26">
        <f>AI35</f>
        <v>0.54648070000000004</v>
      </c>
    </row>
    <row r="69" spans="1:40" x14ac:dyDescent="0.45">
      <c r="A69" s="25" t="s">
        <v>66</v>
      </c>
      <c r="B69" s="24" t="s">
        <v>65</v>
      </c>
      <c r="C69" s="23">
        <v>8.3524094160037698</v>
      </c>
      <c r="D69" s="22">
        <v>200.089979999999</v>
      </c>
      <c r="F69" s="26" t="str">
        <f>A38</f>
        <v>TRG 2 - Mid</v>
      </c>
      <c r="G69" s="26">
        <f>B38</f>
        <v>0.453351</v>
      </c>
      <c r="H69" s="26">
        <f>C38</f>
        <v>0.45838576923076924</v>
      </c>
      <c r="I69" s="26">
        <f>D38</f>
        <v>0.46342053846153852</v>
      </c>
      <c r="J69" s="26">
        <f>E38</f>
        <v>0.4684553076923077</v>
      </c>
      <c r="K69" s="26">
        <f>F38</f>
        <v>0.47349007692307699</v>
      </c>
      <c r="L69" s="26">
        <f>G38</f>
        <v>0.47852484615384616</v>
      </c>
      <c r="M69" s="26">
        <f>H38</f>
        <v>0.48355961538461539</v>
      </c>
      <c r="N69" s="26">
        <f>I38</f>
        <v>0.48859438461538462</v>
      </c>
      <c r="O69" s="26">
        <f>J38</f>
        <v>0.49362915384615386</v>
      </c>
      <c r="P69" s="26">
        <f>K38</f>
        <v>0.49866392307692309</v>
      </c>
      <c r="Q69" s="26">
        <f>L38</f>
        <v>0.50369869230769226</v>
      </c>
      <c r="R69" s="26">
        <f>M38</f>
        <v>0.50873346153846155</v>
      </c>
      <c r="S69" s="26">
        <f>N38</f>
        <v>0.51376823076923073</v>
      </c>
      <c r="T69" s="26">
        <f>O38</f>
        <v>0.51880300000000001</v>
      </c>
      <c r="U69" s="26">
        <f>P38</f>
        <v>0.51919210225000001</v>
      </c>
      <c r="V69" s="26">
        <f>Q38</f>
        <v>0.5195812045</v>
      </c>
      <c r="W69" s="26">
        <f>R38</f>
        <v>0.51997030675</v>
      </c>
      <c r="X69" s="26">
        <f>S38</f>
        <v>0.52035940899999999</v>
      </c>
      <c r="Y69" s="26">
        <f>T38</f>
        <v>0.52074851124999999</v>
      </c>
      <c r="Z69" s="26">
        <f>U38</f>
        <v>0.52113761349999999</v>
      </c>
      <c r="AA69" s="26">
        <f>V38</f>
        <v>0.52152671574999998</v>
      </c>
      <c r="AB69" s="26">
        <f>W38</f>
        <v>0.52191581799999986</v>
      </c>
      <c r="AC69" s="26">
        <f>X38</f>
        <v>0.52230492025000008</v>
      </c>
      <c r="AD69" s="26">
        <f>Y38</f>
        <v>0.52269402249999997</v>
      </c>
      <c r="AE69" s="26">
        <f>Z38</f>
        <v>0.52308312474999996</v>
      </c>
      <c r="AF69" s="26">
        <f>AA38</f>
        <v>0.52347222699999985</v>
      </c>
      <c r="AG69" s="26">
        <f>AB38</f>
        <v>0.52386132924999995</v>
      </c>
      <c r="AH69" s="26">
        <f>AC38</f>
        <v>0.52425043149999995</v>
      </c>
      <c r="AI69" s="26">
        <f>AD38</f>
        <v>0.52463953374999994</v>
      </c>
      <c r="AJ69" s="26">
        <f>AE38</f>
        <v>0.52502863599999994</v>
      </c>
      <c r="AK69" s="26">
        <f>AF38</f>
        <v>0.52541773824999993</v>
      </c>
      <c r="AL69" s="26">
        <f>AG38</f>
        <v>0.52580684049999993</v>
      </c>
      <c r="AM69" s="26">
        <f>AH38</f>
        <v>0.52619594274999992</v>
      </c>
      <c r="AN69" s="26">
        <f>AI38</f>
        <v>0.52658504499999992</v>
      </c>
    </row>
    <row r="70" spans="1:40" x14ac:dyDescent="0.45">
      <c r="A70" s="20" t="s">
        <v>64</v>
      </c>
      <c r="B70" s="19" t="s">
        <v>63</v>
      </c>
      <c r="C70" s="18">
        <v>8.1577166133619201</v>
      </c>
      <c r="D70" s="17">
        <v>400.00163999999796</v>
      </c>
      <c r="F70" s="26" t="str">
        <f>A41</f>
        <v>TRG 3 - Mid</v>
      </c>
      <c r="G70" s="26">
        <f>B41</f>
        <v>0.441328</v>
      </c>
      <c r="H70" s="26">
        <f>C41</f>
        <v>0.44636592307692308</v>
      </c>
      <c r="I70" s="26">
        <f>D41</f>
        <v>0.45140384615384616</v>
      </c>
      <c r="J70" s="26">
        <f>E41</f>
        <v>0.45644176923076923</v>
      </c>
      <c r="K70" s="26">
        <f>F41</f>
        <v>0.46147969230769231</v>
      </c>
      <c r="L70" s="26">
        <f>G41</f>
        <v>0.46651761538461539</v>
      </c>
      <c r="M70" s="26">
        <f>H41</f>
        <v>0.47155553846153847</v>
      </c>
      <c r="N70" s="26">
        <f>I41</f>
        <v>0.47659346153846155</v>
      </c>
      <c r="O70" s="26">
        <f>J41</f>
        <v>0.48163138461538463</v>
      </c>
      <c r="P70" s="26">
        <f>K41</f>
        <v>0.48666930769230771</v>
      </c>
      <c r="Q70" s="26">
        <f>L41</f>
        <v>0.49170723076923079</v>
      </c>
      <c r="R70" s="26">
        <f>M41</f>
        <v>0.49674515384615375</v>
      </c>
      <c r="S70" s="26">
        <f>N41</f>
        <v>0.50178307692307689</v>
      </c>
      <c r="T70" s="26">
        <f>O41</f>
        <v>0.50682099999999997</v>
      </c>
      <c r="U70" s="26">
        <f>P41</f>
        <v>0.50732782099999996</v>
      </c>
      <c r="V70" s="26">
        <f>Q41</f>
        <v>0.50783464199999995</v>
      </c>
      <c r="W70" s="26">
        <f>R41</f>
        <v>0.50834146300000005</v>
      </c>
      <c r="X70" s="26">
        <f>S41</f>
        <v>0.50884828399999993</v>
      </c>
      <c r="Y70" s="26">
        <f>T41</f>
        <v>0.50935510499999992</v>
      </c>
      <c r="Z70" s="26">
        <f>U41</f>
        <v>0.50986192599999991</v>
      </c>
      <c r="AA70" s="26">
        <f>V41</f>
        <v>0.51036874700000001</v>
      </c>
      <c r="AB70" s="26">
        <f>W41</f>
        <v>0.510875568</v>
      </c>
      <c r="AC70" s="26">
        <f>X41</f>
        <v>0.51138238899999988</v>
      </c>
      <c r="AD70" s="26">
        <f>Y41</f>
        <v>0.51188920999999998</v>
      </c>
      <c r="AE70" s="26">
        <f>Z41</f>
        <v>0.51239603099999997</v>
      </c>
      <c r="AF70" s="26">
        <f>AA41</f>
        <v>0.51290285200000008</v>
      </c>
      <c r="AG70" s="26">
        <f>AB41</f>
        <v>0.51340967299999996</v>
      </c>
      <c r="AH70" s="26">
        <f>AC41</f>
        <v>0.51391649400000006</v>
      </c>
      <c r="AI70" s="26">
        <f>AD41</f>
        <v>0.51442331499999994</v>
      </c>
      <c r="AJ70" s="26">
        <f>AE41</f>
        <v>0.51493013600000004</v>
      </c>
      <c r="AK70" s="26">
        <f>AF41</f>
        <v>0.51543695700000003</v>
      </c>
      <c r="AL70" s="26">
        <f>AG41</f>
        <v>0.51594377799999991</v>
      </c>
      <c r="AM70" s="26">
        <f>AH41</f>
        <v>0.51645059900000001</v>
      </c>
      <c r="AN70" s="26">
        <f>AI41</f>
        <v>0.51695742</v>
      </c>
    </row>
    <row r="71" spans="1:40" x14ac:dyDescent="0.45">
      <c r="A71" s="25" t="s">
        <v>62</v>
      </c>
      <c r="B71" s="24" t="s">
        <v>61</v>
      </c>
      <c r="C71" s="23">
        <v>7.9297432154676999</v>
      </c>
      <c r="D71" s="22">
        <v>800.108939999992</v>
      </c>
      <c r="F71" s="26" t="str">
        <f>A44</f>
        <v>TRG 4 - Mid</v>
      </c>
      <c r="G71" s="26">
        <f>B44</f>
        <v>0.42659200000000003</v>
      </c>
      <c r="H71" s="26">
        <f>C44</f>
        <v>0.43162484615384616</v>
      </c>
      <c r="I71" s="26">
        <f>D44</f>
        <v>0.43665769230769236</v>
      </c>
      <c r="J71" s="26">
        <f>E44</f>
        <v>0.4416905384615385</v>
      </c>
      <c r="K71" s="26">
        <f>F44</f>
        <v>0.44672338461538463</v>
      </c>
      <c r="L71" s="26">
        <f>G44</f>
        <v>0.45175623076923077</v>
      </c>
      <c r="M71" s="26">
        <f>H44</f>
        <v>0.45678907692307696</v>
      </c>
      <c r="N71" s="26">
        <f>I44</f>
        <v>0.46182192307692305</v>
      </c>
      <c r="O71" s="26">
        <f>J44</f>
        <v>0.4668547692307693</v>
      </c>
      <c r="P71" s="26">
        <f>K44</f>
        <v>0.47188761538461538</v>
      </c>
      <c r="Q71" s="26">
        <f>L44</f>
        <v>0.47692046153846152</v>
      </c>
      <c r="R71" s="26">
        <f>M44</f>
        <v>0.48195330769230765</v>
      </c>
      <c r="S71" s="26">
        <f>N44</f>
        <v>0.48698615384615385</v>
      </c>
      <c r="T71" s="26">
        <f>O44</f>
        <v>0.49201899999999998</v>
      </c>
      <c r="U71" s="26">
        <f>P44</f>
        <v>0.49263402374999998</v>
      </c>
      <c r="V71" s="26">
        <f>Q44</f>
        <v>0.49324904749999998</v>
      </c>
      <c r="W71" s="26">
        <f>R44</f>
        <v>0.49386407124999998</v>
      </c>
      <c r="X71" s="26">
        <f>S44</f>
        <v>0.49447909499999998</v>
      </c>
      <c r="Y71" s="26">
        <f>T44</f>
        <v>0.49509411874999998</v>
      </c>
      <c r="Z71" s="26">
        <f>U44</f>
        <v>0.49570914249999998</v>
      </c>
      <c r="AA71" s="26">
        <f>V44</f>
        <v>0.49632416624999998</v>
      </c>
      <c r="AB71" s="26">
        <f>W44</f>
        <v>0.49693918999999998</v>
      </c>
      <c r="AC71" s="26">
        <f>X44</f>
        <v>0.49755421374999997</v>
      </c>
      <c r="AD71" s="26">
        <f>Y44</f>
        <v>0.49816923749999997</v>
      </c>
      <c r="AE71" s="26">
        <f>Z44</f>
        <v>0.49878426124999997</v>
      </c>
      <c r="AF71" s="26">
        <f>AA44</f>
        <v>0.49939928499999997</v>
      </c>
      <c r="AG71" s="26">
        <f>AB44</f>
        <v>0.50001430874999997</v>
      </c>
      <c r="AH71" s="26">
        <f>AC44</f>
        <v>0.50062933249999997</v>
      </c>
      <c r="AI71" s="26">
        <f>AD44</f>
        <v>0.50124435624999997</v>
      </c>
      <c r="AJ71" s="26">
        <f>AE44</f>
        <v>0.50185937999999997</v>
      </c>
      <c r="AK71" s="26">
        <f>AF44</f>
        <v>0.50247440374999996</v>
      </c>
      <c r="AL71" s="26">
        <f>AG44</f>
        <v>0.50308942749999996</v>
      </c>
      <c r="AM71" s="26">
        <f>AH44</f>
        <v>0.50370445124999996</v>
      </c>
      <c r="AN71" s="26">
        <f>AI44</f>
        <v>0.50431947499999996</v>
      </c>
    </row>
    <row r="72" spans="1:40" x14ac:dyDescent="0.45">
      <c r="A72" s="20" t="s">
        <v>60</v>
      </c>
      <c r="B72" s="19" t="s">
        <v>59</v>
      </c>
      <c r="C72" s="18">
        <v>7.5121736390925999</v>
      </c>
      <c r="D72" s="17">
        <v>1599.68424000001</v>
      </c>
      <c r="F72" s="21" t="str">
        <f>A47</f>
        <v>TRG 5 - Mid</v>
      </c>
      <c r="G72" s="21">
        <f>B47</f>
        <v>0.39777400000000002</v>
      </c>
      <c r="H72" s="21">
        <f>C47</f>
        <v>0.40277100000000005</v>
      </c>
      <c r="I72" s="21">
        <f>D47</f>
        <v>0.40776799999999996</v>
      </c>
      <c r="J72" s="21">
        <f>E47</f>
        <v>0.41276499999999999</v>
      </c>
      <c r="K72" s="21">
        <f>F47</f>
        <v>0.41776200000000002</v>
      </c>
      <c r="L72" s="21">
        <f>G47</f>
        <v>0.42275900000000005</v>
      </c>
      <c r="M72" s="21">
        <f>H47</f>
        <v>0.42775600000000008</v>
      </c>
      <c r="N72" s="21">
        <f>I47</f>
        <v>0.432753</v>
      </c>
      <c r="O72" s="21">
        <f>J47</f>
        <v>0.43775000000000003</v>
      </c>
      <c r="P72" s="21">
        <f>K47</f>
        <v>0.44274700000000006</v>
      </c>
      <c r="Q72" s="21">
        <f>L47</f>
        <v>0.44774400000000003</v>
      </c>
      <c r="R72" s="21">
        <f>M47</f>
        <v>0.452741</v>
      </c>
      <c r="S72" s="21">
        <f>N47</f>
        <v>0.45773800000000003</v>
      </c>
      <c r="T72" s="21">
        <f>O47</f>
        <v>0.46273500000000001</v>
      </c>
      <c r="U72" s="21">
        <f>P47</f>
        <v>0.46342910249999997</v>
      </c>
      <c r="V72" s="21">
        <f>Q47</f>
        <v>0.46412320500000004</v>
      </c>
      <c r="W72" s="21">
        <f>R47</f>
        <v>0.46481730750000005</v>
      </c>
      <c r="X72" s="21">
        <f>S47</f>
        <v>0.46551141000000007</v>
      </c>
      <c r="Y72" s="21">
        <f>T47</f>
        <v>0.46620551250000003</v>
      </c>
      <c r="Z72" s="21">
        <f>U47</f>
        <v>0.46689961499999999</v>
      </c>
      <c r="AA72" s="21">
        <f>V47</f>
        <v>0.46759371749999995</v>
      </c>
      <c r="AB72" s="21">
        <f>W47</f>
        <v>0.46828782000000002</v>
      </c>
      <c r="AC72" s="21">
        <f>X47</f>
        <v>0.46898192250000009</v>
      </c>
      <c r="AD72" s="21">
        <f>Y47</f>
        <v>0.46967602500000005</v>
      </c>
      <c r="AE72" s="21">
        <f>Z47</f>
        <v>0.47037012750000001</v>
      </c>
      <c r="AF72" s="21">
        <f>AA47</f>
        <v>0.47106422999999997</v>
      </c>
      <c r="AG72" s="21">
        <f>AB47</f>
        <v>0.47175833250000004</v>
      </c>
      <c r="AH72" s="21">
        <f>AC47</f>
        <v>0.472452435</v>
      </c>
      <c r="AI72" s="21">
        <f>AD47</f>
        <v>0.47314653750000008</v>
      </c>
      <c r="AJ72" s="21">
        <f>AE47</f>
        <v>0.47384064000000004</v>
      </c>
      <c r="AK72" s="21">
        <f>AF47</f>
        <v>0.47453474250000005</v>
      </c>
      <c r="AL72" s="21">
        <f>AG47</f>
        <v>0.47522884500000007</v>
      </c>
      <c r="AM72" s="21">
        <f>AH47</f>
        <v>0.47592294750000008</v>
      </c>
      <c r="AN72" s="21">
        <f>AI47</f>
        <v>0.47661705000000004</v>
      </c>
    </row>
    <row r="73" spans="1:40" x14ac:dyDescent="0.45">
      <c r="A73" s="25" t="s">
        <v>58</v>
      </c>
      <c r="B73" s="23" t="s">
        <v>57</v>
      </c>
      <c r="C73" s="23">
        <v>6.9092676373757804</v>
      </c>
      <c r="D73" s="22">
        <v>1600.20318000003</v>
      </c>
      <c r="F73" s="21" t="str">
        <f>A50</f>
        <v>TRG 6 - Mid</v>
      </c>
      <c r="G73" s="21">
        <f>B50</f>
        <v>0.35212300000000002</v>
      </c>
      <c r="H73" s="21">
        <f>C50</f>
        <v>0.35699753846153853</v>
      </c>
      <c r="I73" s="21">
        <f>D50</f>
        <v>0.36187207692307699</v>
      </c>
      <c r="J73" s="21">
        <f>E50</f>
        <v>0.36674661538461539</v>
      </c>
      <c r="K73" s="21">
        <f>F50</f>
        <v>0.37162115384615385</v>
      </c>
      <c r="L73" s="21">
        <f>G50</f>
        <v>0.37649569230769231</v>
      </c>
      <c r="M73" s="21">
        <f>H50</f>
        <v>0.38137023076923077</v>
      </c>
      <c r="N73" s="21">
        <f>I50</f>
        <v>0.38624476923076922</v>
      </c>
      <c r="O73" s="21">
        <f>J50</f>
        <v>0.39111930769230763</v>
      </c>
      <c r="P73" s="21">
        <f>K50</f>
        <v>0.39599384615384614</v>
      </c>
      <c r="Q73" s="21">
        <f>L50</f>
        <v>0.4008683846153846</v>
      </c>
      <c r="R73" s="21">
        <f>M50</f>
        <v>0.40574292307692306</v>
      </c>
      <c r="S73" s="21">
        <f>N50</f>
        <v>0.41061746153846151</v>
      </c>
      <c r="T73" s="21">
        <f>O50</f>
        <v>0.41549199999999997</v>
      </c>
      <c r="U73" s="21">
        <f>P50</f>
        <v>0.41621911099999992</v>
      </c>
      <c r="V73" s="21">
        <f>Q50</f>
        <v>0.41694622199999998</v>
      </c>
      <c r="W73" s="21">
        <f>R50</f>
        <v>0.41767333299999992</v>
      </c>
      <c r="X73" s="21">
        <f>S50</f>
        <v>0.41840044399999998</v>
      </c>
      <c r="Y73" s="21">
        <f>T50</f>
        <v>0.41912755499999993</v>
      </c>
      <c r="Z73" s="21">
        <f>U50</f>
        <v>0.41985466599999999</v>
      </c>
      <c r="AA73" s="21">
        <f>V50</f>
        <v>0.42058177699999993</v>
      </c>
      <c r="AB73" s="21">
        <f>W50</f>
        <v>0.42130888799999988</v>
      </c>
      <c r="AC73" s="21">
        <f>X50</f>
        <v>0.42203599899999994</v>
      </c>
      <c r="AD73" s="21">
        <f>Y50</f>
        <v>0.42276311</v>
      </c>
      <c r="AE73" s="21">
        <f>Z50</f>
        <v>0.42349022099999994</v>
      </c>
      <c r="AF73" s="21">
        <f>AA50</f>
        <v>0.42421733199999989</v>
      </c>
      <c r="AG73" s="21">
        <f>AB50</f>
        <v>0.42494444299999995</v>
      </c>
      <c r="AH73" s="21">
        <f>AC50</f>
        <v>0.4256715539999999</v>
      </c>
      <c r="AI73" s="21">
        <f>AD50</f>
        <v>0.42639866499999995</v>
      </c>
      <c r="AJ73" s="21">
        <f>AE50</f>
        <v>0.4271257759999999</v>
      </c>
      <c r="AK73" s="21">
        <f>AF50</f>
        <v>0.4278528869999999</v>
      </c>
      <c r="AL73" s="21">
        <f>AG50</f>
        <v>0.42857999799999991</v>
      </c>
      <c r="AM73" s="21">
        <f>AH50</f>
        <v>0.42930710899999996</v>
      </c>
      <c r="AN73" s="21">
        <f>AI50</f>
        <v>0.43003421999999991</v>
      </c>
    </row>
    <row r="74" spans="1:40" x14ac:dyDescent="0.45">
      <c r="A74" s="20" t="s">
        <v>56</v>
      </c>
      <c r="B74" s="19" t="s">
        <v>55</v>
      </c>
      <c r="C74" s="18">
        <v>6.1865712197272398</v>
      </c>
      <c r="D74" s="17">
        <v>1600.0722600000099</v>
      </c>
      <c r="F74" s="21" t="str">
        <f>A53</f>
        <v>TRG 7 - Mid</v>
      </c>
      <c r="G74" s="21">
        <f>B53</f>
        <v>0.29170000000000001</v>
      </c>
      <c r="H74" s="21">
        <f>C53</f>
        <v>0.29628892307692306</v>
      </c>
      <c r="I74" s="21">
        <f>D53</f>
        <v>0.30087784615384616</v>
      </c>
      <c r="J74" s="21">
        <f>E53</f>
        <v>0.30546676923076926</v>
      </c>
      <c r="K74" s="21">
        <f>F53</f>
        <v>0.31005569230769231</v>
      </c>
      <c r="L74" s="21">
        <f>G53</f>
        <v>0.31464461538461536</v>
      </c>
      <c r="M74" s="21">
        <f>H53</f>
        <v>0.31923353846153846</v>
      </c>
      <c r="N74" s="21">
        <f>I53</f>
        <v>0.32382246153846156</v>
      </c>
      <c r="O74" s="21">
        <f>J53</f>
        <v>0.32841138461538461</v>
      </c>
      <c r="P74" s="21">
        <f>K53</f>
        <v>0.33300030769230771</v>
      </c>
      <c r="Q74" s="21">
        <f>L53</f>
        <v>0.33758923076923075</v>
      </c>
      <c r="R74" s="21">
        <f>M53</f>
        <v>0.34217815384615385</v>
      </c>
      <c r="S74" s="21">
        <f>N53</f>
        <v>0.3467670769230769</v>
      </c>
      <c r="T74" s="21">
        <f>O53</f>
        <v>0.351356</v>
      </c>
      <c r="U74" s="21">
        <f>P53</f>
        <v>0.352058712</v>
      </c>
      <c r="V74" s="21">
        <f>Q53</f>
        <v>0.35276142399999999</v>
      </c>
      <c r="W74" s="21">
        <f>R53</f>
        <v>0.35346413600000004</v>
      </c>
      <c r="X74" s="21">
        <f>S53</f>
        <v>0.35416684800000003</v>
      </c>
      <c r="Y74" s="21">
        <f>T53</f>
        <v>0.35486956000000003</v>
      </c>
      <c r="Z74" s="21">
        <f>U53</f>
        <v>0.35557227199999997</v>
      </c>
      <c r="AA74" s="21">
        <f>V53</f>
        <v>0.35627498400000002</v>
      </c>
      <c r="AB74" s="21">
        <f>W53</f>
        <v>0.35697769600000001</v>
      </c>
      <c r="AC74" s="21">
        <f>X53</f>
        <v>0.35768040800000001</v>
      </c>
      <c r="AD74" s="21">
        <f>Y53</f>
        <v>0.35838312</v>
      </c>
      <c r="AE74" s="21">
        <f>Z53</f>
        <v>0.35908583199999999</v>
      </c>
      <c r="AF74" s="21">
        <f>AA53</f>
        <v>0.35978854399999999</v>
      </c>
      <c r="AG74" s="21">
        <f>AB53</f>
        <v>0.36049125599999998</v>
      </c>
      <c r="AH74" s="21">
        <f>AC53</f>
        <v>0.36119396799999998</v>
      </c>
      <c r="AI74" s="21">
        <f>AD53</f>
        <v>0.36189667999999997</v>
      </c>
      <c r="AJ74" s="21">
        <f>AE53</f>
        <v>0.36259939200000002</v>
      </c>
      <c r="AK74" s="21">
        <f>AF53</f>
        <v>0.36330210400000001</v>
      </c>
      <c r="AL74" s="21">
        <f>AG53</f>
        <v>0.36400481600000001</v>
      </c>
      <c r="AM74" s="21">
        <f>AH53</f>
        <v>0.364707528</v>
      </c>
      <c r="AN74" s="21">
        <f>AI53</f>
        <v>0.36541024</v>
      </c>
    </row>
    <row r="75" spans="1:40" x14ac:dyDescent="0.45">
      <c r="A75" s="25" t="s">
        <v>54</v>
      </c>
      <c r="B75" s="24" t="s">
        <v>53</v>
      </c>
      <c r="C75" s="23">
        <v>5.4767500392428401</v>
      </c>
      <c r="D75" s="22">
        <v>1600.03691999999</v>
      </c>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spans="1:40" x14ac:dyDescent="0.45">
      <c r="A76" s="20" t="s">
        <v>52</v>
      </c>
      <c r="B76" s="19" t="s">
        <v>51</v>
      </c>
      <c r="C76" s="18">
        <v>4.7923560222306101</v>
      </c>
      <c r="D76" s="17">
        <v>1599.6396600000098</v>
      </c>
      <c r="F76" t="s">
        <v>50</v>
      </c>
      <c r="G76">
        <f>SUMPRODUCT(G68:G74,$D$68:$D$74)/SUM($D$68:$D$74)</f>
        <v>0.36866657807290676</v>
      </c>
      <c r="H76">
        <f>SUMPRODUCT(H68:H74,$D$68:$D$74)/SUM($D$68:$D$74)</f>
        <v>0.37353736908143365</v>
      </c>
      <c r="I76">
        <f>SUMPRODUCT(I68:I74,$D$68:$D$74)/SUM($D$68:$D$74)</f>
        <v>0.37840816008996059</v>
      </c>
      <c r="J76">
        <f>SUMPRODUCT(J68:J74,$D$68:$D$74)/SUM($D$68:$D$74)</f>
        <v>0.38327895109848747</v>
      </c>
      <c r="K76">
        <f>SUMPRODUCT(K68:K74,$D$68:$D$74)/SUM($D$68:$D$74)</f>
        <v>0.38814974210701431</v>
      </c>
      <c r="L76">
        <f>SUMPRODUCT(L68:L74,$D$68:$D$74)/SUM($D$68:$D$74)</f>
        <v>0.39302053311554119</v>
      </c>
      <c r="M76">
        <f>SUMPRODUCT(M68:M74,$D$68:$D$74)/SUM($D$68:$D$74)</f>
        <v>0.39789132412406814</v>
      </c>
      <c r="N76">
        <f>SUMPRODUCT(N68:N74,$D$68:$D$74)/SUM($D$68:$D$74)</f>
        <v>0.40276211513259497</v>
      </c>
      <c r="O76">
        <f>SUMPRODUCT(O68:O74,$D$68:$D$74)/SUM($D$68:$D$74)</f>
        <v>0.40763290614112191</v>
      </c>
      <c r="P76">
        <f>SUMPRODUCT(P68:P74,$D$68:$D$74)/SUM($D$68:$D$74)</f>
        <v>0.41250369714964885</v>
      </c>
      <c r="Q76">
        <f>SUMPRODUCT(Q68:Q74,$D$68:$D$74)/SUM($D$68:$D$74)</f>
        <v>0.41737448815817568</v>
      </c>
      <c r="R76">
        <f>SUMPRODUCT(R68:R74,$D$68:$D$74)/SUM($D$68:$D$74)</f>
        <v>0.42224527916670251</v>
      </c>
      <c r="S76">
        <f>SUMPRODUCT(S68:S74,$D$68:$D$74)/SUM($D$68:$D$74)</f>
        <v>0.42711607017522946</v>
      </c>
      <c r="T76">
        <f>SUMPRODUCT(T68:T74,$D$68:$D$74)/SUM($D$68:$D$74)</f>
        <v>0.43198686118375629</v>
      </c>
      <c r="U76">
        <f>SUMPRODUCT(U68:U74,$D$68:$D$74)/SUM($D$68:$D$74)</f>
        <v>0.43265320383481859</v>
      </c>
      <c r="V76">
        <f>SUMPRODUCT(V68:V74,$D$68:$D$74)/SUM($D$68:$D$74)</f>
        <v>0.43331954648588111</v>
      </c>
      <c r="W76">
        <f>SUMPRODUCT(W68:W74,$D$68:$D$74)/SUM($D$68:$D$74)</f>
        <v>0.43398588913694347</v>
      </c>
      <c r="X76">
        <f>SUMPRODUCT(X68:X74,$D$68:$D$74)/SUM($D$68:$D$74)</f>
        <v>0.43465223178800594</v>
      </c>
      <c r="Y76">
        <f>SUMPRODUCT(Y68:Y74,$D$68:$D$74)/SUM($D$68:$D$74)</f>
        <v>0.43531857443906813</v>
      </c>
      <c r="Z76">
        <f>SUMPRODUCT(Z68:Z74,$D$68:$D$74)/SUM($D$68:$D$74)</f>
        <v>0.4359849170901306</v>
      </c>
      <c r="AA76">
        <f>SUMPRODUCT(AA68:AA74,$D$68:$D$74)/SUM($D$68:$D$74)</f>
        <v>0.4366512597411929</v>
      </c>
      <c r="AB76">
        <f>SUMPRODUCT(AB68:AB74,$D$68:$D$74)/SUM($D$68:$D$74)</f>
        <v>0.43731760239225531</v>
      </c>
      <c r="AC76">
        <f>SUMPRODUCT(AC68:AC74,$D$68:$D$74)/SUM($D$68:$D$74)</f>
        <v>0.43798394504331767</v>
      </c>
      <c r="AD76">
        <f>SUMPRODUCT(AD68:AD74,$D$68:$D$74)/SUM($D$68:$D$74)</f>
        <v>0.43865028769438014</v>
      </c>
      <c r="AE76">
        <f>SUMPRODUCT(AE68:AE74,$D$68:$D$74)/SUM($D$68:$D$74)</f>
        <v>0.43931663034544244</v>
      </c>
      <c r="AF76">
        <f>SUMPRODUCT(AF68:AF74,$D$68:$D$74)/SUM($D$68:$D$74)</f>
        <v>0.4399829729965048</v>
      </c>
      <c r="AG76">
        <f>SUMPRODUCT(AG68:AG74,$D$68:$D$74)/SUM($D$68:$D$74)</f>
        <v>0.44064931564756721</v>
      </c>
      <c r="AH76">
        <f>SUMPRODUCT(AH68:AH74,$D$68:$D$74)/SUM($D$68:$D$74)</f>
        <v>0.44131565829862957</v>
      </c>
      <c r="AI76">
        <f>SUMPRODUCT(AI68:AI74,$D$68:$D$74)/SUM($D$68:$D$74)</f>
        <v>0.44198200094969198</v>
      </c>
      <c r="AJ76">
        <f>SUMPRODUCT(AJ68:AJ74,$D$68:$D$74)/SUM($D$68:$D$74)</f>
        <v>0.44264834360075439</v>
      </c>
      <c r="AK76">
        <f>SUMPRODUCT(AK68:AK74,$D$68:$D$74)/SUM($D$68:$D$74)</f>
        <v>0.44331468625181675</v>
      </c>
      <c r="AL76">
        <f>SUMPRODUCT(AL68:AL74,$D$68:$D$74)/SUM($D$68:$D$74)</f>
        <v>0.44398102890287905</v>
      </c>
      <c r="AM76">
        <f>SUMPRODUCT(AM68:AM74,$D$68:$D$74)/SUM($D$68:$D$74)</f>
        <v>0.44464737155394152</v>
      </c>
      <c r="AN76">
        <f>SUMPRODUCT(AN68:AN74,$D$68:$D$74)/SUM($D$68:$D$74)</f>
        <v>0.44531371420500387</v>
      </c>
    </row>
    <row r="77" spans="1:40" ht="14.65" thickBot="1" x14ac:dyDescent="0.5">
      <c r="A77" s="16" t="s">
        <v>49</v>
      </c>
      <c r="B77" s="15" t="s">
        <v>48</v>
      </c>
      <c r="C77" s="14">
        <v>4.0174473218470199</v>
      </c>
      <c r="D77" s="13">
        <v>1147.5117600000001</v>
      </c>
    </row>
    <row r="78" spans="1:40" ht="14.65" thickBot="1" x14ac:dyDescent="0.5">
      <c r="A78" s="12" t="s">
        <v>47</v>
      </c>
      <c r="B78" s="11"/>
      <c r="C78" s="11"/>
      <c r="D78" s="10">
        <f>ROUNDUP(10647.14358,0)</f>
        <v>10648</v>
      </c>
    </row>
  </sheetData>
  <mergeCells count="4">
    <mergeCell ref="A66:A67"/>
    <mergeCell ref="B66:B67"/>
    <mergeCell ref="C66:C67"/>
    <mergeCell ref="D66:D6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K23" sqref="K23"/>
    </sheetView>
  </sheetViews>
  <sheetFormatPr defaultRowHeight="14.25" x14ac:dyDescent="0.45"/>
  <sheetData>
    <row r="1" spans="1:9" ht="15.4" x14ac:dyDescent="0.45">
      <c r="A1" s="55" t="s">
        <v>130</v>
      </c>
      <c r="B1" s="55"/>
      <c r="C1" s="55"/>
      <c r="D1" s="55"/>
      <c r="E1" s="55"/>
      <c r="F1" s="55"/>
      <c r="G1" s="55"/>
      <c r="H1" s="55"/>
      <c r="I1" s="55"/>
    </row>
    <row r="2" spans="1:9" x14ac:dyDescent="0.45">
      <c r="A2" s="56" t="s">
        <v>131</v>
      </c>
      <c r="B2" s="56" t="s">
        <v>132</v>
      </c>
      <c r="C2" s="57" t="s">
        <v>133</v>
      </c>
      <c r="D2" s="58"/>
      <c r="E2" s="58"/>
      <c r="F2" s="59"/>
      <c r="G2" s="57" t="s">
        <v>134</v>
      </c>
      <c r="H2" s="58"/>
      <c r="I2" s="59"/>
    </row>
    <row r="3" spans="1:9" ht="105.4" x14ac:dyDescent="0.45">
      <c r="A3" s="56" t="s">
        <v>135</v>
      </c>
      <c r="B3" s="60" t="s">
        <v>136</v>
      </c>
      <c r="C3" s="60" t="s">
        <v>137</v>
      </c>
      <c r="D3" s="60" t="s">
        <v>138</v>
      </c>
      <c r="E3" s="60" t="s">
        <v>139</v>
      </c>
      <c r="F3" s="60" t="s">
        <v>140</v>
      </c>
      <c r="G3" s="60" t="s">
        <v>139</v>
      </c>
      <c r="H3" s="60" t="s">
        <v>141</v>
      </c>
      <c r="I3" s="60" t="s">
        <v>140</v>
      </c>
    </row>
    <row r="4" spans="1:9" x14ac:dyDescent="0.45">
      <c r="A4" s="61" t="s">
        <v>142</v>
      </c>
      <c r="B4" s="61"/>
      <c r="C4" s="61"/>
      <c r="D4" s="61"/>
      <c r="E4" s="61"/>
      <c r="F4" s="61"/>
      <c r="G4" s="61"/>
      <c r="H4" s="61"/>
      <c r="I4" s="61"/>
    </row>
    <row r="5" spans="1:9" x14ac:dyDescent="0.45">
      <c r="A5" s="62">
        <v>2013</v>
      </c>
      <c r="B5" s="63">
        <v>0.59799999999999998</v>
      </c>
      <c r="C5" s="63">
        <v>0.48199999999999998</v>
      </c>
      <c r="D5" s="63">
        <v>4.9000000000000002E-2</v>
      </c>
      <c r="E5" s="63">
        <v>0.106</v>
      </c>
      <c r="F5" s="63">
        <v>6.0999999999999999E-2</v>
      </c>
      <c r="G5" s="63">
        <v>0.121</v>
      </c>
      <c r="H5" s="63">
        <v>8.0000000000000002E-3</v>
      </c>
      <c r="I5" s="63">
        <v>2.1999999999999999E-2</v>
      </c>
    </row>
    <row r="6" spans="1:9" x14ac:dyDescent="0.45">
      <c r="A6" s="62">
        <v>2014</v>
      </c>
      <c r="B6" s="63">
        <v>0.61099999999999999</v>
      </c>
      <c r="C6" s="63">
        <v>0.48299999999999998</v>
      </c>
      <c r="D6" s="63">
        <v>5.1999999999999998E-2</v>
      </c>
      <c r="E6" s="63">
        <v>0.104</v>
      </c>
      <c r="F6" s="63">
        <v>8.5000000000000006E-2</v>
      </c>
      <c r="G6" s="63">
        <v>0.125</v>
      </c>
      <c r="H6" s="63">
        <v>1.0999999999999999E-2</v>
      </c>
      <c r="I6" s="63">
        <v>1.4E-2</v>
      </c>
    </row>
    <row r="7" spans="1:9" x14ac:dyDescent="0.45">
      <c r="A7" s="62">
        <v>2015</v>
      </c>
      <c r="B7" s="63">
        <v>0.54700000000000004</v>
      </c>
      <c r="C7" s="63">
        <v>0.55900000000000005</v>
      </c>
      <c r="D7" s="63">
        <v>6.9000000000000006E-2</v>
      </c>
      <c r="E7" s="63">
        <v>0.115</v>
      </c>
      <c r="F7" s="63">
        <v>8.8999999999999996E-2</v>
      </c>
      <c r="G7" s="63">
        <v>0.13300000000000001</v>
      </c>
      <c r="H7" s="63">
        <v>1.0999999999999999E-2</v>
      </c>
      <c r="I7" s="63">
        <v>2.1999999999999999E-2</v>
      </c>
    </row>
    <row r="8" spans="1:9" x14ac:dyDescent="0.45">
      <c r="A8" s="62">
        <v>2016</v>
      </c>
      <c r="B8" s="63">
        <v>0.53300000000000003</v>
      </c>
      <c r="C8" s="63">
        <v>0.55500000000000005</v>
      </c>
      <c r="D8" s="63">
        <v>8.3000000000000004E-2</v>
      </c>
      <c r="E8" s="63">
        <v>0.124</v>
      </c>
      <c r="F8" s="63">
        <v>9.6000000000000002E-2</v>
      </c>
      <c r="G8" s="63">
        <v>0.115</v>
      </c>
      <c r="H8" s="63">
        <v>1.0999999999999999E-2</v>
      </c>
      <c r="I8" s="63">
        <v>2.5999999999999999E-2</v>
      </c>
    </row>
    <row r="9" spans="1:9" x14ac:dyDescent="0.45">
      <c r="A9" s="62">
        <v>2017</v>
      </c>
      <c r="B9" s="63">
        <v>0.53700000000000003</v>
      </c>
      <c r="C9" s="63">
        <v>0.51300000000000001</v>
      </c>
      <c r="D9" s="63">
        <v>6.7000000000000004E-2</v>
      </c>
      <c r="E9" s="63">
        <v>0.105</v>
      </c>
      <c r="F9" s="63">
        <v>9.9000000000000005E-2</v>
      </c>
      <c r="G9" s="63">
        <v>0.13500000000000001</v>
      </c>
      <c r="H9" s="63">
        <v>8.9999999999999993E-3</v>
      </c>
      <c r="I9" s="63">
        <v>2.3E-2</v>
      </c>
    </row>
    <row r="10" spans="1:9" x14ac:dyDescent="0.45">
      <c r="A10" s="61" t="s">
        <v>143</v>
      </c>
      <c r="B10" s="61"/>
      <c r="C10" s="61"/>
      <c r="D10" s="61"/>
      <c r="E10" s="61"/>
      <c r="F10" s="61"/>
      <c r="G10" s="61"/>
      <c r="H10" s="61"/>
      <c r="I10" s="61"/>
    </row>
    <row r="11" spans="1:9" x14ac:dyDescent="0.45">
      <c r="A11" s="62" t="s">
        <v>144</v>
      </c>
      <c r="B11" s="63">
        <v>0.61399999999999999</v>
      </c>
      <c r="C11" s="63">
        <v>0.52600000000000002</v>
      </c>
      <c r="D11" s="63">
        <v>4.3999999999999997E-2</v>
      </c>
      <c r="E11" s="63">
        <v>7.5999999999999998E-2</v>
      </c>
      <c r="F11" s="63">
        <v>5.1999999999999998E-2</v>
      </c>
      <c r="G11" s="63">
        <v>0.124</v>
      </c>
      <c r="H11" s="63">
        <v>6.0000000000000001E-3</v>
      </c>
      <c r="I11" s="63">
        <v>2.5000000000000001E-2</v>
      </c>
    </row>
    <row r="12" spans="1:9" x14ac:dyDescent="0.45">
      <c r="A12" s="62" t="s">
        <v>145</v>
      </c>
      <c r="B12" s="63">
        <v>0.65</v>
      </c>
      <c r="C12" s="63">
        <v>0.52200000000000002</v>
      </c>
      <c r="D12" s="63">
        <v>6.2E-2</v>
      </c>
      <c r="E12" s="63">
        <v>9.9000000000000005E-2</v>
      </c>
      <c r="F12" s="63">
        <v>5.7000000000000002E-2</v>
      </c>
      <c r="G12" s="63">
        <v>0.22800000000000001</v>
      </c>
      <c r="H12" s="63">
        <v>1.9E-2</v>
      </c>
      <c r="I12" s="63">
        <v>3.1E-2</v>
      </c>
    </row>
    <row r="13" spans="1:9" x14ac:dyDescent="0.45">
      <c r="A13" s="62" t="s">
        <v>146</v>
      </c>
      <c r="B13" s="63">
        <v>0.503</v>
      </c>
      <c r="C13" s="63">
        <v>0.50700000000000001</v>
      </c>
      <c r="D13" s="63">
        <v>5.1999999999999998E-2</v>
      </c>
      <c r="E13" s="63">
        <v>8.3000000000000004E-2</v>
      </c>
      <c r="F13" s="63">
        <v>8.5000000000000006E-2</v>
      </c>
      <c r="G13" s="63">
        <v>7.9000000000000001E-2</v>
      </c>
      <c r="H13" s="63">
        <v>6.0000000000000001E-3</v>
      </c>
      <c r="I13" s="63">
        <v>1.9E-2</v>
      </c>
    </row>
    <row r="14" spans="1:9" x14ac:dyDescent="0.45">
      <c r="A14" s="62" t="s">
        <v>147</v>
      </c>
      <c r="B14" s="63">
        <v>0.433</v>
      </c>
      <c r="C14" s="63">
        <v>0.47899999999999998</v>
      </c>
      <c r="D14" s="63">
        <v>5.7000000000000002E-2</v>
      </c>
      <c r="E14" s="63">
        <v>9.4E-2</v>
      </c>
      <c r="F14" s="63">
        <v>6.6000000000000003E-2</v>
      </c>
      <c r="G14" s="63">
        <v>0.12</v>
      </c>
      <c r="H14" s="63">
        <v>8.9999999999999993E-3</v>
      </c>
      <c r="I14" s="63">
        <v>2.1999999999999999E-2</v>
      </c>
    </row>
    <row r="15" spans="1:9" x14ac:dyDescent="0.45">
      <c r="A15" s="62" t="s">
        <v>148</v>
      </c>
      <c r="B15" s="63">
        <v>0.499</v>
      </c>
      <c r="C15" s="63">
        <v>0.502</v>
      </c>
      <c r="D15" s="63">
        <v>6.7000000000000004E-2</v>
      </c>
      <c r="E15" s="63">
        <v>9.2999999999999999E-2</v>
      </c>
      <c r="F15" s="63">
        <v>8.6999999999999994E-2</v>
      </c>
      <c r="G15" s="63">
        <v>0.126</v>
      </c>
      <c r="H15" s="63">
        <v>1.0999999999999999E-2</v>
      </c>
      <c r="I15" s="63">
        <v>0.02</v>
      </c>
    </row>
    <row r="16" spans="1:9" x14ac:dyDescent="0.45">
      <c r="A16" s="62" t="s">
        <v>149</v>
      </c>
      <c r="B16" s="63">
        <v>0.626</v>
      </c>
      <c r="C16" s="63">
        <v>0.61499999999999999</v>
      </c>
      <c r="D16" s="63">
        <v>8.3000000000000004E-2</v>
      </c>
      <c r="E16" s="63">
        <v>0.13700000000000001</v>
      </c>
      <c r="F16" s="63">
        <v>0.112</v>
      </c>
      <c r="G16" s="63">
        <v>0.12</v>
      </c>
      <c r="H16" s="63">
        <v>0.01</v>
      </c>
      <c r="I16" s="63">
        <v>0.02</v>
      </c>
    </row>
    <row r="17" spans="1:9" x14ac:dyDescent="0.45">
      <c r="A17" s="62" t="s">
        <v>150</v>
      </c>
      <c r="B17" s="63">
        <v>0.66800000000000004</v>
      </c>
      <c r="C17" s="63">
        <v>0.67200000000000004</v>
      </c>
      <c r="D17" s="63">
        <v>0.107</v>
      </c>
      <c r="E17" s="63">
        <v>0.19400000000000001</v>
      </c>
      <c r="F17" s="63">
        <v>0.123</v>
      </c>
      <c r="G17" s="63">
        <v>0.155</v>
      </c>
      <c r="H17" s="63">
        <v>1.2999999999999999E-2</v>
      </c>
      <c r="I17" s="63">
        <v>2.4E-2</v>
      </c>
    </row>
    <row r="18" spans="1:9" x14ac:dyDescent="0.45">
      <c r="A18" s="62" t="s">
        <v>151</v>
      </c>
      <c r="B18" s="63">
        <v>0.64900000000000002</v>
      </c>
      <c r="C18" s="63">
        <v>0.66900000000000004</v>
      </c>
      <c r="D18" s="63">
        <v>8.8999999999999996E-2</v>
      </c>
      <c r="E18" s="63">
        <v>0.19</v>
      </c>
      <c r="F18" s="63">
        <v>0.123</v>
      </c>
      <c r="G18" s="63">
        <v>0.14799999999999999</v>
      </c>
      <c r="H18" s="63">
        <v>1.2E-2</v>
      </c>
      <c r="I18" s="63">
        <v>2.4E-2</v>
      </c>
    </row>
    <row r="19" spans="1:9" ht="26.25" x14ac:dyDescent="0.45">
      <c r="A19" s="62" t="s">
        <v>152</v>
      </c>
      <c r="B19" s="63">
        <v>0.58699999999999997</v>
      </c>
      <c r="C19" s="63">
        <v>0.61399999999999999</v>
      </c>
      <c r="D19" s="63">
        <v>8.2000000000000003E-2</v>
      </c>
      <c r="E19" s="63">
        <v>0.14199999999999999</v>
      </c>
      <c r="F19" s="63">
        <v>9.8000000000000004E-2</v>
      </c>
      <c r="G19" s="63">
        <v>0.159</v>
      </c>
      <c r="H19" s="63">
        <v>1.2E-2</v>
      </c>
      <c r="I19" s="63">
        <v>2.1000000000000001E-2</v>
      </c>
    </row>
    <row r="20" spans="1:9" x14ac:dyDescent="0.45">
      <c r="A20" s="62" t="s">
        <v>153</v>
      </c>
      <c r="B20" s="63">
        <v>0.47</v>
      </c>
      <c r="C20" s="63">
        <v>0.53600000000000003</v>
      </c>
      <c r="D20" s="63">
        <v>6.7000000000000004E-2</v>
      </c>
      <c r="E20" s="63">
        <v>0.105</v>
      </c>
      <c r="F20" s="63">
        <v>8.1000000000000003E-2</v>
      </c>
      <c r="G20" s="63">
        <v>0.14499999999999999</v>
      </c>
      <c r="H20" s="63">
        <v>0.01</v>
      </c>
      <c r="I20" s="63">
        <v>2.1000000000000001E-2</v>
      </c>
    </row>
    <row r="21" spans="1:9" x14ac:dyDescent="0.45">
      <c r="A21" s="62" t="s">
        <v>154</v>
      </c>
      <c r="B21" s="63">
        <v>0.44</v>
      </c>
      <c r="C21" s="63">
        <v>0.50900000000000001</v>
      </c>
      <c r="D21" s="63">
        <v>7.0000000000000007E-2</v>
      </c>
      <c r="E21" s="63">
        <v>8.4000000000000005E-2</v>
      </c>
      <c r="F21" s="63">
        <v>8.5999999999999993E-2</v>
      </c>
      <c r="G21" s="63">
        <v>0.105</v>
      </c>
      <c r="H21" s="63">
        <v>1.9E-2</v>
      </c>
      <c r="I21" s="63">
        <v>1.7999999999999999E-2</v>
      </c>
    </row>
    <row r="22" spans="1:9" x14ac:dyDescent="0.45">
      <c r="A22" s="62" t="s">
        <v>155</v>
      </c>
      <c r="B22" s="63">
        <v>0.436</v>
      </c>
      <c r="C22" s="63">
        <v>0.54600000000000004</v>
      </c>
      <c r="D22" s="63">
        <v>0.05</v>
      </c>
      <c r="E22" s="63">
        <v>8.5000000000000006E-2</v>
      </c>
      <c r="F22" s="63">
        <v>8.5000000000000006E-2</v>
      </c>
      <c r="G22" s="63">
        <v>9.7000000000000003E-2</v>
      </c>
      <c r="H22" s="63">
        <v>1.0999999999999999E-2</v>
      </c>
      <c r="I22" s="63">
        <v>0.02</v>
      </c>
    </row>
    <row r="23" spans="1:9" x14ac:dyDescent="0.45">
      <c r="A23" s="61" t="s">
        <v>156</v>
      </c>
      <c r="B23" s="61"/>
      <c r="C23" s="61"/>
      <c r="D23" s="61"/>
      <c r="E23" s="61"/>
      <c r="F23" s="61"/>
      <c r="G23" s="61"/>
      <c r="H23" s="61"/>
      <c r="I23" s="61"/>
    </row>
    <row r="24" spans="1:9" x14ac:dyDescent="0.45">
      <c r="A24" s="62" t="s">
        <v>144</v>
      </c>
      <c r="B24" s="63">
        <v>0.56399999999999995</v>
      </c>
      <c r="C24" s="63">
        <v>0.56399999999999995</v>
      </c>
      <c r="D24" s="63">
        <v>0.05</v>
      </c>
      <c r="E24" s="63">
        <v>7.0999999999999994E-2</v>
      </c>
      <c r="F24" s="63">
        <v>9.5000000000000001E-2</v>
      </c>
      <c r="G24" s="63">
        <v>0.10100000000000001</v>
      </c>
      <c r="H24" s="63">
        <v>6.0000000000000001E-3</v>
      </c>
      <c r="I24" s="63">
        <v>3.1E-2</v>
      </c>
    </row>
    <row r="25" spans="1:9" x14ac:dyDescent="0.45">
      <c r="A25" s="62" t="s">
        <v>145</v>
      </c>
      <c r="B25" s="63">
        <v>0.49099999999999999</v>
      </c>
      <c r="C25" s="63">
        <v>0.53600000000000003</v>
      </c>
      <c r="D25" s="63">
        <v>0.05</v>
      </c>
      <c r="E25" s="63">
        <v>7.3999999999999996E-2</v>
      </c>
      <c r="F25" s="63">
        <v>8.5999999999999993E-2</v>
      </c>
      <c r="G25" s="63">
        <v>0.106</v>
      </c>
      <c r="H25" s="63">
        <v>7.0000000000000001E-3</v>
      </c>
      <c r="I25" s="63">
        <v>2.8000000000000001E-2</v>
      </c>
    </row>
    <row r="26" spans="1:9" x14ac:dyDescent="0.45">
      <c r="A26" s="62" t="s">
        <v>146</v>
      </c>
      <c r="B26" s="63">
        <v>0.36</v>
      </c>
      <c r="C26" s="63">
        <v>0.502</v>
      </c>
      <c r="D26" s="63">
        <v>7.0999999999999994E-2</v>
      </c>
      <c r="E26" s="63">
        <v>0.10199999999999999</v>
      </c>
      <c r="F26" s="63">
        <v>8.8999999999999996E-2</v>
      </c>
      <c r="G26" s="63">
        <v>8.8999999999999996E-2</v>
      </c>
      <c r="H26" s="63">
        <v>1.0999999999999999E-2</v>
      </c>
      <c r="I26" s="63">
        <v>2.1999999999999999E-2</v>
      </c>
    </row>
    <row r="27" spans="1:9" x14ac:dyDescent="0.45">
      <c r="A27" s="62" t="s">
        <v>147</v>
      </c>
      <c r="B27" s="63">
        <v>0.378</v>
      </c>
      <c r="C27" s="63">
        <v>0.47599999999999998</v>
      </c>
      <c r="D27" s="63">
        <v>8.3000000000000004E-2</v>
      </c>
      <c r="E27" s="63">
        <v>0.11700000000000001</v>
      </c>
      <c r="F27" s="63">
        <v>9.1999999999999998E-2</v>
      </c>
      <c r="G27" s="63">
        <v>9.7000000000000003E-2</v>
      </c>
      <c r="H27" s="63">
        <v>8.0000000000000002E-3</v>
      </c>
      <c r="I27" s="63">
        <v>2.1000000000000001E-2</v>
      </c>
    </row>
    <row r="28" spans="1:9" x14ac:dyDescent="0.45">
      <c r="A28" s="62" t="s">
        <v>148</v>
      </c>
      <c r="B28" s="63">
        <v>0.41599999999999998</v>
      </c>
      <c r="C28" s="63">
        <v>0.52500000000000002</v>
      </c>
      <c r="D28" s="63">
        <v>7.5999999999999998E-2</v>
      </c>
      <c r="E28" s="63">
        <v>0.123</v>
      </c>
      <c r="F28" s="63">
        <v>9.2999999999999999E-2</v>
      </c>
      <c r="G28" s="63">
        <v>0.114</v>
      </c>
      <c r="H28" s="63">
        <v>1.0999999999999999E-2</v>
      </c>
      <c r="I28" s="63">
        <v>2.5000000000000001E-2</v>
      </c>
    </row>
    <row r="29" spans="1:9" x14ac:dyDescent="0.45">
      <c r="A29" s="62" t="s">
        <v>149</v>
      </c>
      <c r="B29" s="63">
        <v>0.61199999999999999</v>
      </c>
      <c r="C29" s="63">
        <v>0.63900000000000001</v>
      </c>
      <c r="D29" s="63">
        <v>9.9000000000000005E-2</v>
      </c>
      <c r="E29" s="63">
        <v>0.17499999999999999</v>
      </c>
      <c r="F29" s="63">
        <v>0.10299999999999999</v>
      </c>
      <c r="G29" s="63">
        <v>0.13300000000000001</v>
      </c>
      <c r="H29" s="63">
        <v>1.2999999999999999E-2</v>
      </c>
      <c r="I29" s="63">
        <v>2.1000000000000001E-2</v>
      </c>
    </row>
    <row r="30" spans="1:9" x14ac:dyDescent="0.45">
      <c r="A30" s="62" t="s">
        <v>150</v>
      </c>
      <c r="B30" s="63">
        <v>0.69799999999999995</v>
      </c>
      <c r="C30" s="63">
        <v>0.68200000000000005</v>
      </c>
      <c r="D30" s="63">
        <v>0.13700000000000001</v>
      </c>
      <c r="E30" s="63">
        <v>0.23100000000000001</v>
      </c>
      <c r="F30" s="63">
        <v>0.11700000000000001</v>
      </c>
      <c r="G30" s="63">
        <v>0.16900000000000001</v>
      </c>
      <c r="H30" s="63">
        <v>2.1000000000000001E-2</v>
      </c>
      <c r="I30" s="63">
        <v>2.1000000000000001E-2</v>
      </c>
    </row>
    <row r="31" spans="1:9" x14ac:dyDescent="0.45">
      <c r="A31" s="62" t="s">
        <v>151</v>
      </c>
      <c r="B31" s="63">
        <v>0.69299999999999995</v>
      </c>
      <c r="C31" s="63">
        <v>0.70799999999999996</v>
      </c>
      <c r="D31" s="63">
        <v>0.13800000000000001</v>
      </c>
      <c r="E31" s="63">
        <v>0.21099999999999999</v>
      </c>
      <c r="F31" s="63">
        <v>0.127</v>
      </c>
      <c r="G31" s="63">
        <v>0.151</v>
      </c>
      <c r="H31" s="63">
        <v>2.5999999999999999E-2</v>
      </c>
      <c r="I31" s="63">
        <v>2.3E-2</v>
      </c>
    </row>
    <row r="32" spans="1:9" ht="26.25" x14ac:dyDescent="0.45">
      <c r="A32" s="62" t="s">
        <v>152</v>
      </c>
      <c r="B32" s="63">
        <v>0.60399999999999998</v>
      </c>
      <c r="C32" s="63">
        <v>0.60699999999999998</v>
      </c>
      <c r="D32" s="63">
        <v>9.5000000000000001E-2</v>
      </c>
      <c r="E32" s="63">
        <v>0.14599999999999999</v>
      </c>
      <c r="F32" s="63">
        <v>0.10299999999999999</v>
      </c>
      <c r="G32" s="63">
        <v>0.129</v>
      </c>
      <c r="H32" s="63">
        <v>1.2E-2</v>
      </c>
      <c r="I32" s="63">
        <v>2.3E-2</v>
      </c>
    </row>
    <row r="33" spans="1:9" x14ac:dyDescent="0.45">
      <c r="A33" s="62" t="s">
        <v>153</v>
      </c>
      <c r="B33" s="63">
        <v>0.50800000000000001</v>
      </c>
      <c r="C33" s="63">
        <v>0.47799999999999998</v>
      </c>
      <c r="D33" s="63">
        <v>7.8E-2</v>
      </c>
      <c r="E33" s="63">
        <v>0.114</v>
      </c>
      <c r="F33" s="63">
        <v>0.08</v>
      </c>
      <c r="G33" s="63">
        <v>8.7999999999999995E-2</v>
      </c>
      <c r="H33" s="63">
        <v>8.9999999999999993E-3</v>
      </c>
      <c r="I33" s="63">
        <v>2.4E-2</v>
      </c>
    </row>
    <row r="34" spans="1:9" x14ac:dyDescent="0.45">
      <c r="A34" s="62" t="s">
        <v>154</v>
      </c>
      <c r="B34" s="63">
        <v>0.46200000000000002</v>
      </c>
      <c r="C34" s="63">
        <v>0.46300000000000002</v>
      </c>
      <c r="D34" s="63">
        <v>6.8000000000000005E-2</v>
      </c>
      <c r="E34" s="63">
        <v>6.5000000000000002E-2</v>
      </c>
      <c r="F34" s="63">
        <v>7.9000000000000001E-2</v>
      </c>
      <c r="G34" s="63">
        <v>9.9000000000000005E-2</v>
      </c>
      <c r="H34" s="63">
        <v>7.0000000000000001E-3</v>
      </c>
      <c r="I34" s="63">
        <v>2.8000000000000001E-2</v>
      </c>
    </row>
    <row r="35" spans="1:9" x14ac:dyDescent="0.45">
      <c r="A35" s="62" t="s">
        <v>155</v>
      </c>
      <c r="B35" s="63">
        <v>0.61199999999999999</v>
      </c>
      <c r="C35" s="63">
        <v>0.47499999999999998</v>
      </c>
      <c r="D35" s="63">
        <v>5.0999999999999997E-2</v>
      </c>
      <c r="E35" s="63">
        <v>5.3999999999999999E-2</v>
      </c>
      <c r="F35" s="63">
        <v>8.3000000000000004E-2</v>
      </c>
      <c r="G35" s="63">
        <v>0.10100000000000001</v>
      </c>
      <c r="H35" s="63">
        <v>5.0000000000000001E-3</v>
      </c>
      <c r="I35" s="63">
        <v>0.04</v>
      </c>
    </row>
    <row r="36" spans="1:9" x14ac:dyDescent="0.45">
      <c r="A36" s="61" t="s">
        <v>157</v>
      </c>
      <c r="B36" s="61"/>
      <c r="C36" s="61"/>
      <c r="D36" s="61"/>
      <c r="E36" s="61"/>
      <c r="F36" s="61"/>
      <c r="G36" s="61"/>
      <c r="H36" s="61"/>
      <c r="I36" s="61"/>
    </row>
    <row r="37" spans="1:9" x14ac:dyDescent="0.45">
      <c r="A37" s="62" t="s">
        <v>144</v>
      </c>
      <c r="B37" s="63">
        <v>0.59899999999999998</v>
      </c>
      <c r="C37" s="63">
        <v>0.46700000000000003</v>
      </c>
      <c r="D37" s="63">
        <v>5.2999999999999999E-2</v>
      </c>
      <c r="E37" s="63">
        <v>4.2999999999999997E-2</v>
      </c>
      <c r="F37" s="63">
        <v>9.1999999999999998E-2</v>
      </c>
      <c r="G37" s="63">
        <v>0.11600000000000001</v>
      </c>
      <c r="H37" s="63">
        <v>7.0000000000000001E-3</v>
      </c>
      <c r="I37" s="63">
        <v>0.03</v>
      </c>
    </row>
    <row r="38" spans="1:9" x14ac:dyDescent="0.45">
      <c r="A38" s="62" t="s">
        <v>145</v>
      </c>
      <c r="B38" s="63">
        <v>0.497</v>
      </c>
      <c r="C38" s="63">
        <v>0.44400000000000001</v>
      </c>
      <c r="D38" s="63">
        <v>5.3999999999999999E-2</v>
      </c>
      <c r="E38" s="63">
        <v>3.7999999999999999E-2</v>
      </c>
      <c r="F38" s="63">
        <v>7.9000000000000001E-2</v>
      </c>
      <c r="G38" s="63">
        <v>0.10299999999999999</v>
      </c>
      <c r="H38" s="63">
        <v>8.0000000000000002E-3</v>
      </c>
      <c r="I38" s="63">
        <v>2.4E-2</v>
      </c>
    </row>
    <row r="39" spans="1:9" x14ac:dyDescent="0.45">
      <c r="A39" s="62" t="s">
        <v>146</v>
      </c>
      <c r="B39" s="63">
        <v>0.46300000000000002</v>
      </c>
      <c r="C39" s="63">
        <v>0.44800000000000001</v>
      </c>
      <c r="D39" s="63">
        <v>6.5000000000000002E-2</v>
      </c>
      <c r="E39" s="63">
        <v>7.1999999999999995E-2</v>
      </c>
      <c r="F39" s="63">
        <v>7.8E-2</v>
      </c>
      <c r="G39" s="63">
        <v>0.13</v>
      </c>
      <c r="H39" s="63">
        <v>8.0000000000000002E-3</v>
      </c>
      <c r="I39" s="63">
        <v>2.7E-2</v>
      </c>
    </row>
    <row r="40" spans="1:9" x14ac:dyDescent="0.45">
      <c r="A40" s="62" t="s">
        <v>147</v>
      </c>
      <c r="B40" s="63">
        <v>0.436</v>
      </c>
      <c r="C40" s="63">
        <v>0.42499999999999999</v>
      </c>
      <c r="D40" s="63">
        <v>5.6000000000000001E-2</v>
      </c>
      <c r="E40" s="63">
        <v>8.6999999999999994E-2</v>
      </c>
      <c r="F40" s="63">
        <v>0.08</v>
      </c>
      <c r="G40" s="63">
        <v>0.10100000000000001</v>
      </c>
      <c r="H40" s="63">
        <v>6.0000000000000001E-3</v>
      </c>
      <c r="I40" s="63">
        <v>1.9E-2</v>
      </c>
    </row>
    <row r="41" spans="1:9" x14ac:dyDescent="0.45">
      <c r="A41" s="62" t="s">
        <v>148</v>
      </c>
      <c r="B41" s="63">
        <v>0.48399999999999999</v>
      </c>
      <c r="C41" s="63">
        <v>0.45800000000000002</v>
      </c>
      <c r="D41" s="63">
        <v>0.06</v>
      </c>
      <c r="E41" s="63">
        <v>9.0999999999999998E-2</v>
      </c>
      <c r="F41" s="63">
        <v>8.2000000000000003E-2</v>
      </c>
      <c r="G41" s="63">
        <v>0.159</v>
      </c>
      <c r="H41" s="63">
        <v>8.0000000000000002E-3</v>
      </c>
      <c r="I41" s="63">
        <v>0.02</v>
      </c>
    </row>
    <row r="42" spans="1:9" x14ac:dyDescent="0.45">
      <c r="A42" s="62" t="s">
        <v>149</v>
      </c>
      <c r="B42" s="63">
        <v>0.58499999999999996</v>
      </c>
      <c r="C42" s="63">
        <v>0.56000000000000005</v>
      </c>
      <c r="D42" s="63">
        <v>7.2999999999999995E-2</v>
      </c>
      <c r="E42" s="63">
        <v>0.14099999999999999</v>
      </c>
      <c r="F42" s="63">
        <v>0.10299999999999999</v>
      </c>
      <c r="G42" s="63">
        <v>0.158</v>
      </c>
      <c r="H42" s="63">
        <v>8.0000000000000002E-3</v>
      </c>
      <c r="I42" s="63">
        <v>0.02</v>
      </c>
    </row>
    <row r="43" spans="1:9" x14ac:dyDescent="0.45">
      <c r="A43" s="62" t="s">
        <v>150</v>
      </c>
      <c r="B43" s="63">
        <v>0.67100000000000004</v>
      </c>
      <c r="C43" s="63">
        <v>0.67</v>
      </c>
      <c r="D43" s="63">
        <v>9.0999999999999998E-2</v>
      </c>
      <c r="E43" s="63">
        <v>0.20799999999999999</v>
      </c>
      <c r="F43" s="63">
        <v>0.13</v>
      </c>
      <c r="G43" s="63">
        <v>0.185</v>
      </c>
      <c r="H43" s="63">
        <v>8.9999999999999993E-3</v>
      </c>
      <c r="I43" s="63">
        <v>2.1000000000000001E-2</v>
      </c>
    </row>
    <row r="44" spans="1:9" x14ac:dyDescent="0.45">
      <c r="A44" s="62" t="s">
        <v>151</v>
      </c>
      <c r="B44" s="63">
        <v>0.629</v>
      </c>
      <c r="C44" s="63">
        <v>0.65500000000000003</v>
      </c>
      <c r="D44" s="63">
        <v>0.08</v>
      </c>
      <c r="E44" s="63">
        <v>0.161</v>
      </c>
      <c r="F44" s="63">
        <v>0.123</v>
      </c>
      <c r="G44" s="63">
        <v>0.14899999999999999</v>
      </c>
      <c r="H44" s="63">
        <v>8.9999999999999993E-3</v>
      </c>
      <c r="I44" s="63">
        <v>2.3E-2</v>
      </c>
    </row>
    <row r="45" spans="1:9" ht="26.25" x14ac:dyDescent="0.45">
      <c r="A45" s="62" t="s">
        <v>152</v>
      </c>
      <c r="B45" s="63">
        <v>0.53800000000000003</v>
      </c>
      <c r="C45" s="63">
        <v>0.55700000000000005</v>
      </c>
      <c r="D45" s="63">
        <v>7.8E-2</v>
      </c>
      <c r="E45" s="63">
        <v>0.13300000000000001</v>
      </c>
      <c r="F45" s="63">
        <v>0.109</v>
      </c>
      <c r="G45" s="63">
        <v>0.14199999999999999</v>
      </c>
      <c r="H45" s="63">
        <v>1.0999999999999999E-2</v>
      </c>
      <c r="I45" s="63">
        <v>2.3E-2</v>
      </c>
    </row>
    <row r="46" spans="1:9" x14ac:dyDescent="0.45">
      <c r="A46" s="62" t="s">
        <v>153</v>
      </c>
      <c r="B46" s="63">
        <v>0.47499999999999998</v>
      </c>
      <c r="C46" s="63">
        <v>0.48199999999999998</v>
      </c>
      <c r="D46" s="63">
        <v>6.6000000000000003E-2</v>
      </c>
      <c r="E46" s="63">
        <v>0.124</v>
      </c>
      <c r="F46" s="63">
        <v>0.10199999999999999</v>
      </c>
      <c r="G46" s="63">
        <v>0.11700000000000001</v>
      </c>
      <c r="H46" s="63">
        <v>8.9999999999999993E-3</v>
      </c>
      <c r="I46" s="63">
        <v>2.1000000000000001E-2</v>
      </c>
    </row>
    <row r="47" spans="1:9" x14ac:dyDescent="0.45">
      <c r="A47" s="62" t="s">
        <v>154</v>
      </c>
      <c r="B47" s="63">
        <v>0.49299999999999999</v>
      </c>
      <c r="C47" s="63">
        <v>0.45600000000000002</v>
      </c>
      <c r="D47" s="63">
        <v>5.8000000000000003E-2</v>
      </c>
      <c r="E47" s="63">
        <v>7.0000000000000007E-2</v>
      </c>
      <c r="F47" s="63">
        <v>0.10100000000000001</v>
      </c>
      <c r="G47" s="63">
        <v>0.123</v>
      </c>
      <c r="H47" s="63">
        <v>7.0000000000000001E-3</v>
      </c>
      <c r="I47" s="63">
        <v>2.1000000000000001E-2</v>
      </c>
    </row>
    <row r="48" spans="1:9" x14ac:dyDescent="0.45">
      <c r="A48" s="62" t="s">
        <v>155</v>
      </c>
      <c r="B48" s="63">
        <v>0.56200000000000006</v>
      </c>
      <c r="C48" s="63">
        <v>0.52300000000000002</v>
      </c>
      <c r="D48" s="63">
        <v>6.4000000000000001E-2</v>
      </c>
      <c r="E48" s="63">
        <v>8.5000000000000006E-2</v>
      </c>
      <c r="F48" s="63">
        <v>0.10299999999999999</v>
      </c>
      <c r="G48" s="63">
        <v>0.14299999999999999</v>
      </c>
      <c r="H48" s="63">
        <v>1.4E-2</v>
      </c>
      <c r="I48" s="63">
        <v>2.4E-2</v>
      </c>
    </row>
    <row r="49" spans="1:9" x14ac:dyDescent="0.45">
      <c r="A49" s="64" t="s">
        <v>158</v>
      </c>
      <c r="B49" s="64"/>
      <c r="C49" s="64"/>
      <c r="D49" s="64"/>
      <c r="E49" s="64"/>
      <c r="F49" s="64"/>
      <c r="G49" s="64"/>
      <c r="H49" s="64"/>
      <c r="I49" s="64"/>
    </row>
  </sheetData>
  <mergeCells count="8">
    <mergeCell ref="A36:I36"/>
    <mergeCell ref="A49:I49"/>
    <mergeCell ref="A1:I1"/>
    <mergeCell ref="C2:F2"/>
    <mergeCell ref="G2:I2"/>
    <mergeCell ref="A4:I4"/>
    <mergeCell ref="A10:I10"/>
    <mergeCell ref="A23:I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sqref="A1:I48"/>
    </sheetView>
  </sheetViews>
  <sheetFormatPr defaultRowHeight="14.25" x14ac:dyDescent="0.45"/>
  <sheetData>
    <row r="1" spans="1:9" ht="15.4" x14ac:dyDescent="0.45">
      <c r="A1" s="55" t="s">
        <v>159</v>
      </c>
      <c r="B1" s="55"/>
      <c r="C1" s="55"/>
      <c r="D1" s="55"/>
      <c r="E1" s="55"/>
      <c r="F1" s="55"/>
      <c r="G1" s="55"/>
      <c r="H1" s="55"/>
      <c r="I1" s="55"/>
    </row>
    <row r="2" spans="1:9" ht="66" x14ac:dyDescent="0.45">
      <c r="A2" s="56" t="s">
        <v>135</v>
      </c>
      <c r="B2" s="60" t="s">
        <v>160</v>
      </c>
      <c r="C2" s="60" t="s">
        <v>161</v>
      </c>
      <c r="D2" s="60" t="s">
        <v>162</v>
      </c>
      <c r="E2" s="60" t="s">
        <v>163</v>
      </c>
      <c r="F2" s="60" t="s">
        <v>164</v>
      </c>
      <c r="G2" s="60" t="s">
        <v>165</v>
      </c>
      <c r="H2" s="60" t="s">
        <v>166</v>
      </c>
      <c r="I2" s="60" t="s">
        <v>167</v>
      </c>
    </row>
    <row r="3" spans="1:9" x14ac:dyDescent="0.45">
      <c r="A3" s="61" t="s">
        <v>142</v>
      </c>
      <c r="B3" s="61"/>
      <c r="C3" s="61"/>
      <c r="D3" s="61"/>
      <c r="E3" s="61"/>
      <c r="F3" s="61"/>
      <c r="G3" s="61"/>
      <c r="H3" s="61"/>
      <c r="I3" s="61"/>
    </row>
    <row r="4" spans="1:9" x14ac:dyDescent="0.45">
      <c r="A4" s="62">
        <v>2013</v>
      </c>
      <c r="B4" s="63">
        <v>0.89900000000000002</v>
      </c>
      <c r="C4" s="63">
        <v>0.38900000000000001</v>
      </c>
      <c r="D4" s="63">
        <v>0.32400000000000001</v>
      </c>
      <c r="E4" s="63" t="s">
        <v>168</v>
      </c>
      <c r="F4" s="63" t="s">
        <v>168</v>
      </c>
      <c r="G4" s="63">
        <v>0.68899999999999995</v>
      </c>
      <c r="H4" s="63">
        <v>0.56699999999999995</v>
      </c>
      <c r="I4" s="63">
        <v>0.73599999999999999</v>
      </c>
    </row>
    <row r="5" spans="1:9" x14ac:dyDescent="0.45">
      <c r="A5" s="62">
        <v>2014</v>
      </c>
      <c r="B5" s="63">
        <v>0.91700000000000004</v>
      </c>
      <c r="C5" s="63">
        <v>0.373</v>
      </c>
      <c r="D5" s="63">
        <v>0.34</v>
      </c>
      <c r="E5" s="63">
        <v>0.25900000000000001</v>
      </c>
      <c r="F5" s="63">
        <v>0.19800000000000001</v>
      </c>
      <c r="G5" s="63">
        <v>0.68899999999999995</v>
      </c>
      <c r="H5" s="63">
        <v>0.58899999999999997</v>
      </c>
      <c r="I5" s="63">
        <v>0.74</v>
      </c>
    </row>
    <row r="6" spans="1:9" x14ac:dyDescent="0.45">
      <c r="A6" s="62">
        <v>2015</v>
      </c>
      <c r="B6" s="63">
        <v>0.92300000000000004</v>
      </c>
      <c r="C6" s="63">
        <v>0.35799999999999998</v>
      </c>
      <c r="D6" s="63">
        <v>0.32200000000000001</v>
      </c>
      <c r="E6" s="63">
        <v>0.25800000000000001</v>
      </c>
      <c r="F6" s="63">
        <v>0.221</v>
      </c>
      <c r="G6" s="63">
        <v>0.68700000000000006</v>
      </c>
      <c r="H6" s="63">
        <v>0.55300000000000005</v>
      </c>
      <c r="I6" s="63">
        <v>0.74299999999999999</v>
      </c>
    </row>
    <row r="7" spans="1:9" x14ac:dyDescent="0.45">
      <c r="A7" s="62">
        <v>2016</v>
      </c>
      <c r="B7" s="63">
        <v>0.92300000000000004</v>
      </c>
      <c r="C7" s="63">
        <v>0.38200000000000001</v>
      </c>
      <c r="D7" s="63">
        <v>0.34499999999999997</v>
      </c>
      <c r="E7" s="63">
        <v>0.251</v>
      </c>
      <c r="F7" s="63">
        <v>0.222</v>
      </c>
      <c r="G7" s="63">
        <v>0.69699999999999995</v>
      </c>
      <c r="H7" s="63">
        <v>0.55600000000000005</v>
      </c>
      <c r="I7" s="63">
        <v>0.73899999999999999</v>
      </c>
    </row>
    <row r="8" spans="1:9" x14ac:dyDescent="0.45">
      <c r="A8" s="62">
        <v>2017</v>
      </c>
      <c r="B8" s="63">
        <v>0.92200000000000004</v>
      </c>
      <c r="C8" s="63">
        <v>0.43099999999999999</v>
      </c>
      <c r="D8" s="63">
        <v>0.34599999999999997</v>
      </c>
      <c r="E8" s="63">
        <v>0.25700000000000001</v>
      </c>
      <c r="F8" s="63">
        <v>0.218</v>
      </c>
      <c r="G8" s="63">
        <v>0.68</v>
      </c>
      <c r="H8" s="63">
        <v>0.57799999999999996</v>
      </c>
      <c r="I8" s="63">
        <v>0.74</v>
      </c>
    </row>
    <row r="9" spans="1:9" x14ac:dyDescent="0.45">
      <c r="A9" s="61" t="s">
        <v>143</v>
      </c>
      <c r="B9" s="61"/>
      <c r="C9" s="61"/>
      <c r="D9" s="61"/>
      <c r="E9" s="61"/>
      <c r="F9" s="61"/>
      <c r="G9" s="61"/>
      <c r="H9" s="61"/>
      <c r="I9" s="61"/>
    </row>
    <row r="10" spans="1:9" x14ac:dyDescent="0.45">
      <c r="A10" s="62" t="s">
        <v>144</v>
      </c>
      <c r="B10" s="63">
        <v>1.0129999999999999</v>
      </c>
      <c r="C10" s="63">
        <v>0.40699999999999997</v>
      </c>
      <c r="D10" s="63">
        <v>0.312</v>
      </c>
      <c r="E10" s="63">
        <v>0.16800000000000001</v>
      </c>
      <c r="F10" s="63">
        <v>0.05</v>
      </c>
      <c r="G10" s="63">
        <v>0.65100000000000002</v>
      </c>
      <c r="H10" s="63">
        <v>0.57199999999999995</v>
      </c>
      <c r="I10" s="63">
        <v>0.75900000000000001</v>
      </c>
    </row>
    <row r="11" spans="1:9" x14ac:dyDescent="0.45">
      <c r="A11" s="62" t="s">
        <v>145</v>
      </c>
      <c r="B11" s="63">
        <v>0.95799999999999996</v>
      </c>
      <c r="C11" s="63">
        <v>0.41399999999999998</v>
      </c>
      <c r="D11" s="63">
        <v>0.34100000000000003</v>
      </c>
      <c r="E11" s="63">
        <v>0.221</v>
      </c>
      <c r="F11" s="63">
        <v>0.14499999999999999</v>
      </c>
      <c r="G11" s="63">
        <v>0.64300000000000002</v>
      </c>
      <c r="H11" s="63">
        <v>0.6</v>
      </c>
      <c r="I11" s="63">
        <v>0.76400000000000001</v>
      </c>
    </row>
    <row r="12" spans="1:9" x14ac:dyDescent="0.45">
      <c r="A12" s="62" t="s">
        <v>146</v>
      </c>
      <c r="B12" s="63">
        <v>0.88</v>
      </c>
      <c r="C12" s="63">
        <v>0.40799999999999997</v>
      </c>
      <c r="D12" s="63">
        <v>0.314</v>
      </c>
      <c r="E12" s="63">
        <v>0.26700000000000002</v>
      </c>
      <c r="F12" s="63">
        <v>0.22600000000000001</v>
      </c>
      <c r="G12" s="63">
        <v>0.63</v>
      </c>
      <c r="H12" s="63">
        <v>0.53400000000000003</v>
      </c>
      <c r="I12" s="63">
        <v>0.76800000000000002</v>
      </c>
    </row>
    <row r="13" spans="1:9" x14ac:dyDescent="0.45">
      <c r="A13" s="62" t="s">
        <v>147</v>
      </c>
      <c r="B13" s="63">
        <v>0.84299999999999997</v>
      </c>
      <c r="C13" s="63">
        <v>0.39400000000000002</v>
      </c>
      <c r="D13" s="63">
        <v>0.375</v>
      </c>
      <c r="E13" s="63">
        <v>0.309</v>
      </c>
      <c r="F13" s="63">
        <v>0.30499999999999999</v>
      </c>
      <c r="G13" s="63">
        <v>0.66800000000000004</v>
      </c>
      <c r="H13" s="63">
        <v>0.47299999999999998</v>
      </c>
      <c r="I13" s="63">
        <v>0.72399999999999998</v>
      </c>
    </row>
    <row r="14" spans="1:9" x14ac:dyDescent="0.45">
      <c r="A14" s="62" t="s">
        <v>148</v>
      </c>
      <c r="B14" s="63">
        <v>0.89800000000000002</v>
      </c>
      <c r="C14" s="63">
        <v>0.33900000000000002</v>
      </c>
      <c r="D14" s="63">
        <v>0.34799999999999998</v>
      </c>
      <c r="E14" s="63">
        <v>0.312</v>
      </c>
      <c r="F14" s="63">
        <v>0.27</v>
      </c>
      <c r="G14" s="63">
        <v>0.68500000000000005</v>
      </c>
      <c r="H14" s="63">
        <v>0.48399999999999999</v>
      </c>
      <c r="I14" s="63">
        <v>0.76600000000000001</v>
      </c>
    </row>
    <row r="15" spans="1:9" x14ac:dyDescent="0.45">
      <c r="A15" s="62" t="s">
        <v>149</v>
      </c>
      <c r="B15" s="63">
        <v>0.96399999999999997</v>
      </c>
      <c r="C15" s="63">
        <v>0.35799999999999998</v>
      </c>
      <c r="D15" s="63">
        <v>0.27900000000000003</v>
      </c>
      <c r="E15" s="63">
        <v>0.317</v>
      </c>
      <c r="F15" s="63">
        <v>0.32200000000000001</v>
      </c>
      <c r="G15" s="63">
        <v>0.69199999999999995</v>
      </c>
      <c r="H15" s="63">
        <v>0.56699999999999995</v>
      </c>
      <c r="I15" s="63">
        <v>0.74099999999999999</v>
      </c>
    </row>
    <row r="16" spans="1:9" x14ac:dyDescent="0.45">
      <c r="A16" s="62" t="s">
        <v>150</v>
      </c>
      <c r="B16" s="63">
        <v>0.97299999999999998</v>
      </c>
      <c r="C16" s="63">
        <v>0.35799999999999998</v>
      </c>
      <c r="D16" s="63">
        <v>0.27400000000000002</v>
      </c>
      <c r="E16" s="63">
        <v>0.314</v>
      </c>
      <c r="F16" s="63">
        <v>0.311</v>
      </c>
      <c r="G16" s="63">
        <v>0.73099999999999998</v>
      </c>
      <c r="H16" s="63">
        <v>0.59899999999999998</v>
      </c>
      <c r="I16" s="63">
        <v>0.747</v>
      </c>
    </row>
    <row r="17" spans="1:9" x14ac:dyDescent="0.45">
      <c r="A17" s="62" t="s">
        <v>151</v>
      </c>
      <c r="B17" s="63">
        <v>0.98599999999999999</v>
      </c>
      <c r="C17" s="63">
        <v>0.32500000000000001</v>
      </c>
      <c r="D17" s="63">
        <v>0.25800000000000001</v>
      </c>
      <c r="E17" s="63">
        <v>0.313</v>
      </c>
      <c r="F17" s="63">
        <v>0.32300000000000001</v>
      </c>
      <c r="G17" s="63">
        <v>0.71499999999999997</v>
      </c>
      <c r="H17" s="63">
        <v>0.61599999999999999</v>
      </c>
      <c r="I17" s="63">
        <v>0.73899999999999999</v>
      </c>
    </row>
    <row r="18" spans="1:9" ht="26.25" x14ac:dyDescent="0.45">
      <c r="A18" s="62" t="s">
        <v>152</v>
      </c>
      <c r="B18" s="63">
        <v>0.93600000000000005</v>
      </c>
      <c r="C18" s="63">
        <v>0.28299999999999997</v>
      </c>
      <c r="D18" s="63">
        <v>0.28100000000000003</v>
      </c>
      <c r="E18" s="63">
        <v>0.26600000000000001</v>
      </c>
      <c r="F18" s="63">
        <v>0.27100000000000002</v>
      </c>
      <c r="G18" s="63">
        <v>0.68799999999999994</v>
      </c>
      <c r="H18" s="63">
        <v>0.56100000000000005</v>
      </c>
      <c r="I18" s="63">
        <v>0.67900000000000005</v>
      </c>
    </row>
    <row r="19" spans="1:9" x14ac:dyDescent="0.45">
      <c r="A19" s="62" t="s">
        <v>153</v>
      </c>
      <c r="B19" s="63">
        <v>0.82499999999999996</v>
      </c>
      <c r="C19" s="63">
        <v>0.28299999999999997</v>
      </c>
      <c r="D19" s="63">
        <v>0.316</v>
      </c>
      <c r="E19" s="63">
        <v>0.22800000000000001</v>
      </c>
      <c r="F19" s="63">
        <v>0.16500000000000001</v>
      </c>
      <c r="G19" s="63">
        <v>0.68300000000000005</v>
      </c>
      <c r="H19" s="63">
        <v>0.48799999999999999</v>
      </c>
      <c r="I19" s="63">
        <v>0.72399999999999998</v>
      </c>
    </row>
    <row r="20" spans="1:9" x14ac:dyDescent="0.45">
      <c r="A20" s="62" t="s">
        <v>154</v>
      </c>
      <c r="B20" s="63">
        <v>0.84799999999999998</v>
      </c>
      <c r="C20" s="63">
        <v>0.33800000000000002</v>
      </c>
      <c r="D20" s="63">
        <v>0.39</v>
      </c>
      <c r="E20" s="63">
        <v>0.20699999999999999</v>
      </c>
      <c r="F20" s="63">
        <v>0.16900000000000001</v>
      </c>
      <c r="G20" s="63">
        <v>0.72399999999999998</v>
      </c>
      <c r="H20" s="63">
        <v>0.55800000000000005</v>
      </c>
      <c r="I20" s="63">
        <v>0.754</v>
      </c>
    </row>
    <row r="21" spans="1:9" x14ac:dyDescent="0.45">
      <c r="A21" s="62" t="s">
        <v>155</v>
      </c>
      <c r="B21" s="63">
        <v>0.94899999999999995</v>
      </c>
      <c r="C21" s="63">
        <v>0.39400000000000002</v>
      </c>
      <c r="D21" s="63">
        <v>0.374</v>
      </c>
      <c r="E21" s="63">
        <v>0.17499999999999999</v>
      </c>
      <c r="F21" s="63">
        <v>9.5000000000000001E-2</v>
      </c>
      <c r="G21" s="63">
        <v>0.73</v>
      </c>
      <c r="H21" s="63">
        <v>0.58299999999999996</v>
      </c>
      <c r="I21" s="63">
        <v>0.753</v>
      </c>
    </row>
    <row r="22" spans="1:9" x14ac:dyDescent="0.45">
      <c r="A22" s="61" t="s">
        <v>156</v>
      </c>
      <c r="B22" s="61"/>
      <c r="C22" s="61"/>
      <c r="D22" s="61"/>
      <c r="E22" s="61"/>
      <c r="F22" s="61"/>
      <c r="G22" s="61"/>
      <c r="H22" s="61"/>
      <c r="I22" s="61"/>
    </row>
    <row r="23" spans="1:9" x14ac:dyDescent="0.45">
      <c r="A23" s="62" t="s">
        <v>144</v>
      </c>
      <c r="B23" s="63">
        <v>0.98499999999999999</v>
      </c>
      <c r="C23" s="63">
        <v>0.436</v>
      </c>
      <c r="D23" s="63">
        <v>0.33900000000000002</v>
      </c>
      <c r="E23" s="63">
        <v>0.152</v>
      </c>
      <c r="F23" s="63">
        <v>6.8000000000000005E-2</v>
      </c>
      <c r="G23" s="63">
        <v>0.68300000000000005</v>
      </c>
      <c r="H23" s="63">
        <v>0.58499999999999996</v>
      </c>
      <c r="I23" s="63">
        <v>0.73399999999999999</v>
      </c>
    </row>
    <row r="24" spans="1:9" x14ac:dyDescent="0.45">
      <c r="A24" s="62" t="s">
        <v>145</v>
      </c>
      <c r="B24" s="63">
        <v>0.95299999999999996</v>
      </c>
      <c r="C24" s="63">
        <v>0.438</v>
      </c>
      <c r="D24" s="63">
        <v>0.39600000000000002</v>
      </c>
      <c r="E24" s="63">
        <v>0.22900000000000001</v>
      </c>
      <c r="F24" s="63">
        <v>0.19500000000000001</v>
      </c>
      <c r="G24" s="63">
        <v>0.67600000000000005</v>
      </c>
      <c r="H24" s="63">
        <v>0.61199999999999999</v>
      </c>
      <c r="I24" s="63">
        <v>0.73199999999999998</v>
      </c>
    </row>
    <row r="25" spans="1:9" x14ac:dyDescent="0.45">
      <c r="A25" s="62" t="s">
        <v>146</v>
      </c>
      <c r="B25" s="63">
        <v>0.89900000000000002</v>
      </c>
      <c r="C25" s="63">
        <v>0.45900000000000002</v>
      </c>
      <c r="D25" s="63">
        <v>0.40200000000000002</v>
      </c>
      <c r="E25" s="63">
        <v>0.249</v>
      </c>
      <c r="F25" s="63">
        <v>0.19600000000000001</v>
      </c>
      <c r="G25" s="63">
        <v>0.67200000000000004</v>
      </c>
      <c r="H25" s="63">
        <v>0.55800000000000005</v>
      </c>
      <c r="I25" s="63">
        <v>0.72499999999999998</v>
      </c>
    </row>
    <row r="26" spans="1:9" x14ac:dyDescent="0.45">
      <c r="A26" s="62" t="s">
        <v>147</v>
      </c>
      <c r="B26" s="63">
        <v>0.88100000000000001</v>
      </c>
      <c r="C26" s="63">
        <v>0.44600000000000001</v>
      </c>
      <c r="D26" s="63">
        <v>0.39300000000000002</v>
      </c>
      <c r="E26" s="63">
        <v>0.27200000000000002</v>
      </c>
      <c r="F26" s="63">
        <v>0.20899999999999999</v>
      </c>
      <c r="G26" s="63">
        <v>0.69299999999999995</v>
      </c>
      <c r="H26" s="63">
        <v>0.45800000000000002</v>
      </c>
      <c r="I26" s="63">
        <v>0.68799999999999994</v>
      </c>
    </row>
    <row r="27" spans="1:9" x14ac:dyDescent="0.45">
      <c r="A27" s="62" t="s">
        <v>148</v>
      </c>
      <c r="B27" s="63">
        <v>0.90500000000000003</v>
      </c>
      <c r="C27" s="63">
        <v>0.42799999999999999</v>
      </c>
      <c r="D27" s="63">
        <v>0.34200000000000003</v>
      </c>
      <c r="E27" s="63">
        <v>0.30199999999999999</v>
      </c>
      <c r="F27" s="63">
        <v>0.28899999999999998</v>
      </c>
      <c r="G27" s="63">
        <v>0.72899999999999998</v>
      </c>
      <c r="H27" s="63">
        <v>0.47</v>
      </c>
      <c r="I27" s="63">
        <v>0.73899999999999999</v>
      </c>
    </row>
    <row r="28" spans="1:9" x14ac:dyDescent="0.45">
      <c r="A28" s="62" t="s">
        <v>149</v>
      </c>
      <c r="B28" s="63">
        <v>0.94199999999999995</v>
      </c>
      <c r="C28" s="63">
        <v>0.40600000000000003</v>
      </c>
      <c r="D28" s="63">
        <v>0.30499999999999999</v>
      </c>
      <c r="E28" s="63">
        <v>0.30299999999999999</v>
      </c>
      <c r="F28" s="63">
        <v>0.33500000000000002</v>
      </c>
      <c r="G28" s="63">
        <v>0.72</v>
      </c>
      <c r="H28" s="63">
        <v>0.54700000000000004</v>
      </c>
      <c r="I28" s="63">
        <v>0.71199999999999997</v>
      </c>
    </row>
    <row r="29" spans="1:9" x14ac:dyDescent="0.45">
      <c r="A29" s="62" t="s">
        <v>150</v>
      </c>
      <c r="B29" s="63">
        <v>0.94499999999999995</v>
      </c>
      <c r="C29" s="63">
        <v>0.36099999999999999</v>
      </c>
      <c r="D29" s="63">
        <v>0.31900000000000001</v>
      </c>
      <c r="E29" s="63">
        <v>0.317</v>
      </c>
      <c r="F29" s="63">
        <v>0.36899999999999999</v>
      </c>
      <c r="G29" s="63">
        <v>0.70899999999999996</v>
      </c>
      <c r="H29" s="63">
        <v>0.59299999999999997</v>
      </c>
      <c r="I29" s="63">
        <v>0.72199999999999998</v>
      </c>
    </row>
    <row r="30" spans="1:9" x14ac:dyDescent="0.45">
      <c r="A30" s="62" t="s">
        <v>151</v>
      </c>
      <c r="B30" s="63">
        <v>0.96099999999999997</v>
      </c>
      <c r="C30" s="63">
        <v>0.33</v>
      </c>
      <c r="D30" s="63">
        <v>0.245</v>
      </c>
      <c r="E30" s="63">
        <v>0.317</v>
      </c>
      <c r="F30" s="63">
        <v>0.29199999999999998</v>
      </c>
      <c r="G30" s="63">
        <v>0.70299999999999996</v>
      </c>
      <c r="H30" s="63">
        <v>0.63500000000000001</v>
      </c>
      <c r="I30" s="63">
        <v>0.73</v>
      </c>
    </row>
    <row r="31" spans="1:9" ht="26.25" x14ac:dyDescent="0.45">
      <c r="A31" s="62" t="s">
        <v>152</v>
      </c>
      <c r="B31" s="63">
        <v>0.90900000000000003</v>
      </c>
      <c r="C31" s="63">
        <v>0.28599999999999998</v>
      </c>
      <c r="D31" s="63">
        <v>0.30399999999999999</v>
      </c>
      <c r="E31" s="63">
        <v>0.28499999999999998</v>
      </c>
      <c r="F31" s="63">
        <v>0.30199999999999999</v>
      </c>
      <c r="G31" s="63">
        <v>0.67900000000000005</v>
      </c>
      <c r="H31" s="63">
        <v>0.58499999999999996</v>
      </c>
      <c r="I31" s="63">
        <v>0.755</v>
      </c>
    </row>
    <row r="32" spans="1:9" x14ac:dyDescent="0.45">
      <c r="A32" s="62" t="s">
        <v>153</v>
      </c>
      <c r="B32" s="63">
        <v>0.81699999999999995</v>
      </c>
      <c r="C32" s="63">
        <v>0.29299999999999998</v>
      </c>
      <c r="D32" s="63">
        <v>0.36399999999999999</v>
      </c>
      <c r="E32" s="63">
        <v>0.24</v>
      </c>
      <c r="F32" s="63">
        <v>0.191</v>
      </c>
      <c r="G32" s="63">
        <v>0.63800000000000001</v>
      </c>
      <c r="H32" s="63">
        <v>0.48899999999999999</v>
      </c>
      <c r="I32" s="63">
        <v>0.746</v>
      </c>
    </row>
    <row r="33" spans="1:9" x14ac:dyDescent="0.45">
      <c r="A33" s="62" t="s">
        <v>154</v>
      </c>
      <c r="B33" s="63">
        <v>0.90900000000000003</v>
      </c>
      <c r="C33" s="63">
        <v>0.32800000000000001</v>
      </c>
      <c r="D33" s="63">
        <v>0.35299999999999998</v>
      </c>
      <c r="E33" s="63">
        <v>0.20399999999999999</v>
      </c>
      <c r="F33" s="63">
        <v>0.14399999999999999</v>
      </c>
      <c r="G33" s="63">
        <v>0.72599999999999998</v>
      </c>
      <c r="H33" s="63">
        <v>0.54900000000000004</v>
      </c>
      <c r="I33" s="63">
        <v>0.77700000000000002</v>
      </c>
    </row>
    <row r="34" spans="1:9" x14ac:dyDescent="0.45">
      <c r="A34" s="62" t="s">
        <v>155</v>
      </c>
      <c r="B34" s="63">
        <v>0.96699999999999997</v>
      </c>
      <c r="C34" s="63">
        <v>0.379</v>
      </c>
      <c r="D34" s="63">
        <v>0.38800000000000001</v>
      </c>
      <c r="E34" s="63">
        <v>0.16200000000000001</v>
      </c>
      <c r="F34" s="63">
        <v>7.0000000000000007E-2</v>
      </c>
      <c r="G34" s="63">
        <v>0.73399999999999999</v>
      </c>
      <c r="H34" s="63">
        <v>0.59599999999999997</v>
      </c>
      <c r="I34" s="63">
        <v>0.80100000000000005</v>
      </c>
    </row>
    <row r="35" spans="1:9" x14ac:dyDescent="0.45">
      <c r="A35" s="61" t="s">
        <v>157</v>
      </c>
      <c r="B35" s="61"/>
      <c r="C35" s="61"/>
      <c r="D35" s="61"/>
      <c r="E35" s="61"/>
      <c r="F35" s="61"/>
      <c r="G35" s="61"/>
      <c r="H35" s="61"/>
      <c r="I35" s="61"/>
    </row>
    <row r="36" spans="1:9" x14ac:dyDescent="0.45">
      <c r="A36" s="62" t="s">
        <v>144</v>
      </c>
      <c r="B36" s="63">
        <v>0.98699999999999999</v>
      </c>
      <c r="C36" s="63">
        <v>0.45400000000000001</v>
      </c>
      <c r="D36" s="63">
        <v>0.32600000000000001</v>
      </c>
      <c r="E36" s="63">
        <v>0.127</v>
      </c>
      <c r="F36" s="63">
        <v>7.2999999999999995E-2</v>
      </c>
      <c r="G36" s="63">
        <v>0.73</v>
      </c>
      <c r="H36" s="63">
        <v>0.59699999999999998</v>
      </c>
      <c r="I36" s="63">
        <v>0.75900000000000001</v>
      </c>
    </row>
    <row r="37" spans="1:9" x14ac:dyDescent="0.45">
      <c r="A37" s="62" t="s">
        <v>145</v>
      </c>
      <c r="B37" s="63">
        <v>0.95</v>
      </c>
      <c r="C37" s="63">
        <v>0.441</v>
      </c>
      <c r="D37" s="63">
        <v>0.38600000000000001</v>
      </c>
      <c r="E37" s="63">
        <v>0.17199999999999999</v>
      </c>
      <c r="F37" s="63">
        <v>0.11700000000000001</v>
      </c>
      <c r="G37" s="63">
        <v>0.69199999999999995</v>
      </c>
      <c r="H37" s="63">
        <v>0.59899999999999998</v>
      </c>
      <c r="I37" s="63">
        <v>0.753</v>
      </c>
    </row>
    <row r="38" spans="1:9" x14ac:dyDescent="0.45">
      <c r="A38" s="62" t="s">
        <v>146</v>
      </c>
      <c r="B38" s="63">
        <v>0.878</v>
      </c>
      <c r="C38" s="63">
        <v>0.49099999999999999</v>
      </c>
      <c r="D38" s="63">
        <v>0.40600000000000003</v>
      </c>
      <c r="E38" s="63">
        <v>0.251</v>
      </c>
      <c r="F38" s="63">
        <v>0.22900000000000001</v>
      </c>
      <c r="G38" s="63">
        <v>0.66700000000000004</v>
      </c>
      <c r="H38" s="63">
        <v>0.60699999999999998</v>
      </c>
      <c r="I38" s="63">
        <v>0.74099999999999999</v>
      </c>
    </row>
    <row r="39" spans="1:9" x14ac:dyDescent="0.45">
      <c r="A39" s="62" t="s">
        <v>147</v>
      </c>
      <c r="B39" s="63">
        <v>0.79100000000000004</v>
      </c>
      <c r="C39" s="63">
        <v>0.51100000000000001</v>
      </c>
      <c r="D39" s="63">
        <v>0.41099999999999998</v>
      </c>
      <c r="E39" s="63">
        <v>0.28399999999999997</v>
      </c>
      <c r="F39" s="63">
        <v>0.249</v>
      </c>
      <c r="G39" s="63">
        <v>0.66400000000000003</v>
      </c>
      <c r="H39" s="63">
        <v>0.52300000000000002</v>
      </c>
      <c r="I39" s="63">
        <v>0.75900000000000001</v>
      </c>
    </row>
    <row r="40" spans="1:9" x14ac:dyDescent="0.45">
      <c r="A40" s="62" t="s">
        <v>148</v>
      </c>
      <c r="B40" s="63">
        <v>0.82699999999999996</v>
      </c>
      <c r="C40" s="63">
        <v>0.54700000000000004</v>
      </c>
      <c r="D40" s="63">
        <v>0.36199999999999999</v>
      </c>
      <c r="E40" s="63">
        <v>0.32500000000000001</v>
      </c>
      <c r="F40" s="63">
        <v>0.31</v>
      </c>
      <c r="G40" s="63">
        <v>0.68700000000000006</v>
      </c>
      <c r="H40" s="63">
        <v>0.499</v>
      </c>
      <c r="I40" s="63">
        <v>0.70499999999999996</v>
      </c>
    </row>
    <row r="41" spans="1:9" x14ac:dyDescent="0.45">
      <c r="A41" s="62" t="s">
        <v>149</v>
      </c>
      <c r="B41" s="63">
        <v>0.93400000000000005</v>
      </c>
      <c r="C41" s="63">
        <v>0.52700000000000002</v>
      </c>
      <c r="D41" s="63">
        <v>0.32900000000000001</v>
      </c>
      <c r="E41" s="63">
        <v>0.35899999999999999</v>
      </c>
      <c r="F41" s="63">
        <v>0.379</v>
      </c>
      <c r="G41" s="63">
        <v>0.69699999999999995</v>
      </c>
      <c r="H41" s="63">
        <v>0.56699999999999995</v>
      </c>
      <c r="I41" s="63">
        <v>0.68899999999999995</v>
      </c>
    </row>
    <row r="42" spans="1:9" x14ac:dyDescent="0.45">
      <c r="A42" s="62" t="s">
        <v>150</v>
      </c>
      <c r="B42" s="63">
        <v>0.96199999999999997</v>
      </c>
      <c r="C42" s="63">
        <v>0.45100000000000001</v>
      </c>
      <c r="D42" s="63">
        <v>0.25600000000000001</v>
      </c>
      <c r="E42" s="63">
        <v>0.32700000000000001</v>
      </c>
      <c r="F42" s="63">
        <v>0.254</v>
      </c>
      <c r="G42" s="63">
        <v>0.67400000000000004</v>
      </c>
      <c r="H42" s="63">
        <v>0.60399999999999998</v>
      </c>
      <c r="I42" s="63">
        <v>0.74399999999999999</v>
      </c>
    </row>
    <row r="43" spans="1:9" x14ac:dyDescent="0.45">
      <c r="A43" s="62" t="s">
        <v>151</v>
      </c>
      <c r="B43" s="63">
        <v>0.97699999999999998</v>
      </c>
      <c r="C43" s="63">
        <v>0.373</v>
      </c>
      <c r="D43" s="63">
        <v>0.218</v>
      </c>
      <c r="E43" s="63">
        <v>0.30399999999999999</v>
      </c>
      <c r="F43" s="63">
        <v>0.27600000000000002</v>
      </c>
      <c r="G43" s="63">
        <v>0.68200000000000005</v>
      </c>
      <c r="H43" s="63">
        <v>0.60799999999999998</v>
      </c>
      <c r="I43" s="63">
        <v>0.73899999999999999</v>
      </c>
    </row>
    <row r="44" spans="1:9" ht="26.25" x14ac:dyDescent="0.45">
      <c r="A44" s="62" t="s">
        <v>152</v>
      </c>
      <c r="B44" s="63">
        <v>0.94899999999999995</v>
      </c>
      <c r="C44" s="63">
        <v>0.33400000000000002</v>
      </c>
      <c r="D44" s="63">
        <v>0.29499999999999998</v>
      </c>
      <c r="E44" s="63">
        <v>0.29099999999999998</v>
      </c>
      <c r="F44" s="63">
        <v>0.29199999999999998</v>
      </c>
      <c r="G44" s="63">
        <v>0.65700000000000003</v>
      </c>
      <c r="H44" s="63">
        <v>0.55200000000000005</v>
      </c>
      <c r="I44" s="63">
        <v>0.73599999999999999</v>
      </c>
    </row>
    <row r="45" spans="1:9" x14ac:dyDescent="0.45">
      <c r="A45" s="62" t="s">
        <v>153</v>
      </c>
      <c r="B45" s="63">
        <v>0.89</v>
      </c>
      <c r="C45" s="63">
        <v>0.31</v>
      </c>
      <c r="D45" s="63">
        <v>0.40200000000000002</v>
      </c>
      <c r="E45" s="63">
        <v>0.26400000000000001</v>
      </c>
      <c r="F45" s="63">
        <v>0.24099999999999999</v>
      </c>
      <c r="G45" s="63">
        <v>0.63800000000000001</v>
      </c>
      <c r="H45" s="63">
        <v>0.54100000000000004</v>
      </c>
      <c r="I45" s="63">
        <v>0.67500000000000004</v>
      </c>
    </row>
    <row r="46" spans="1:9" x14ac:dyDescent="0.45">
      <c r="A46" s="62" t="s">
        <v>154</v>
      </c>
      <c r="B46" s="63">
        <v>0.92900000000000005</v>
      </c>
      <c r="C46" s="63">
        <v>0.36</v>
      </c>
      <c r="D46" s="63">
        <v>0.39100000000000001</v>
      </c>
      <c r="E46" s="63">
        <v>0.19400000000000001</v>
      </c>
      <c r="F46" s="63">
        <v>0.10299999999999999</v>
      </c>
      <c r="G46" s="63">
        <v>0.67800000000000005</v>
      </c>
      <c r="H46" s="63">
        <v>0.59899999999999998</v>
      </c>
      <c r="I46" s="63">
        <v>0.73199999999999998</v>
      </c>
    </row>
    <row r="47" spans="1:9" x14ac:dyDescent="0.45">
      <c r="A47" s="62" t="s">
        <v>155</v>
      </c>
      <c r="B47" s="63">
        <v>0.99399999999999999</v>
      </c>
      <c r="C47" s="63">
        <v>0.377</v>
      </c>
      <c r="D47" s="63">
        <v>0.38</v>
      </c>
      <c r="E47" s="63">
        <v>0.17699999999999999</v>
      </c>
      <c r="F47" s="63">
        <v>0.09</v>
      </c>
      <c r="G47" s="63">
        <v>0.69599999999999995</v>
      </c>
      <c r="H47" s="63">
        <v>0.63300000000000001</v>
      </c>
      <c r="I47" s="63">
        <v>0.85099999999999998</v>
      </c>
    </row>
    <row r="48" spans="1:9" x14ac:dyDescent="0.45">
      <c r="A48" s="64" t="s">
        <v>169</v>
      </c>
      <c r="B48" s="64"/>
      <c r="C48" s="64"/>
      <c r="D48" s="64"/>
      <c r="E48" s="64"/>
      <c r="F48" s="64"/>
      <c r="G48" s="64"/>
      <c r="H48" s="64"/>
      <c r="I48" s="64"/>
    </row>
  </sheetData>
  <mergeCells count="6">
    <mergeCell ref="A1:I1"/>
    <mergeCell ref="A3:I3"/>
    <mergeCell ref="A9:I9"/>
    <mergeCell ref="A22:I22"/>
    <mergeCell ref="A35:I35"/>
    <mergeCell ref="A48:I4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workbookViewId="0">
      <selection activeCell="D19" sqref="D19"/>
    </sheetView>
  </sheetViews>
  <sheetFormatPr defaultRowHeight="14.25" x14ac:dyDescent="0.45"/>
  <sheetData>
    <row r="1" spans="1:12" x14ac:dyDescent="0.45">
      <c r="A1" s="66" t="s">
        <v>170</v>
      </c>
      <c r="B1" s="66"/>
      <c r="C1" s="66"/>
      <c r="D1" s="66" t="s">
        <v>171</v>
      </c>
      <c r="E1" s="66"/>
      <c r="F1" s="66"/>
      <c r="G1" s="66"/>
      <c r="H1" s="66"/>
      <c r="I1" s="66"/>
    </row>
    <row r="2" spans="1:12" ht="66" x14ac:dyDescent="0.45">
      <c r="A2" s="67" t="s">
        <v>172</v>
      </c>
      <c r="B2" s="67" t="s">
        <v>173</v>
      </c>
      <c r="C2" s="67" t="s">
        <v>174</v>
      </c>
      <c r="D2" s="68" t="s">
        <v>175</v>
      </c>
      <c r="E2" s="69" t="s">
        <v>176</v>
      </c>
      <c r="F2" s="56" t="s">
        <v>177</v>
      </c>
      <c r="G2" s="56" t="s">
        <v>178</v>
      </c>
      <c r="H2" s="56" t="s">
        <v>179</v>
      </c>
      <c r="I2" s="70" t="s">
        <v>180</v>
      </c>
    </row>
    <row r="3" spans="1:12" x14ac:dyDescent="0.45">
      <c r="A3">
        <v>9</v>
      </c>
      <c r="B3">
        <v>86.9</v>
      </c>
      <c r="C3">
        <v>64</v>
      </c>
      <c r="D3">
        <f t="shared" ref="D3:D66" si="0">SUMIF($F$3:$F$107,A3,$I$3:$I$107)/COUNTIF($A$3:$A$107, A3)</f>
        <v>47287</v>
      </c>
      <c r="E3">
        <f t="shared" ref="E3:E66" si="1">IF(OR(D3&lt;=0,B3&lt;=0,D3="",B3=""),0,1)</f>
        <v>1</v>
      </c>
      <c r="F3">
        <v>9</v>
      </c>
      <c r="G3" t="s">
        <v>181</v>
      </c>
      <c r="H3" t="s">
        <v>181</v>
      </c>
      <c r="I3">
        <v>47287</v>
      </c>
      <c r="L3" s="65" t="s">
        <v>182</v>
      </c>
    </row>
    <row r="4" spans="1:12" x14ac:dyDescent="0.45">
      <c r="A4">
        <v>3439</v>
      </c>
      <c r="B4">
        <v>131.80000000000001</v>
      </c>
      <c r="C4">
        <v>90.1</v>
      </c>
      <c r="D4">
        <f t="shared" si="0"/>
        <v>86608.5</v>
      </c>
      <c r="E4">
        <f t="shared" si="1"/>
        <v>1</v>
      </c>
      <c r="F4">
        <v>3439</v>
      </c>
      <c r="G4" t="s">
        <v>181</v>
      </c>
      <c r="H4" t="s">
        <v>181</v>
      </c>
      <c r="I4">
        <v>173217</v>
      </c>
      <c r="L4" s="65" t="s">
        <v>183</v>
      </c>
    </row>
    <row r="5" spans="1:12" x14ac:dyDescent="0.45">
      <c r="A5">
        <v>3439</v>
      </c>
      <c r="B5">
        <v>131.80000000000001</v>
      </c>
      <c r="C5">
        <v>87.3</v>
      </c>
      <c r="D5">
        <f t="shared" si="0"/>
        <v>86608.5</v>
      </c>
      <c r="E5">
        <f t="shared" si="1"/>
        <v>1</v>
      </c>
      <c r="F5">
        <v>3464</v>
      </c>
      <c r="G5" t="s">
        <v>181</v>
      </c>
      <c r="H5" t="s">
        <v>181</v>
      </c>
      <c r="I5">
        <v>48969</v>
      </c>
      <c r="L5" s="65" t="s">
        <v>184</v>
      </c>
    </row>
    <row r="6" spans="1:12" x14ac:dyDescent="0.45">
      <c r="A6">
        <v>3464</v>
      </c>
      <c r="B6">
        <v>72</v>
      </c>
      <c r="C6">
        <v>54</v>
      </c>
      <c r="D6">
        <f t="shared" si="0"/>
        <v>8161.5</v>
      </c>
      <c r="E6">
        <f t="shared" si="1"/>
        <v>1</v>
      </c>
      <c r="F6">
        <v>3469</v>
      </c>
      <c r="G6" t="s">
        <v>181</v>
      </c>
      <c r="H6" t="s">
        <v>181</v>
      </c>
      <c r="I6">
        <v>59728</v>
      </c>
    </row>
    <row r="7" spans="1:12" x14ac:dyDescent="0.45">
      <c r="A7">
        <v>3464</v>
      </c>
      <c r="B7">
        <v>72</v>
      </c>
      <c r="C7">
        <v>54</v>
      </c>
      <c r="D7">
        <f t="shared" si="0"/>
        <v>8161.5</v>
      </c>
      <c r="E7">
        <f t="shared" si="1"/>
        <v>1</v>
      </c>
      <c r="F7">
        <v>3470</v>
      </c>
      <c r="G7" t="s">
        <v>181</v>
      </c>
      <c r="H7" t="s">
        <v>181</v>
      </c>
      <c r="I7">
        <v>290</v>
      </c>
    </row>
    <row r="8" spans="1:12" x14ac:dyDescent="0.45">
      <c r="A8">
        <v>3464</v>
      </c>
      <c r="B8">
        <v>72</v>
      </c>
      <c r="C8">
        <v>54</v>
      </c>
      <c r="D8">
        <f t="shared" si="0"/>
        <v>8161.5</v>
      </c>
      <c r="E8">
        <f t="shared" si="1"/>
        <v>1</v>
      </c>
      <c r="F8">
        <v>3482</v>
      </c>
      <c r="G8" t="s">
        <v>181</v>
      </c>
      <c r="H8" t="s">
        <v>181</v>
      </c>
      <c r="I8">
        <v>718099</v>
      </c>
    </row>
    <row r="9" spans="1:12" x14ac:dyDescent="0.45">
      <c r="A9">
        <v>3464</v>
      </c>
      <c r="B9">
        <v>72</v>
      </c>
      <c r="C9">
        <v>64</v>
      </c>
      <c r="D9">
        <f t="shared" si="0"/>
        <v>8161.5</v>
      </c>
      <c r="E9">
        <f t="shared" si="1"/>
        <v>1</v>
      </c>
      <c r="F9">
        <v>3492</v>
      </c>
      <c r="G9" t="s">
        <v>181</v>
      </c>
      <c r="H9" t="s">
        <v>181</v>
      </c>
      <c r="I9">
        <v>7827.1409999999996</v>
      </c>
    </row>
    <row r="10" spans="1:12" x14ac:dyDescent="0.45">
      <c r="A10">
        <v>3464</v>
      </c>
      <c r="B10">
        <v>72</v>
      </c>
      <c r="C10">
        <v>64</v>
      </c>
      <c r="D10">
        <f t="shared" si="0"/>
        <v>8161.5</v>
      </c>
      <c r="E10">
        <f t="shared" si="1"/>
        <v>1</v>
      </c>
      <c r="F10">
        <v>3494</v>
      </c>
      <c r="G10" t="s">
        <v>181</v>
      </c>
      <c r="H10" t="s">
        <v>181</v>
      </c>
      <c r="I10">
        <v>64941.114000000001</v>
      </c>
    </row>
    <row r="11" spans="1:12" x14ac:dyDescent="0.45">
      <c r="A11">
        <v>3464</v>
      </c>
      <c r="B11">
        <v>72</v>
      </c>
      <c r="C11">
        <v>64</v>
      </c>
      <c r="D11">
        <f t="shared" si="0"/>
        <v>8161.5</v>
      </c>
      <c r="E11">
        <f t="shared" si="1"/>
        <v>1</v>
      </c>
      <c r="F11">
        <v>3548</v>
      </c>
      <c r="G11" t="s">
        <v>181</v>
      </c>
      <c r="H11" t="s">
        <v>181</v>
      </c>
      <c r="I11">
        <v>71397</v>
      </c>
    </row>
    <row r="12" spans="1:12" x14ac:dyDescent="0.45">
      <c r="A12">
        <v>3468</v>
      </c>
      <c r="B12">
        <v>16.3</v>
      </c>
      <c r="C12">
        <v>13</v>
      </c>
      <c r="D12">
        <f t="shared" si="0"/>
        <v>0</v>
      </c>
      <c r="E12">
        <f t="shared" si="1"/>
        <v>0</v>
      </c>
      <c r="F12">
        <v>3559</v>
      </c>
      <c r="G12" t="s">
        <v>181</v>
      </c>
      <c r="H12" t="s">
        <v>181</v>
      </c>
      <c r="I12">
        <v>19953</v>
      </c>
    </row>
    <row r="13" spans="1:12" x14ac:dyDescent="0.45">
      <c r="A13">
        <v>3469</v>
      </c>
      <c r="B13">
        <v>85</v>
      </c>
      <c r="C13">
        <v>58</v>
      </c>
      <c r="D13">
        <f t="shared" si="0"/>
        <v>8532.5714285714294</v>
      </c>
      <c r="E13">
        <f t="shared" si="1"/>
        <v>1</v>
      </c>
      <c r="F13">
        <v>3561</v>
      </c>
      <c r="G13" t="s">
        <v>181</v>
      </c>
      <c r="H13" t="s">
        <v>181</v>
      </c>
      <c r="I13">
        <v>549</v>
      </c>
    </row>
    <row r="14" spans="1:12" x14ac:dyDescent="0.45">
      <c r="A14">
        <v>3469</v>
      </c>
      <c r="B14">
        <v>85</v>
      </c>
      <c r="C14">
        <v>58</v>
      </c>
      <c r="D14">
        <f t="shared" si="0"/>
        <v>8532.5714285714294</v>
      </c>
      <c r="E14">
        <f t="shared" si="1"/>
        <v>1</v>
      </c>
      <c r="F14">
        <v>3576</v>
      </c>
      <c r="G14" t="s">
        <v>181</v>
      </c>
      <c r="H14" t="s">
        <v>181</v>
      </c>
      <c r="I14">
        <v>12885</v>
      </c>
    </row>
    <row r="15" spans="1:12" x14ac:dyDescent="0.45">
      <c r="A15">
        <v>3469</v>
      </c>
      <c r="B15">
        <v>85</v>
      </c>
      <c r="C15">
        <v>58</v>
      </c>
      <c r="D15">
        <f t="shared" si="0"/>
        <v>8532.5714285714294</v>
      </c>
      <c r="E15">
        <f t="shared" si="1"/>
        <v>1</v>
      </c>
      <c r="F15">
        <v>3602</v>
      </c>
      <c r="G15" t="s">
        <v>181</v>
      </c>
      <c r="H15" t="s">
        <v>181</v>
      </c>
      <c r="I15">
        <v>9170</v>
      </c>
    </row>
    <row r="16" spans="1:12" x14ac:dyDescent="0.45">
      <c r="A16">
        <v>3469</v>
      </c>
      <c r="B16">
        <v>85</v>
      </c>
      <c r="C16">
        <v>58</v>
      </c>
      <c r="D16">
        <f t="shared" si="0"/>
        <v>8532.5714285714294</v>
      </c>
      <c r="E16">
        <f t="shared" si="1"/>
        <v>1</v>
      </c>
      <c r="F16">
        <v>3609</v>
      </c>
      <c r="G16" t="s">
        <v>181</v>
      </c>
      <c r="H16" t="s">
        <v>181</v>
      </c>
      <c r="I16">
        <v>201102</v>
      </c>
    </row>
    <row r="17" spans="1:9" x14ac:dyDescent="0.45">
      <c r="A17">
        <v>3469</v>
      </c>
      <c r="B17">
        <v>85</v>
      </c>
      <c r="C17">
        <v>58</v>
      </c>
      <c r="D17">
        <f t="shared" si="0"/>
        <v>8532.5714285714294</v>
      </c>
      <c r="E17">
        <f t="shared" si="1"/>
        <v>1</v>
      </c>
      <c r="F17">
        <v>3612</v>
      </c>
      <c r="G17" t="s">
        <v>181</v>
      </c>
      <c r="H17" t="s">
        <v>181</v>
      </c>
      <c r="I17">
        <v>162880.57</v>
      </c>
    </row>
    <row r="18" spans="1:9" x14ac:dyDescent="0.45">
      <c r="A18">
        <v>3469</v>
      </c>
      <c r="B18">
        <v>85</v>
      </c>
      <c r="C18">
        <v>58</v>
      </c>
      <c r="D18">
        <f t="shared" si="0"/>
        <v>8532.5714285714294</v>
      </c>
      <c r="E18">
        <f t="shared" si="1"/>
        <v>1</v>
      </c>
      <c r="F18">
        <v>3628</v>
      </c>
      <c r="G18" t="s">
        <v>181</v>
      </c>
      <c r="H18" t="s">
        <v>181</v>
      </c>
      <c r="I18">
        <v>98992.911999999997</v>
      </c>
    </row>
    <row r="19" spans="1:9" x14ac:dyDescent="0.45">
      <c r="A19">
        <v>3469</v>
      </c>
      <c r="B19">
        <v>16.3</v>
      </c>
      <c r="C19">
        <v>13</v>
      </c>
      <c r="D19">
        <f t="shared" si="0"/>
        <v>8532.5714285714294</v>
      </c>
      <c r="E19">
        <f t="shared" si="1"/>
        <v>1</v>
      </c>
      <c r="F19">
        <v>3631</v>
      </c>
      <c r="G19" t="s">
        <v>181</v>
      </c>
      <c r="H19" t="s">
        <v>181</v>
      </c>
      <c r="I19">
        <v>331</v>
      </c>
    </row>
    <row r="20" spans="1:9" x14ac:dyDescent="0.45">
      <c r="A20">
        <v>3470</v>
      </c>
      <c r="B20">
        <v>16.3</v>
      </c>
      <c r="C20">
        <v>13</v>
      </c>
      <c r="D20">
        <f t="shared" si="0"/>
        <v>290</v>
      </c>
      <c r="E20">
        <f t="shared" si="1"/>
        <v>1</v>
      </c>
      <c r="F20">
        <v>6243</v>
      </c>
      <c r="G20" t="s">
        <v>181</v>
      </c>
      <c r="H20" t="s">
        <v>181</v>
      </c>
      <c r="I20">
        <v>31272</v>
      </c>
    </row>
    <row r="21" spans="1:9" x14ac:dyDescent="0.45">
      <c r="A21">
        <v>3482</v>
      </c>
      <c r="B21">
        <v>182.7</v>
      </c>
      <c r="C21">
        <v>166</v>
      </c>
      <c r="D21">
        <f t="shared" si="0"/>
        <v>359049.5</v>
      </c>
      <c r="E21">
        <f t="shared" si="1"/>
        <v>1</v>
      </c>
      <c r="F21">
        <v>7325</v>
      </c>
      <c r="G21" t="s">
        <v>181</v>
      </c>
      <c r="H21" t="s">
        <v>181</v>
      </c>
      <c r="I21">
        <v>1063319</v>
      </c>
    </row>
    <row r="22" spans="1:9" x14ac:dyDescent="0.45">
      <c r="A22">
        <v>3482</v>
      </c>
      <c r="B22">
        <v>182.7</v>
      </c>
      <c r="C22">
        <v>168</v>
      </c>
      <c r="D22">
        <f t="shared" si="0"/>
        <v>359049.5</v>
      </c>
      <c r="E22">
        <f t="shared" si="1"/>
        <v>1</v>
      </c>
      <c r="F22">
        <v>7900</v>
      </c>
      <c r="G22" t="s">
        <v>181</v>
      </c>
      <c r="H22" t="s">
        <v>181</v>
      </c>
      <c r="I22">
        <v>443375</v>
      </c>
    </row>
    <row r="23" spans="1:9" x14ac:dyDescent="0.45">
      <c r="A23">
        <v>3492</v>
      </c>
      <c r="B23">
        <v>89.4</v>
      </c>
      <c r="C23">
        <v>67</v>
      </c>
      <c r="D23">
        <f t="shared" si="0"/>
        <v>1304.5235</v>
      </c>
      <c r="E23">
        <f t="shared" si="1"/>
        <v>1</v>
      </c>
      <c r="F23">
        <v>8063</v>
      </c>
      <c r="G23" t="s">
        <v>181</v>
      </c>
      <c r="H23" t="s">
        <v>181</v>
      </c>
      <c r="I23">
        <v>12364.608</v>
      </c>
    </row>
    <row r="24" spans="1:9" x14ac:dyDescent="0.45">
      <c r="A24">
        <v>3492</v>
      </c>
      <c r="B24">
        <v>89.4</v>
      </c>
      <c r="C24">
        <v>66</v>
      </c>
      <c r="D24">
        <f t="shared" si="0"/>
        <v>1304.5235</v>
      </c>
      <c r="E24">
        <f t="shared" si="1"/>
        <v>1</v>
      </c>
      <c r="F24">
        <v>50137</v>
      </c>
      <c r="G24" t="s">
        <v>181</v>
      </c>
      <c r="H24" t="s">
        <v>181</v>
      </c>
      <c r="I24">
        <v>19800</v>
      </c>
    </row>
    <row r="25" spans="1:9" x14ac:dyDescent="0.45">
      <c r="A25">
        <v>3492</v>
      </c>
      <c r="B25">
        <v>89.4</v>
      </c>
      <c r="C25">
        <v>66</v>
      </c>
      <c r="D25">
        <f t="shared" si="0"/>
        <v>1304.5235</v>
      </c>
      <c r="E25">
        <f t="shared" si="1"/>
        <v>1</v>
      </c>
      <c r="F25">
        <v>55365</v>
      </c>
      <c r="G25" t="s">
        <v>181</v>
      </c>
      <c r="H25" t="s">
        <v>181</v>
      </c>
      <c r="I25">
        <v>50643</v>
      </c>
    </row>
    <row r="26" spans="1:9" x14ac:dyDescent="0.45">
      <c r="A26">
        <v>3492</v>
      </c>
      <c r="B26">
        <v>89.4</v>
      </c>
      <c r="C26">
        <v>67</v>
      </c>
      <c r="D26">
        <f t="shared" si="0"/>
        <v>1304.5235</v>
      </c>
      <c r="E26">
        <f t="shared" si="1"/>
        <v>1</v>
      </c>
      <c r="F26">
        <v>56326</v>
      </c>
      <c r="G26" t="s">
        <v>181</v>
      </c>
      <c r="H26" t="s">
        <v>181</v>
      </c>
      <c r="I26">
        <v>851420</v>
      </c>
    </row>
    <row r="27" spans="1:9" x14ac:dyDescent="0.45">
      <c r="A27">
        <v>3492</v>
      </c>
      <c r="B27">
        <v>89.4</v>
      </c>
      <c r="C27">
        <v>68</v>
      </c>
      <c r="D27">
        <f t="shared" si="0"/>
        <v>1304.5235</v>
      </c>
      <c r="E27">
        <f t="shared" si="1"/>
        <v>1</v>
      </c>
      <c r="F27">
        <v>56603</v>
      </c>
      <c r="G27" t="s">
        <v>181</v>
      </c>
      <c r="H27" t="s">
        <v>181</v>
      </c>
      <c r="I27">
        <v>150105</v>
      </c>
    </row>
    <row r="28" spans="1:9" x14ac:dyDescent="0.45">
      <c r="A28">
        <v>3492</v>
      </c>
      <c r="B28">
        <v>89.4</v>
      </c>
      <c r="C28">
        <v>68</v>
      </c>
      <c r="D28">
        <f t="shared" si="0"/>
        <v>1304.5235</v>
      </c>
      <c r="E28">
        <f t="shared" si="1"/>
        <v>1</v>
      </c>
      <c r="F28">
        <v>56604</v>
      </c>
      <c r="G28" t="s">
        <v>181</v>
      </c>
      <c r="H28" t="s">
        <v>181</v>
      </c>
      <c r="I28">
        <v>45942</v>
      </c>
    </row>
    <row r="29" spans="1:9" x14ac:dyDescent="0.45">
      <c r="A29">
        <v>3494</v>
      </c>
      <c r="B29">
        <v>89.4</v>
      </c>
      <c r="C29">
        <v>64</v>
      </c>
      <c r="D29">
        <f t="shared" si="0"/>
        <v>12988.2228</v>
      </c>
      <c r="E29">
        <f t="shared" si="1"/>
        <v>1</v>
      </c>
      <c r="F29">
        <v>56674</v>
      </c>
      <c r="G29" t="s">
        <v>181</v>
      </c>
      <c r="H29" t="s">
        <v>181</v>
      </c>
      <c r="I29">
        <v>38309</v>
      </c>
    </row>
    <row r="30" spans="1:9" x14ac:dyDescent="0.45">
      <c r="A30">
        <v>3494</v>
      </c>
      <c r="B30">
        <v>89.4</v>
      </c>
      <c r="C30">
        <v>64</v>
      </c>
      <c r="D30">
        <f t="shared" si="0"/>
        <v>12988.2228</v>
      </c>
      <c r="E30">
        <f t="shared" si="1"/>
        <v>1</v>
      </c>
      <c r="F30">
        <v>58378</v>
      </c>
      <c r="G30" t="s">
        <v>181</v>
      </c>
      <c r="H30" t="s">
        <v>181</v>
      </c>
      <c r="I30">
        <v>276596</v>
      </c>
    </row>
    <row r="31" spans="1:9" x14ac:dyDescent="0.45">
      <c r="A31">
        <v>3494</v>
      </c>
      <c r="B31">
        <v>89.4</v>
      </c>
      <c r="C31">
        <v>64</v>
      </c>
      <c r="D31">
        <f t="shared" si="0"/>
        <v>12988.2228</v>
      </c>
      <c r="E31">
        <f t="shared" si="1"/>
        <v>1</v>
      </c>
      <c r="F31">
        <v>58471</v>
      </c>
      <c r="G31" t="s">
        <v>181</v>
      </c>
      <c r="H31" t="s">
        <v>181</v>
      </c>
      <c r="I31">
        <v>469089</v>
      </c>
    </row>
    <row r="32" spans="1:9" x14ac:dyDescent="0.45">
      <c r="A32">
        <v>3494</v>
      </c>
      <c r="B32">
        <v>89.4</v>
      </c>
      <c r="C32">
        <v>64</v>
      </c>
      <c r="D32">
        <f t="shared" si="0"/>
        <v>12988.2228</v>
      </c>
      <c r="E32">
        <f t="shared" si="1"/>
        <v>1</v>
      </c>
      <c r="F32">
        <v>58562</v>
      </c>
      <c r="G32" t="s">
        <v>181</v>
      </c>
      <c r="H32" t="s">
        <v>181</v>
      </c>
      <c r="I32">
        <v>1148971</v>
      </c>
    </row>
    <row r="33" spans="1:9" x14ac:dyDescent="0.45">
      <c r="A33">
        <v>3494</v>
      </c>
      <c r="B33">
        <v>89.4</v>
      </c>
      <c r="C33">
        <v>65</v>
      </c>
      <c r="D33">
        <f t="shared" si="0"/>
        <v>12988.2228</v>
      </c>
      <c r="E33">
        <f t="shared" si="1"/>
        <v>1</v>
      </c>
      <c r="F33">
        <v>58835</v>
      </c>
      <c r="G33" t="s">
        <v>181</v>
      </c>
      <c r="H33" t="s">
        <v>181</v>
      </c>
      <c r="I33">
        <v>605966</v>
      </c>
    </row>
    <row r="34" spans="1:9" x14ac:dyDescent="0.45">
      <c r="A34">
        <v>3548</v>
      </c>
      <c r="B34">
        <v>51.5</v>
      </c>
      <c r="C34">
        <v>52</v>
      </c>
      <c r="D34">
        <f t="shared" si="0"/>
        <v>17849.25</v>
      </c>
      <c r="E34">
        <f t="shared" si="1"/>
        <v>1</v>
      </c>
      <c r="F34">
        <v>60264</v>
      </c>
      <c r="G34" t="s">
        <v>181</v>
      </c>
      <c r="H34" t="s">
        <v>181</v>
      </c>
      <c r="I34">
        <v>67451</v>
      </c>
    </row>
    <row r="35" spans="1:9" x14ac:dyDescent="0.45">
      <c r="A35">
        <v>3548</v>
      </c>
      <c r="B35">
        <v>51.5</v>
      </c>
      <c r="C35">
        <v>52</v>
      </c>
      <c r="D35">
        <f t="shared" si="0"/>
        <v>17849.25</v>
      </c>
      <c r="E35">
        <f t="shared" si="1"/>
        <v>1</v>
      </c>
      <c r="F35">
        <v>60459</v>
      </c>
      <c r="G35" t="s">
        <v>181</v>
      </c>
      <c r="H35" t="s">
        <v>181</v>
      </c>
      <c r="I35">
        <v>47020</v>
      </c>
    </row>
    <row r="36" spans="1:9" x14ac:dyDescent="0.45">
      <c r="A36">
        <v>3548</v>
      </c>
      <c r="B36">
        <v>51.5</v>
      </c>
      <c r="C36">
        <v>52</v>
      </c>
      <c r="D36">
        <f t="shared" si="0"/>
        <v>17849.25</v>
      </c>
      <c r="E36">
        <f t="shared" si="1"/>
        <v>1</v>
      </c>
      <c r="F36">
        <v>60460</v>
      </c>
      <c r="G36" t="s">
        <v>181</v>
      </c>
      <c r="H36" t="s">
        <v>181</v>
      </c>
      <c r="I36">
        <v>45857</v>
      </c>
    </row>
    <row r="37" spans="1:9" x14ac:dyDescent="0.45">
      <c r="A37">
        <v>3548</v>
      </c>
      <c r="B37">
        <v>51.5</v>
      </c>
      <c r="C37">
        <v>52</v>
      </c>
      <c r="D37">
        <f t="shared" si="0"/>
        <v>17849.25</v>
      </c>
      <c r="E37">
        <f t="shared" si="1"/>
        <v>1</v>
      </c>
      <c r="F37">
        <v>60468</v>
      </c>
      <c r="G37" t="s">
        <v>181</v>
      </c>
      <c r="H37" t="s">
        <v>181</v>
      </c>
      <c r="I37">
        <v>23311</v>
      </c>
    </row>
    <row r="38" spans="1:9" x14ac:dyDescent="0.45">
      <c r="A38">
        <v>3559</v>
      </c>
      <c r="B38">
        <v>61</v>
      </c>
      <c r="C38">
        <v>45</v>
      </c>
      <c r="D38">
        <f t="shared" si="0"/>
        <v>19953</v>
      </c>
      <c r="E38">
        <f t="shared" si="1"/>
        <v>1</v>
      </c>
    </row>
    <row r="39" spans="1:9" x14ac:dyDescent="0.45">
      <c r="A39">
        <v>3561</v>
      </c>
      <c r="B39">
        <v>22</v>
      </c>
      <c r="C39">
        <v>21</v>
      </c>
      <c r="D39">
        <f t="shared" si="0"/>
        <v>549</v>
      </c>
      <c r="E39">
        <f t="shared" si="1"/>
        <v>1</v>
      </c>
    </row>
    <row r="40" spans="1:9" x14ac:dyDescent="0.45">
      <c r="A40">
        <v>3576</v>
      </c>
      <c r="B40">
        <v>82.7</v>
      </c>
      <c r="C40">
        <v>75</v>
      </c>
      <c r="D40">
        <f t="shared" si="0"/>
        <v>12885</v>
      </c>
      <c r="E40">
        <f t="shared" si="1"/>
        <v>1</v>
      </c>
    </row>
    <row r="41" spans="1:9" x14ac:dyDescent="0.45">
      <c r="A41">
        <v>3602</v>
      </c>
      <c r="B41">
        <v>18.5</v>
      </c>
      <c r="C41">
        <v>16</v>
      </c>
      <c r="D41">
        <f t="shared" si="0"/>
        <v>4585</v>
      </c>
      <c r="E41">
        <f t="shared" si="1"/>
        <v>1</v>
      </c>
    </row>
    <row r="42" spans="1:9" x14ac:dyDescent="0.45">
      <c r="A42">
        <v>3602</v>
      </c>
      <c r="B42">
        <v>22</v>
      </c>
      <c r="C42">
        <v>16</v>
      </c>
      <c r="D42">
        <f t="shared" si="0"/>
        <v>4585</v>
      </c>
      <c r="E42">
        <f t="shared" si="1"/>
        <v>1</v>
      </c>
    </row>
    <row r="43" spans="1:9" x14ac:dyDescent="0.45">
      <c r="A43">
        <v>3609</v>
      </c>
      <c r="B43">
        <v>57.4</v>
      </c>
      <c r="C43">
        <v>46</v>
      </c>
      <c r="D43">
        <f t="shared" si="0"/>
        <v>50275.5</v>
      </c>
      <c r="E43">
        <f t="shared" si="1"/>
        <v>1</v>
      </c>
    </row>
    <row r="44" spans="1:9" x14ac:dyDescent="0.45">
      <c r="A44">
        <v>3609</v>
      </c>
      <c r="B44">
        <v>57.4</v>
      </c>
      <c r="C44">
        <v>46</v>
      </c>
      <c r="D44">
        <f t="shared" si="0"/>
        <v>50275.5</v>
      </c>
      <c r="E44">
        <f t="shared" si="1"/>
        <v>1</v>
      </c>
    </row>
    <row r="45" spans="1:9" x14ac:dyDescent="0.45">
      <c r="A45">
        <v>3609</v>
      </c>
      <c r="B45">
        <v>57.4</v>
      </c>
      <c r="C45">
        <v>44</v>
      </c>
      <c r="D45">
        <f t="shared" si="0"/>
        <v>50275.5</v>
      </c>
      <c r="E45">
        <f t="shared" si="1"/>
        <v>1</v>
      </c>
    </row>
    <row r="46" spans="1:9" x14ac:dyDescent="0.45">
      <c r="A46">
        <v>3609</v>
      </c>
      <c r="B46">
        <v>57.4</v>
      </c>
      <c r="C46">
        <v>46</v>
      </c>
      <c r="D46">
        <f t="shared" si="0"/>
        <v>50275.5</v>
      </c>
      <c r="E46">
        <f t="shared" si="1"/>
        <v>1</v>
      </c>
    </row>
    <row r="47" spans="1:9" x14ac:dyDescent="0.45">
      <c r="A47">
        <v>3612</v>
      </c>
      <c r="B47">
        <v>61</v>
      </c>
      <c r="C47">
        <v>48</v>
      </c>
      <c r="D47">
        <f t="shared" si="0"/>
        <v>40720.142500000002</v>
      </c>
      <c r="E47">
        <f t="shared" si="1"/>
        <v>1</v>
      </c>
    </row>
    <row r="48" spans="1:9" x14ac:dyDescent="0.45">
      <c r="A48">
        <v>3612</v>
      </c>
      <c r="B48">
        <v>61</v>
      </c>
      <c r="C48">
        <v>48</v>
      </c>
      <c r="D48">
        <f t="shared" si="0"/>
        <v>40720.142500000002</v>
      </c>
      <c r="E48">
        <f t="shared" si="1"/>
        <v>1</v>
      </c>
    </row>
    <row r="49" spans="1:5" x14ac:dyDescent="0.45">
      <c r="A49">
        <v>3612</v>
      </c>
      <c r="B49">
        <v>61</v>
      </c>
      <c r="C49">
        <v>48</v>
      </c>
      <c r="D49">
        <f t="shared" si="0"/>
        <v>40720.142500000002</v>
      </c>
      <c r="E49">
        <f t="shared" si="1"/>
        <v>1</v>
      </c>
    </row>
    <row r="50" spans="1:5" x14ac:dyDescent="0.45">
      <c r="A50">
        <v>3612</v>
      </c>
      <c r="B50">
        <v>61</v>
      </c>
      <c r="C50">
        <v>47</v>
      </c>
      <c r="D50">
        <f t="shared" si="0"/>
        <v>40720.142500000002</v>
      </c>
      <c r="E50">
        <f t="shared" si="1"/>
        <v>1</v>
      </c>
    </row>
    <row r="51" spans="1:5" x14ac:dyDescent="0.45">
      <c r="A51">
        <v>3628</v>
      </c>
      <c r="B51">
        <v>118.8</v>
      </c>
      <c r="C51">
        <v>104</v>
      </c>
      <c r="D51">
        <f t="shared" si="0"/>
        <v>49496.455999999998</v>
      </c>
      <c r="E51">
        <f t="shared" si="1"/>
        <v>1</v>
      </c>
    </row>
    <row r="52" spans="1:5" x14ac:dyDescent="0.45">
      <c r="A52">
        <v>3628</v>
      </c>
      <c r="B52">
        <v>118.8</v>
      </c>
      <c r="C52">
        <v>104</v>
      </c>
      <c r="D52">
        <f t="shared" si="0"/>
        <v>49496.455999999998</v>
      </c>
      <c r="E52">
        <f t="shared" si="1"/>
        <v>1</v>
      </c>
    </row>
    <row r="53" spans="1:5" x14ac:dyDescent="0.45">
      <c r="A53">
        <v>3631</v>
      </c>
      <c r="B53">
        <v>11.2</v>
      </c>
      <c r="C53">
        <v>10.5</v>
      </c>
      <c r="D53">
        <f t="shared" si="0"/>
        <v>165.5</v>
      </c>
      <c r="E53">
        <f t="shared" si="1"/>
        <v>1</v>
      </c>
    </row>
    <row r="54" spans="1:5" x14ac:dyDescent="0.45">
      <c r="A54">
        <v>3631</v>
      </c>
      <c r="B54">
        <v>11.2</v>
      </c>
      <c r="C54">
        <v>11.5</v>
      </c>
      <c r="D54">
        <f t="shared" si="0"/>
        <v>165.5</v>
      </c>
      <c r="E54">
        <f t="shared" si="1"/>
        <v>1</v>
      </c>
    </row>
    <row r="55" spans="1:5" x14ac:dyDescent="0.45">
      <c r="A55">
        <v>6243</v>
      </c>
      <c r="B55">
        <v>49.1</v>
      </c>
      <c r="C55">
        <v>47.1</v>
      </c>
      <c r="D55">
        <f t="shared" si="0"/>
        <v>15636</v>
      </c>
      <c r="E55">
        <f t="shared" si="1"/>
        <v>1</v>
      </c>
    </row>
    <row r="56" spans="1:5" x14ac:dyDescent="0.45">
      <c r="A56">
        <v>6243</v>
      </c>
      <c r="B56">
        <v>49.1</v>
      </c>
      <c r="C56">
        <v>47.1</v>
      </c>
      <c r="D56">
        <f t="shared" si="0"/>
        <v>15636</v>
      </c>
      <c r="E56">
        <f t="shared" si="1"/>
        <v>1</v>
      </c>
    </row>
    <row r="57" spans="1:5" x14ac:dyDescent="0.45">
      <c r="A57">
        <v>7131</v>
      </c>
      <c r="B57">
        <v>21</v>
      </c>
      <c r="C57">
        <v>20</v>
      </c>
      <c r="D57">
        <f t="shared" si="0"/>
        <v>0</v>
      </c>
      <c r="E57">
        <f t="shared" si="1"/>
        <v>0</v>
      </c>
    </row>
    <row r="58" spans="1:5" x14ac:dyDescent="0.45">
      <c r="A58">
        <v>7325</v>
      </c>
      <c r="B58">
        <v>88.2</v>
      </c>
      <c r="C58">
        <v>81</v>
      </c>
      <c r="D58">
        <f t="shared" si="0"/>
        <v>531659.5</v>
      </c>
      <c r="E58">
        <f t="shared" si="1"/>
        <v>1</v>
      </c>
    </row>
    <row r="59" spans="1:5" x14ac:dyDescent="0.45">
      <c r="A59">
        <v>7325</v>
      </c>
      <c r="B59">
        <v>88.2</v>
      </c>
      <c r="C59">
        <v>81</v>
      </c>
      <c r="D59">
        <f t="shared" si="0"/>
        <v>531659.5</v>
      </c>
      <c r="E59">
        <f t="shared" si="1"/>
        <v>1</v>
      </c>
    </row>
    <row r="60" spans="1:5" x14ac:dyDescent="0.45">
      <c r="A60">
        <v>7900</v>
      </c>
      <c r="B60">
        <v>51.4</v>
      </c>
      <c r="C60">
        <v>47.3</v>
      </c>
      <c r="D60">
        <f t="shared" si="0"/>
        <v>73895.833333333328</v>
      </c>
      <c r="E60">
        <f t="shared" si="1"/>
        <v>1</v>
      </c>
    </row>
    <row r="61" spans="1:5" x14ac:dyDescent="0.45">
      <c r="A61">
        <v>7900</v>
      </c>
      <c r="B61">
        <v>51.4</v>
      </c>
      <c r="C61">
        <v>47.3</v>
      </c>
      <c r="D61">
        <f t="shared" si="0"/>
        <v>73895.833333333328</v>
      </c>
      <c r="E61">
        <f t="shared" si="1"/>
        <v>1</v>
      </c>
    </row>
    <row r="62" spans="1:5" x14ac:dyDescent="0.45">
      <c r="A62">
        <v>7900</v>
      </c>
      <c r="B62">
        <v>51.4</v>
      </c>
      <c r="C62">
        <v>47.3</v>
      </c>
      <c r="D62">
        <f t="shared" si="0"/>
        <v>73895.833333333328</v>
      </c>
      <c r="E62">
        <f t="shared" si="1"/>
        <v>1</v>
      </c>
    </row>
    <row r="63" spans="1:5" x14ac:dyDescent="0.45">
      <c r="A63">
        <v>7900</v>
      </c>
      <c r="B63">
        <v>51.4</v>
      </c>
      <c r="C63">
        <v>47.3</v>
      </c>
      <c r="D63">
        <f t="shared" si="0"/>
        <v>73895.833333333328</v>
      </c>
      <c r="E63">
        <f t="shared" si="1"/>
        <v>1</v>
      </c>
    </row>
    <row r="64" spans="1:5" x14ac:dyDescent="0.45">
      <c r="A64">
        <v>7900</v>
      </c>
      <c r="B64">
        <v>51.4</v>
      </c>
      <c r="C64">
        <v>47.3</v>
      </c>
      <c r="D64">
        <f t="shared" si="0"/>
        <v>73895.833333333328</v>
      </c>
      <c r="E64">
        <f t="shared" si="1"/>
        <v>1</v>
      </c>
    </row>
    <row r="65" spans="1:5" x14ac:dyDescent="0.45">
      <c r="A65">
        <v>7900</v>
      </c>
      <c r="B65">
        <v>51.4</v>
      </c>
      <c r="C65">
        <v>47.3</v>
      </c>
      <c r="D65">
        <f t="shared" si="0"/>
        <v>73895.833333333328</v>
      </c>
      <c r="E65">
        <f t="shared" si="1"/>
        <v>1</v>
      </c>
    </row>
    <row r="66" spans="1:5" x14ac:dyDescent="0.45">
      <c r="A66">
        <v>8063</v>
      </c>
      <c r="B66">
        <v>89.4</v>
      </c>
      <c r="C66">
        <v>71</v>
      </c>
      <c r="D66">
        <f t="shared" si="0"/>
        <v>3091.152</v>
      </c>
      <c r="E66">
        <f t="shared" si="1"/>
        <v>1</v>
      </c>
    </row>
    <row r="67" spans="1:5" x14ac:dyDescent="0.45">
      <c r="A67">
        <v>8063</v>
      </c>
      <c r="B67">
        <v>89.4</v>
      </c>
      <c r="C67">
        <v>70</v>
      </c>
      <c r="D67">
        <f t="shared" ref="D67:D107" si="2">SUMIF($F$3:$F$107,A67,$I$3:$I$107)/COUNTIF($A$3:$A$107, A67)</f>
        <v>3091.152</v>
      </c>
      <c r="E67">
        <f t="shared" ref="E67:E107" si="3">IF(OR(D67&lt;=0,B67&lt;=0,D67="",B67=""),0,1)</f>
        <v>1</v>
      </c>
    </row>
    <row r="68" spans="1:5" x14ac:dyDescent="0.45">
      <c r="A68">
        <v>8063</v>
      </c>
      <c r="B68">
        <v>89.4</v>
      </c>
      <c r="C68">
        <v>70</v>
      </c>
      <c r="D68">
        <f t="shared" si="2"/>
        <v>3091.152</v>
      </c>
      <c r="E68">
        <f t="shared" si="3"/>
        <v>1</v>
      </c>
    </row>
    <row r="69" spans="1:5" x14ac:dyDescent="0.45">
      <c r="A69">
        <v>8063</v>
      </c>
      <c r="B69">
        <v>89.4</v>
      </c>
      <c r="C69">
        <v>71</v>
      </c>
      <c r="D69">
        <f t="shared" si="2"/>
        <v>3091.152</v>
      </c>
      <c r="E69">
        <f t="shared" si="3"/>
        <v>1</v>
      </c>
    </row>
    <row r="70" spans="1:5" x14ac:dyDescent="0.45">
      <c r="A70">
        <v>50137</v>
      </c>
      <c r="B70">
        <v>101.9</v>
      </c>
      <c r="C70">
        <v>69</v>
      </c>
      <c r="D70">
        <f t="shared" si="2"/>
        <v>19800</v>
      </c>
      <c r="E70">
        <f t="shared" si="3"/>
        <v>1</v>
      </c>
    </row>
    <row r="71" spans="1:5" x14ac:dyDescent="0.45">
      <c r="A71">
        <v>55365</v>
      </c>
      <c r="B71">
        <v>59</v>
      </c>
      <c r="C71">
        <v>38</v>
      </c>
      <c r="D71">
        <f t="shared" si="2"/>
        <v>12660.75</v>
      </c>
      <c r="E71">
        <f t="shared" si="3"/>
        <v>1</v>
      </c>
    </row>
    <row r="72" spans="1:5" x14ac:dyDescent="0.45">
      <c r="A72">
        <v>55365</v>
      </c>
      <c r="B72">
        <v>59</v>
      </c>
      <c r="C72">
        <v>38</v>
      </c>
      <c r="D72">
        <f t="shared" si="2"/>
        <v>12660.75</v>
      </c>
      <c r="E72">
        <f t="shared" si="3"/>
        <v>1</v>
      </c>
    </row>
    <row r="73" spans="1:5" x14ac:dyDescent="0.45">
      <c r="A73">
        <v>55365</v>
      </c>
      <c r="B73">
        <v>59</v>
      </c>
      <c r="C73">
        <v>38</v>
      </c>
      <c r="D73">
        <f t="shared" si="2"/>
        <v>12660.75</v>
      </c>
      <c r="E73">
        <f t="shared" si="3"/>
        <v>1</v>
      </c>
    </row>
    <row r="74" spans="1:5" x14ac:dyDescent="0.45">
      <c r="A74">
        <v>55365</v>
      </c>
      <c r="B74">
        <v>59</v>
      </c>
      <c r="C74">
        <v>38</v>
      </c>
      <c r="D74">
        <f t="shared" si="2"/>
        <v>12660.75</v>
      </c>
      <c r="E74">
        <f t="shared" si="3"/>
        <v>1</v>
      </c>
    </row>
    <row r="75" spans="1:5" x14ac:dyDescent="0.45">
      <c r="A75">
        <v>56326</v>
      </c>
      <c r="B75">
        <v>170</v>
      </c>
      <c r="C75">
        <v>153</v>
      </c>
      <c r="D75">
        <f t="shared" si="2"/>
        <v>283806.66666666669</v>
      </c>
      <c r="E75">
        <f t="shared" si="3"/>
        <v>1</v>
      </c>
    </row>
    <row r="76" spans="1:5" x14ac:dyDescent="0.45">
      <c r="A76">
        <v>56326</v>
      </c>
      <c r="B76">
        <v>170</v>
      </c>
      <c r="C76">
        <v>153</v>
      </c>
      <c r="D76">
        <f t="shared" si="2"/>
        <v>283806.66666666669</v>
      </c>
      <c r="E76">
        <f t="shared" si="3"/>
        <v>1</v>
      </c>
    </row>
    <row r="77" spans="1:5" x14ac:dyDescent="0.45">
      <c r="A77">
        <v>56326</v>
      </c>
      <c r="B77">
        <v>170</v>
      </c>
      <c r="C77">
        <v>156</v>
      </c>
      <c r="D77">
        <f t="shared" si="2"/>
        <v>283806.66666666669</v>
      </c>
      <c r="E77">
        <f t="shared" si="3"/>
        <v>1</v>
      </c>
    </row>
    <row r="78" spans="1:5" x14ac:dyDescent="0.45">
      <c r="A78">
        <v>56374</v>
      </c>
      <c r="B78">
        <v>4.5999999999999996</v>
      </c>
      <c r="C78">
        <v>3.7</v>
      </c>
      <c r="D78">
        <f t="shared" si="2"/>
        <v>0</v>
      </c>
      <c r="E78">
        <f t="shared" si="3"/>
        <v>0</v>
      </c>
    </row>
    <row r="79" spans="1:5" x14ac:dyDescent="0.45">
      <c r="A79">
        <v>56603</v>
      </c>
      <c r="B79">
        <v>85</v>
      </c>
      <c r="C79">
        <v>73</v>
      </c>
      <c r="D79">
        <f t="shared" si="2"/>
        <v>75052.5</v>
      </c>
      <c r="E79">
        <f t="shared" si="3"/>
        <v>1</v>
      </c>
    </row>
    <row r="80" spans="1:5" x14ac:dyDescent="0.45">
      <c r="A80">
        <v>56603</v>
      </c>
      <c r="B80">
        <v>85</v>
      </c>
      <c r="C80">
        <v>73</v>
      </c>
      <c r="D80">
        <f t="shared" si="2"/>
        <v>75052.5</v>
      </c>
      <c r="E80">
        <f t="shared" si="3"/>
        <v>1</v>
      </c>
    </row>
    <row r="81" spans="1:5" x14ac:dyDescent="0.45">
      <c r="A81">
        <v>56604</v>
      </c>
      <c r="B81">
        <v>86.5</v>
      </c>
      <c r="C81">
        <v>73</v>
      </c>
      <c r="D81">
        <f t="shared" si="2"/>
        <v>22971</v>
      </c>
      <c r="E81">
        <f t="shared" si="3"/>
        <v>1</v>
      </c>
    </row>
    <row r="82" spans="1:5" x14ac:dyDescent="0.45">
      <c r="A82">
        <v>56604</v>
      </c>
      <c r="B82">
        <v>86.5</v>
      </c>
      <c r="C82">
        <v>73</v>
      </c>
      <c r="D82">
        <f t="shared" si="2"/>
        <v>22971</v>
      </c>
      <c r="E82">
        <f t="shared" si="3"/>
        <v>1</v>
      </c>
    </row>
    <row r="83" spans="1:5" x14ac:dyDescent="0.45">
      <c r="A83">
        <v>56674</v>
      </c>
      <c r="B83">
        <v>60.5</v>
      </c>
      <c r="C83">
        <v>44</v>
      </c>
      <c r="D83">
        <f t="shared" si="2"/>
        <v>9577.25</v>
      </c>
      <c r="E83">
        <f t="shared" si="3"/>
        <v>1</v>
      </c>
    </row>
    <row r="84" spans="1:5" x14ac:dyDescent="0.45">
      <c r="A84">
        <v>56674</v>
      </c>
      <c r="B84">
        <v>60.5</v>
      </c>
      <c r="C84">
        <v>44</v>
      </c>
      <c r="D84">
        <f t="shared" si="2"/>
        <v>9577.25</v>
      </c>
      <c r="E84">
        <f t="shared" si="3"/>
        <v>1</v>
      </c>
    </row>
    <row r="85" spans="1:5" x14ac:dyDescent="0.45">
      <c r="A85">
        <v>56674</v>
      </c>
      <c r="B85">
        <v>60.5</v>
      </c>
      <c r="C85">
        <v>44</v>
      </c>
      <c r="D85">
        <f t="shared" si="2"/>
        <v>9577.25</v>
      </c>
      <c r="E85">
        <f t="shared" si="3"/>
        <v>1</v>
      </c>
    </row>
    <row r="86" spans="1:5" x14ac:dyDescent="0.45">
      <c r="A86">
        <v>56674</v>
      </c>
      <c r="B86">
        <v>60.5</v>
      </c>
      <c r="C86">
        <v>44</v>
      </c>
      <c r="D86">
        <f t="shared" si="2"/>
        <v>9577.25</v>
      </c>
      <c r="E86">
        <f t="shared" si="3"/>
        <v>1</v>
      </c>
    </row>
    <row r="87" spans="1:5" x14ac:dyDescent="0.45">
      <c r="A87">
        <v>58378</v>
      </c>
      <c r="B87">
        <v>102.7</v>
      </c>
      <c r="C87">
        <v>74</v>
      </c>
      <c r="D87">
        <f t="shared" si="2"/>
        <v>276596</v>
      </c>
      <c r="E87">
        <f t="shared" si="3"/>
        <v>1</v>
      </c>
    </row>
    <row r="88" spans="1:5" x14ac:dyDescent="0.45">
      <c r="A88">
        <v>58471</v>
      </c>
      <c r="B88">
        <v>179.4</v>
      </c>
      <c r="C88">
        <v>150</v>
      </c>
      <c r="D88">
        <f t="shared" si="2"/>
        <v>234544.5</v>
      </c>
      <c r="E88">
        <f t="shared" si="3"/>
        <v>1</v>
      </c>
    </row>
    <row r="89" spans="1:5" x14ac:dyDescent="0.45">
      <c r="A89">
        <v>58471</v>
      </c>
      <c r="B89">
        <v>179.4</v>
      </c>
      <c r="C89">
        <v>150</v>
      </c>
      <c r="D89">
        <f t="shared" si="2"/>
        <v>234544.5</v>
      </c>
      <c r="E89">
        <f t="shared" si="3"/>
        <v>1</v>
      </c>
    </row>
    <row r="90" spans="1:5" x14ac:dyDescent="0.45">
      <c r="A90">
        <v>58562</v>
      </c>
      <c r="B90">
        <v>131.80000000000001</v>
      </c>
      <c r="C90">
        <v>88.2</v>
      </c>
      <c r="D90">
        <f t="shared" si="2"/>
        <v>287242.75</v>
      </c>
      <c r="E90">
        <f t="shared" si="3"/>
        <v>1</v>
      </c>
    </row>
    <row r="91" spans="1:5" x14ac:dyDescent="0.45">
      <c r="A91">
        <v>58562</v>
      </c>
      <c r="B91">
        <v>131.80000000000001</v>
      </c>
      <c r="C91">
        <v>88.2</v>
      </c>
      <c r="D91">
        <f t="shared" si="2"/>
        <v>287242.75</v>
      </c>
      <c r="E91">
        <f t="shared" si="3"/>
        <v>1</v>
      </c>
    </row>
    <row r="92" spans="1:5" x14ac:dyDescent="0.45">
      <c r="A92">
        <v>58562</v>
      </c>
      <c r="B92">
        <v>131.80000000000001</v>
      </c>
      <c r="C92">
        <v>94.2</v>
      </c>
      <c r="D92">
        <f t="shared" si="2"/>
        <v>287242.75</v>
      </c>
      <c r="E92">
        <f t="shared" si="3"/>
        <v>1</v>
      </c>
    </row>
    <row r="93" spans="1:5" x14ac:dyDescent="0.45">
      <c r="A93">
        <v>58562</v>
      </c>
      <c r="B93">
        <v>131.80000000000001</v>
      </c>
      <c r="C93">
        <v>94.2</v>
      </c>
      <c r="D93">
        <f t="shared" si="2"/>
        <v>287242.75</v>
      </c>
      <c r="E93">
        <f t="shared" si="3"/>
        <v>1</v>
      </c>
    </row>
    <row r="94" spans="1:5" x14ac:dyDescent="0.45">
      <c r="A94">
        <v>58835</v>
      </c>
      <c r="B94">
        <v>202</v>
      </c>
      <c r="C94">
        <v>195</v>
      </c>
      <c r="D94">
        <f t="shared" si="2"/>
        <v>201988.66666666666</v>
      </c>
      <c r="E94">
        <f t="shared" si="3"/>
        <v>1</v>
      </c>
    </row>
    <row r="95" spans="1:5" x14ac:dyDescent="0.45">
      <c r="A95">
        <v>58835</v>
      </c>
      <c r="B95">
        <v>202</v>
      </c>
      <c r="C95">
        <v>195</v>
      </c>
      <c r="D95">
        <f t="shared" si="2"/>
        <v>201988.66666666666</v>
      </c>
      <c r="E95">
        <f t="shared" si="3"/>
        <v>1</v>
      </c>
    </row>
    <row r="96" spans="1:5" x14ac:dyDescent="0.45">
      <c r="A96">
        <v>58835</v>
      </c>
      <c r="B96">
        <v>202</v>
      </c>
      <c r="C96">
        <v>195</v>
      </c>
      <c r="D96">
        <f t="shared" si="2"/>
        <v>201988.66666666666</v>
      </c>
      <c r="E96">
        <f t="shared" si="3"/>
        <v>1</v>
      </c>
    </row>
    <row r="97" spans="1:5" x14ac:dyDescent="0.45">
      <c r="A97">
        <v>60264</v>
      </c>
      <c r="B97">
        <v>71.2</v>
      </c>
      <c r="C97">
        <v>54</v>
      </c>
      <c r="D97">
        <f t="shared" si="2"/>
        <v>11241.833333333334</v>
      </c>
      <c r="E97">
        <f t="shared" si="3"/>
        <v>1</v>
      </c>
    </row>
    <row r="98" spans="1:5" x14ac:dyDescent="0.45">
      <c r="A98">
        <v>60264</v>
      </c>
      <c r="B98">
        <v>71.2</v>
      </c>
      <c r="C98">
        <v>54</v>
      </c>
      <c r="D98">
        <f t="shared" si="2"/>
        <v>11241.833333333334</v>
      </c>
      <c r="E98">
        <f t="shared" si="3"/>
        <v>1</v>
      </c>
    </row>
    <row r="99" spans="1:5" x14ac:dyDescent="0.45">
      <c r="A99">
        <v>60264</v>
      </c>
      <c r="B99">
        <v>71.2</v>
      </c>
      <c r="C99">
        <v>54</v>
      </c>
      <c r="D99">
        <f t="shared" si="2"/>
        <v>11241.833333333334</v>
      </c>
      <c r="E99">
        <f t="shared" si="3"/>
        <v>1</v>
      </c>
    </row>
    <row r="100" spans="1:5" x14ac:dyDescent="0.45">
      <c r="A100">
        <v>60264</v>
      </c>
      <c r="B100">
        <v>71.2</v>
      </c>
      <c r="C100">
        <v>54</v>
      </c>
      <c r="D100">
        <f t="shared" si="2"/>
        <v>11241.833333333334</v>
      </c>
      <c r="E100">
        <f t="shared" si="3"/>
        <v>1</v>
      </c>
    </row>
    <row r="101" spans="1:5" x14ac:dyDescent="0.45">
      <c r="A101">
        <v>60264</v>
      </c>
      <c r="B101">
        <v>71.2</v>
      </c>
      <c r="C101">
        <v>54</v>
      </c>
      <c r="D101">
        <f t="shared" si="2"/>
        <v>11241.833333333334</v>
      </c>
      <c r="E101">
        <f t="shared" si="3"/>
        <v>1</v>
      </c>
    </row>
    <row r="102" spans="1:5" x14ac:dyDescent="0.45">
      <c r="A102">
        <v>60264</v>
      </c>
      <c r="B102">
        <v>71.2</v>
      </c>
      <c r="C102">
        <v>54</v>
      </c>
      <c r="D102">
        <f t="shared" si="2"/>
        <v>11241.833333333334</v>
      </c>
      <c r="E102">
        <f t="shared" si="3"/>
        <v>1</v>
      </c>
    </row>
    <row r="103" spans="1:5" x14ac:dyDescent="0.45">
      <c r="A103">
        <v>60459</v>
      </c>
      <c r="B103">
        <v>60.5</v>
      </c>
      <c r="C103">
        <v>45</v>
      </c>
      <c r="D103">
        <f t="shared" si="2"/>
        <v>23510</v>
      </c>
      <c r="E103">
        <f t="shared" si="3"/>
        <v>1</v>
      </c>
    </row>
    <row r="104" spans="1:5" x14ac:dyDescent="0.45">
      <c r="A104">
        <v>60459</v>
      </c>
      <c r="B104">
        <v>60.5</v>
      </c>
      <c r="C104">
        <v>45</v>
      </c>
      <c r="D104">
        <f t="shared" si="2"/>
        <v>23510</v>
      </c>
      <c r="E104">
        <f t="shared" si="3"/>
        <v>1</v>
      </c>
    </row>
    <row r="105" spans="1:5" x14ac:dyDescent="0.45">
      <c r="A105">
        <v>60460</v>
      </c>
      <c r="B105">
        <v>60.5</v>
      </c>
      <c r="C105">
        <v>45</v>
      </c>
      <c r="D105">
        <f t="shared" si="2"/>
        <v>22928.5</v>
      </c>
      <c r="E105">
        <f t="shared" si="3"/>
        <v>1</v>
      </c>
    </row>
    <row r="106" spans="1:5" x14ac:dyDescent="0.45">
      <c r="A106">
        <v>60460</v>
      </c>
      <c r="B106">
        <v>60.5</v>
      </c>
      <c r="C106">
        <v>45</v>
      </c>
      <c r="D106">
        <f t="shared" si="2"/>
        <v>22928.5</v>
      </c>
      <c r="E106">
        <f t="shared" si="3"/>
        <v>1</v>
      </c>
    </row>
    <row r="107" spans="1:5" x14ac:dyDescent="0.45">
      <c r="A107">
        <v>60468</v>
      </c>
      <c r="B107">
        <v>121.5</v>
      </c>
      <c r="C107">
        <v>117</v>
      </c>
      <c r="D107">
        <f t="shared" si="2"/>
        <v>23311</v>
      </c>
      <c r="E107">
        <f t="shared" si="3"/>
        <v>1</v>
      </c>
    </row>
  </sheetData>
  <mergeCells count="2">
    <mergeCell ref="A1:C1"/>
    <mergeCell ref="D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
  <sheetViews>
    <sheetView zoomScaleNormal="100" workbookViewId="0">
      <selection activeCell="K3" sqref="K3:K4"/>
    </sheetView>
  </sheetViews>
  <sheetFormatPr defaultRowHeight="14.25" x14ac:dyDescent="0.45"/>
  <sheetData>
    <row r="1" spans="1:11" x14ac:dyDescent="0.45">
      <c r="A1" s="66" t="s">
        <v>170</v>
      </c>
      <c r="B1" s="66"/>
      <c r="C1" s="66"/>
      <c r="D1" s="66" t="s">
        <v>171</v>
      </c>
      <c r="E1" s="66"/>
      <c r="F1" s="66"/>
      <c r="G1" s="66"/>
      <c r="H1" s="66"/>
      <c r="I1" s="66"/>
    </row>
    <row r="2" spans="1:11" ht="66" x14ac:dyDescent="0.45">
      <c r="A2" s="67" t="s">
        <v>172</v>
      </c>
      <c r="B2" s="67" t="s">
        <v>173</v>
      </c>
      <c r="C2" s="67" t="s">
        <v>174</v>
      </c>
      <c r="D2" s="68" t="s">
        <v>175</v>
      </c>
      <c r="E2" s="69" t="s">
        <v>176</v>
      </c>
      <c r="F2" s="56" t="s">
        <v>177</v>
      </c>
      <c r="G2" s="56" t="s">
        <v>178</v>
      </c>
      <c r="H2" s="56" t="s">
        <v>179</v>
      </c>
      <c r="I2" s="70" t="s">
        <v>180</v>
      </c>
    </row>
    <row r="3" spans="1:11" x14ac:dyDescent="0.45">
      <c r="A3">
        <v>3441</v>
      </c>
      <c r="B3">
        <v>351</v>
      </c>
      <c r="C3">
        <v>319</v>
      </c>
      <c r="D3">
        <f t="shared" ref="D3:D66" si="0">SUMIF($F$3:$F$288,A3,$I$3:$I$288)/COUNTIF($A$3:$A$288, A3)</f>
        <v>724179.66666666663</v>
      </c>
      <c r="E3">
        <f t="shared" ref="E3:E66" si="1">IF(OR(D3&lt;=0,B3&lt;=0,D3="",B3=""),0,1)</f>
        <v>1</v>
      </c>
      <c r="F3">
        <v>9</v>
      </c>
      <c r="G3" t="s">
        <v>181</v>
      </c>
      <c r="H3" t="s">
        <v>181</v>
      </c>
      <c r="I3">
        <v>47287</v>
      </c>
      <c r="K3" s="65" t="s">
        <v>182</v>
      </c>
    </row>
    <row r="4" spans="1:11" x14ac:dyDescent="0.45">
      <c r="A4">
        <v>3441</v>
      </c>
      <c r="B4">
        <v>189.6</v>
      </c>
      <c r="C4">
        <v>157</v>
      </c>
      <c r="D4">
        <f t="shared" si="0"/>
        <v>724179.66666666663</v>
      </c>
      <c r="E4">
        <f t="shared" si="1"/>
        <v>1</v>
      </c>
      <c r="F4">
        <v>298</v>
      </c>
      <c r="G4" t="s">
        <v>181</v>
      </c>
      <c r="H4" t="s">
        <v>181</v>
      </c>
      <c r="I4">
        <v>52109.908000000003</v>
      </c>
      <c r="K4" s="65" t="s">
        <v>185</v>
      </c>
    </row>
    <row r="5" spans="1:11" x14ac:dyDescent="0.45">
      <c r="A5">
        <v>3441</v>
      </c>
      <c r="B5">
        <v>189.6</v>
      </c>
      <c r="C5">
        <v>157</v>
      </c>
      <c r="D5">
        <f t="shared" si="0"/>
        <v>724179.66666666663</v>
      </c>
      <c r="E5">
        <f t="shared" si="1"/>
        <v>1</v>
      </c>
      <c r="F5">
        <v>3439</v>
      </c>
      <c r="G5" t="s">
        <v>181</v>
      </c>
      <c r="H5" t="s">
        <v>181</v>
      </c>
      <c r="I5">
        <v>173217</v>
      </c>
    </row>
    <row r="6" spans="1:11" x14ac:dyDescent="0.45">
      <c r="A6">
        <v>3443</v>
      </c>
      <c r="B6">
        <v>180</v>
      </c>
      <c r="C6">
        <v>125</v>
      </c>
      <c r="D6">
        <f t="shared" si="0"/>
        <v>513800.5</v>
      </c>
      <c r="E6">
        <f t="shared" si="1"/>
        <v>1</v>
      </c>
      <c r="F6">
        <v>3441</v>
      </c>
      <c r="G6" t="s">
        <v>181</v>
      </c>
      <c r="H6" t="s">
        <v>181</v>
      </c>
      <c r="I6">
        <v>133905</v>
      </c>
    </row>
    <row r="7" spans="1:11" x14ac:dyDescent="0.45">
      <c r="A7">
        <v>3443</v>
      </c>
      <c r="B7">
        <v>196.9</v>
      </c>
      <c r="C7">
        <v>160</v>
      </c>
      <c r="D7">
        <f t="shared" si="0"/>
        <v>513800.5</v>
      </c>
      <c r="E7">
        <f t="shared" si="1"/>
        <v>1</v>
      </c>
      <c r="F7">
        <v>3441</v>
      </c>
      <c r="G7" t="s">
        <v>181</v>
      </c>
      <c r="H7" t="s">
        <v>181</v>
      </c>
      <c r="I7">
        <v>2038634</v>
      </c>
    </row>
    <row r="8" spans="1:11" x14ac:dyDescent="0.45">
      <c r="A8">
        <v>3456</v>
      </c>
      <c r="B8">
        <v>120</v>
      </c>
      <c r="C8">
        <v>83</v>
      </c>
      <c r="D8">
        <f t="shared" si="0"/>
        <v>532088.56499999994</v>
      </c>
      <c r="E8">
        <f t="shared" si="1"/>
        <v>1</v>
      </c>
      <c r="F8">
        <v>3443</v>
      </c>
      <c r="G8" t="s">
        <v>181</v>
      </c>
      <c r="H8" t="s">
        <v>181</v>
      </c>
      <c r="I8">
        <v>394300</v>
      </c>
    </row>
    <row r="9" spans="1:11" x14ac:dyDescent="0.45">
      <c r="A9">
        <v>3456</v>
      </c>
      <c r="B9">
        <v>134</v>
      </c>
      <c r="C9">
        <v>138</v>
      </c>
      <c r="D9">
        <f t="shared" si="0"/>
        <v>532088.56499999994</v>
      </c>
      <c r="E9">
        <f t="shared" si="1"/>
        <v>1</v>
      </c>
      <c r="F9">
        <v>3443</v>
      </c>
      <c r="G9" t="s">
        <v>181</v>
      </c>
      <c r="H9" t="s">
        <v>181</v>
      </c>
      <c r="I9">
        <v>633301</v>
      </c>
    </row>
    <row r="10" spans="1:11" x14ac:dyDescent="0.45">
      <c r="A10">
        <v>3456</v>
      </c>
      <c r="B10">
        <v>86.5</v>
      </c>
      <c r="C10">
        <v>70</v>
      </c>
      <c r="D10">
        <f t="shared" si="0"/>
        <v>532088.56499999994</v>
      </c>
      <c r="E10">
        <f t="shared" si="1"/>
        <v>1</v>
      </c>
      <c r="F10">
        <v>3452</v>
      </c>
      <c r="G10" t="s">
        <v>181</v>
      </c>
      <c r="H10" t="s">
        <v>181</v>
      </c>
      <c r="I10">
        <v>275420</v>
      </c>
    </row>
    <row r="11" spans="1:11" x14ac:dyDescent="0.45">
      <c r="A11">
        <v>3456</v>
      </c>
      <c r="B11">
        <v>86.5</v>
      </c>
      <c r="C11">
        <v>70</v>
      </c>
      <c r="D11">
        <f t="shared" si="0"/>
        <v>532088.56499999994</v>
      </c>
      <c r="E11">
        <f t="shared" si="1"/>
        <v>1</v>
      </c>
      <c r="F11">
        <v>3453</v>
      </c>
      <c r="G11" t="s">
        <v>181</v>
      </c>
      <c r="H11" t="s">
        <v>181</v>
      </c>
      <c r="I11">
        <v>408655</v>
      </c>
    </row>
    <row r="12" spans="1:11" x14ac:dyDescent="0.45">
      <c r="A12">
        <v>3456</v>
      </c>
      <c r="B12">
        <v>85</v>
      </c>
      <c r="C12">
        <v>72</v>
      </c>
      <c r="D12">
        <f t="shared" si="0"/>
        <v>532088.56499999994</v>
      </c>
      <c r="E12">
        <f t="shared" si="1"/>
        <v>1</v>
      </c>
      <c r="F12">
        <v>3456</v>
      </c>
      <c r="G12" t="s">
        <v>181</v>
      </c>
      <c r="H12" t="s">
        <v>181</v>
      </c>
      <c r="I12">
        <v>884589.49</v>
      </c>
    </row>
    <row r="13" spans="1:11" x14ac:dyDescent="0.45">
      <c r="A13">
        <v>3456</v>
      </c>
      <c r="B13">
        <v>85</v>
      </c>
      <c r="C13">
        <v>72</v>
      </c>
      <c r="D13">
        <f t="shared" si="0"/>
        <v>532088.56499999994</v>
      </c>
      <c r="E13">
        <f t="shared" si="1"/>
        <v>1</v>
      </c>
      <c r="F13">
        <v>3456</v>
      </c>
      <c r="G13" t="s">
        <v>181</v>
      </c>
      <c r="H13" t="s">
        <v>181</v>
      </c>
      <c r="I13">
        <v>1586586.9</v>
      </c>
    </row>
    <row r="14" spans="1:11" x14ac:dyDescent="0.45">
      <c r="A14">
        <v>3469</v>
      </c>
      <c r="B14">
        <v>113.1</v>
      </c>
      <c r="C14">
        <v>104</v>
      </c>
      <c r="D14">
        <f t="shared" si="0"/>
        <v>57245.599999999999</v>
      </c>
      <c r="E14">
        <f t="shared" si="1"/>
        <v>1</v>
      </c>
      <c r="F14">
        <v>3456</v>
      </c>
      <c r="G14" t="s">
        <v>181</v>
      </c>
      <c r="H14" t="s">
        <v>181</v>
      </c>
      <c r="I14">
        <v>721355</v>
      </c>
    </row>
    <row r="15" spans="1:11" x14ac:dyDescent="0.45">
      <c r="A15">
        <v>3469</v>
      </c>
      <c r="B15">
        <v>54</v>
      </c>
      <c r="C15">
        <v>57</v>
      </c>
      <c r="D15">
        <f t="shared" si="0"/>
        <v>57245.599999999999</v>
      </c>
      <c r="E15">
        <f t="shared" si="1"/>
        <v>1</v>
      </c>
      <c r="F15">
        <v>3457</v>
      </c>
      <c r="G15" t="s">
        <v>181</v>
      </c>
      <c r="H15" t="s">
        <v>181</v>
      </c>
      <c r="I15">
        <v>1996351</v>
      </c>
    </row>
    <row r="16" spans="1:11" x14ac:dyDescent="0.45">
      <c r="A16">
        <v>3469</v>
      </c>
      <c r="B16">
        <v>54</v>
      </c>
      <c r="C16">
        <v>57</v>
      </c>
      <c r="D16">
        <f t="shared" si="0"/>
        <v>57245.599999999999</v>
      </c>
      <c r="E16">
        <f t="shared" si="1"/>
        <v>1</v>
      </c>
      <c r="F16">
        <v>3459</v>
      </c>
      <c r="G16" t="s">
        <v>181</v>
      </c>
      <c r="H16" t="s">
        <v>181</v>
      </c>
      <c r="I16">
        <v>4191492.4</v>
      </c>
    </row>
    <row r="17" spans="1:9" x14ac:dyDescent="0.45">
      <c r="A17">
        <v>3469</v>
      </c>
      <c r="B17">
        <v>54</v>
      </c>
      <c r="C17">
        <v>57</v>
      </c>
      <c r="D17">
        <f t="shared" si="0"/>
        <v>57245.599999999999</v>
      </c>
      <c r="E17">
        <f t="shared" si="1"/>
        <v>1</v>
      </c>
      <c r="F17">
        <v>3460</v>
      </c>
      <c r="G17" t="s">
        <v>181</v>
      </c>
      <c r="H17" t="s">
        <v>181</v>
      </c>
      <c r="I17">
        <v>1437763</v>
      </c>
    </row>
    <row r="18" spans="1:9" x14ac:dyDescent="0.45">
      <c r="A18">
        <v>3469</v>
      </c>
      <c r="B18">
        <v>54</v>
      </c>
      <c r="C18">
        <v>57</v>
      </c>
      <c r="D18">
        <f t="shared" si="0"/>
        <v>57245.599999999999</v>
      </c>
      <c r="E18">
        <f t="shared" si="1"/>
        <v>1</v>
      </c>
      <c r="F18">
        <v>3464</v>
      </c>
      <c r="G18" t="s">
        <v>181</v>
      </c>
      <c r="H18" t="s">
        <v>181</v>
      </c>
      <c r="I18">
        <v>48969</v>
      </c>
    </row>
    <row r="19" spans="1:9" x14ac:dyDescent="0.45">
      <c r="A19">
        <v>3469</v>
      </c>
      <c r="B19">
        <v>113.1</v>
      </c>
      <c r="C19">
        <v>104</v>
      </c>
      <c r="D19">
        <f t="shared" si="0"/>
        <v>57245.599999999999</v>
      </c>
      <c r="E19">
        <f t="shared" si="1"/>
        <v>1</v>
      </c>
      <c r="F19">
        <v>3464</v>
      </c>
      <c r="G19" t="s">
        <v>181</v>
      </c>
      <c r="H19" t="s">
        <v>181</v>
      </c>
      <c r="I19">
        <v>0</v>
      </c>
    </row>
    <row r="20" spans="1:9" x14ac:dyDescent="0.45">
      <c r="A20">
        <v>3469</v>
      </c>
      <c r="B20">
        <v>54</v>
      </c>
      <c r="C20">
        <v>57</v>
      </c>
      <c r="D20">
        <f t="shared" si="0"/>
        <v>57245.599999999999</v>
      </c>
      <c r="E20">
        <f t="shared" si="1"/>
        <v>1</v>
      </c>
      <c r="F20">
        <v>3469</v>
      </c>
      <c r="G20" t="s">
        <v>181</v>
      </c>
      <c r="H20" t="s">
        <v>181</v>
      </c>
      <c r="I20">
        <v>143714</v>
      </c>
    </row>
    <row r="21" spans="1:9" x14ac:dyDescent="0.45">
      <c r="A21">
        <v>3469</v>
      </c>
      <c r="B21">
        <v>54</v>
      </c>
      <c r="C21">
        <v>57</v>
      </c>
      <c r="D21">
        <f t="shared" si="0"/>
        <v>57245.599999999999</v>
      </c>
      <c r="E21">
        <f t="shared" si="1"/>
        <v>1</v>
      </c>
      <c r="F21">
        <v>3469</v>
      </c>
      <c r="G21" t="s">
        <v>181</v>
      </c>
      <c r="H21" t="s">
        <v>181</v>
      </c>
      <c r="I21">
        <v>369014</v>
      </c>
    </row>
    <row r="22" spans="1:9" x14ac:dyDescent="0.45">
      <c r="A22">
        <v>3469</v>
      </c>
      <c r="B22">
        <v>56.7</v>
      </c>
      <c r="C22">
        <v>57</v>
      </c>
      <c r="D22">
        <f t="shared" si="0"/>
        <v>57245.599999999999</v>
      </c>
      <c r="E22">
        <f t="shared" si="1"/>
        <v>1</v>
      </c>
      <c r="F22">
        <v>3469</v>
      </c>
      <c r="G22" t="s">
        <v>181</v>
      </c>
      <c r="H22" t="s">
        <v>181</v>
      </c>
      <c r="I22">
        <v>59728</v>
      </c>
    </row>
    <row r="23" spans="1:9" x14ac:dyDescent="0.45">
      <c r="A23">
        <v>3469</v>
      </c>
      <c r="B23">
        <v>56.7</v>
      </c>
      <c r="C23">
        <v>57</v>
      </c>
      <c r="D23">
        <f t="shared" si="0"/>
        <v>57245.599999999999</v>
      </c>
      <c r="E23">
        <f t="shared" si="1"/>
        <v>1</v>
      </c>
      <c r="F23">
        <v>3470</v>
      </c>
      <c r="G23" t="s">
        <v>181</v>
      </c>
      <c r="H23" t="s">
        <v>181</v>
      </c>
      <c r="I23">
        <v>290</v>
      </c>
    </row>
    <row r="24" spans="1:9" x14ac:dyDescent="0.45">
      <c r="A24">
        <v>3559</v>
      </c>
      <c r="B24">
        <v>25</v>
      </c>
      <c r="C24">
        <v>20</v>
      </c>
      <c r="D24">
        <f t="shared" si="0"/>
        <v>20455.5</v>
      </c>
      <c r="E24">
        <f t="shared" si="1"/>
        <v>1</v>
      </c>
      <c r="F24">
        <v>3470</v>
      </c>
      <c r="G24" t="s">
        <v>181</v>
      </c>
      <c r="H24" t="s">
        <v>181</v>
      </c>
      <c r="I24">
        <v>954524.4</v>
      </c>
    </row>
    <row r="25" spans="1:9" x14ac:dyDescent="0.45">
      <c r="A25">
        <v>3559</v>
      </c>
      <c r="B25">
        <v>50</v>
      </c>
      <c r="C25">
        <v>42</v>
      </c>
      <c r="D25">
        <f t="shared" si="0"/>
        <v>20455.5</v>
      </c>
      <c r="E25">
        <f t="shared" si="1"/>
        <v>1</v>
      </c>
      <c r="F25">
        <v>3476</v>
      </c>
      <c r="G25" t="s">
        <v>181</v>
      </c>
      <c r="H25" t="s">
        <v>181</v>
      </c>
      <c r="I25">
        <v>142855</v>
      </c>
    </row>
    <row r="26" spans="1:9" x14ac:dyDescent="0.45">
      <c r="A26">
        <v>3604</v>
      </c>
      <c r="B26">
        <v>22</v>
      </c>
      <c r="C26">
        <v>18</v>
      </c>
      <c r="D26">
        <f t="shared" si="0"/>
        <v>57080.333333333336</v>
      </c>
      <c r="E26">
        <f t="shared" si="1"/>
        <v>1</v>
      </c>
      <c r="F26">
        <v>3477</v>
      </c>
      <c r="G26" t="s">
        <v>181</v>
      </c>
      <c r="H26" t="s">
        <v>181</v>
      </c>
      <c r="I26">
        <v>5917</v>
      </c>
    </row>
    <row r="27" spans="1:9" x14ac:dyDescent="0.45">
      <c r="A27">
        <v>3604</v>
      </c>
      <c r="B27">
        <v>22</v>
      </c>
      <c r="C27">
        <v>18</v>
      </c>
      <c r="D27">
        <f t="shared" si="0"/>
        <v>57080.333333333336</v>
      </c>
      <c r="E27">
        <f t="shared" si="1"/>
        <v>1</v>
      </c>
      <c r="F27">
        <v>3478</v>
      </c>
      <c r="G27" t="s">
        <v>181</v>
      </c>
      <c r="H27" t="s">
        <v>181</v>
      </c>
      <c r="I27">
        <v>577375</v>
      </c>
    </row>
    <row r="28" spans="1:9" x14ac:dyDescent="0.45">
      <c r="A28">
        <v>3604</v>
      </c>
      <c r="B28">
        <v>40</v>
      </c>
      <c r="C28">
        <v>38</v>
      </c>
      <c r="D28">
        <f t="shared" si="0"/>
        <v>57080.333333333336</v>
      </c>
      <c r="E28">
        <f t="shared" si="1"/>
        <v>1</v>
      </c>
      <c r="F28">
        <v>3482</v>
      </c>
      <c r="G28" t="s">
        <v>181</v>
      </c>
      <c r="H28" t="s">
        <v>181</v>
      </c>
      <c r="I28">
        <v>718099</v>
      </c>
    </row>
    <row r="29" spans="1:9" x14ac:dyDescent="0.45">
      <c r="A29">
        <v>3631</v>
      </c>
      <c r="B29">
        <v>42</v>
      </c>
      <c r="C29">
        <v>37</v>
      </c>
      <c r="D29">
        <f t="shared" si="0"/>
        <v>55828.5</v>
      </c>
      <c r="E29">
        <f t="shared" si="1"/>
        <v>1</v>
      </c>
      <c r="F29">
        <v>3482</v>
      </c>
      <c r="G29" t="s">
        <v>181</v>
      </c>
      <c r="H29" t="s">
        <v>181</v>
      </c>
      <c r="I29">
        <v>1679374</v>
      </c>
    </row>
    <row r="30" spans="1:9" x14ac:dyDescent="0.45">
      <c r="A30">
        <v>3631</v>
      </c>
      <c r="B30">
        <v>49.2</v>
      </c>
      <c r="C30">
        <v>49</v>
      </c>
      <c r="D30">
        <f t="shared" si="0"/>
        <v>55828.5</v>
      </c>
      <c r="E30">
        <f t="shared" si="1"/>
        <v>1</v>
      </c>
      <c r="F30">
        <v>3484</v>
      </c>
      <c r="G30" t="s">
        <v>181</v>
      </c>
      <c r="H30" t="s">
        <v>181</v>
      </c>
      <c r="I30">
        <v>869806</v>
      </c>
    </row>
    <row r="31" spans="1:9" x14ac:dyDescent="0.45">
      <c r="A31">
        <v>3631</v>
      </c>
      <c r="B31">
        <v>49.2</v>
      </c>
      <c r="C31">
        <v>49</v>
      </c>
      <c r="D31">
        <f t="shared" si="0"/>
        <v>55828.5</v>
      </c>
      <c r="E31">
        <f t="shared" si="1"/>
        <v>1</v>
      </c>
      <c r="F31">
        <v>3485</v>
      </c>
      <c r="G31" t="s">
        <v>181</v>
      </c>
      <c r="H31" t="s">
        <v>181</v>
      </c>
      <c r="I31">
        <v>1221161.2</v>
      </c>
    </row>
    <row r="32" spans="1:9" x14ac:dyDescent="0.45">
      <c r="A32">
        <v>3631</v>
      </c>
      <c r="B32">
        <v>49.2</v>
      </c>
      <c r="C32">
        <v>48</v>
      </c>
      <c r="D32">
        <f t="shared" si="0"/>
        <v>55828.5</v>
      </c>
      <c r="E32">
        <f t="shared" si="1"/>
        <v>1</v>
      </c>
      <c r="F32">
        <v>3490</v>
      </c>
      <c r="G32" t="s">
        <v>181</v>
      </c>
      <c r="H32" t="s">
        <v>181</v>
      </c>
      <c r="I32">
        <v>131164</v>
      </c>
    </row>
    <row r="33" spans="1:9" x14ac:dyDescent="0.45">
      <c r="A33">
        <v>4937</v>
      </c>
      <c r="B33">
        <v>185.3</v>
      </c>
      <c r="C33">
        <v>168</v>
      </c>
      <c r="D33">
        <f t="shared" si="0"/>
        <v>1028713.3333333334</v>
      </c>
      <c r="E33">
        <f t="shared" si="1"/>
        <v>1</v>
      </c>
      <c r="F33">
        <v>3491</v>
      </c>
      <c r="G33" t="s">
        <v>181</v>
      </c>
      <c r="H33" t="s">
        <v>181</v>
      </c>
      <c r="I33">
        <v>757356</v>
      </c>
    </row>
    <row r="34" spans="1:9" x14ac:dyDescent="0.45">
      <c r="A34">
        <v>4937</v>
      </c>
      <c r="B34">
        <v>185.3</v>
      </c>
      <c r="C34">
        <v>168</v>
      </c>
      <c r="D34">
        <f t="shared" si="0"/>
        <v>1028713.3333333334</v>
      </c>
      <c r="E34">
        <f t="shared" si="1"/>
        <v>1</v>
      </c>
      <c r="F34">
        <v>3492</v>
      </c>
      <c r="G34" t="s">
        <v>181</v>
      </c>
      <c r="H34" t="s">
        <v>181</v>
      </c>
      <c r="I34">
        <v>7827.1409999999996</v>
      </c>
    </row>
    <row r="35" spans="1:9" x14ac:dyDescent="0.45">
      <c r="A35">
        <v>4937</v>
      </c>
      <c r="B35">
        <v>204</v>
      </c>
      <c r="C35">
        <v>180</v>
      </c>
      <c r="D35">
        <f t="shared" si="0"/>
        <v>1028713.3333333334</v>
      </c>
      <c r="E35">
        <f t="shared" si="1"/>
        <v>1</v>
      </c>
      <c r="F35">
        <v>3494</v>
      </c>
      <c r="G35" t="s">
        <v>181</v>
      </c>
      <c r="H35" t="s">
        <v>181</v>
      </c>
      <c r="I35">
        <v>64941.114000000001</v>
      </c>
    </row>
    <row r="36" spans="1:9" x14ac:dyDescent="0.45">
      <c r="A36">
        <v>4939</v>
      </c>
      <c r="B36">
        <v>351</v>
      </c>
      <c r="C36">
        <v>319</v>
      </c>
      <c r="D36">
        <f t="shared" si="0"/>
        <v>600215.33333333337</v>
      </c>
      <c r="E36">
        <f t="shared" si="1"/>
        <v>1</v>
      </c>
      <c r="F36">
        <v>3494</v>
      </c>
      <c r="G36" t="s">
        <v>181</v>
      </c>
      <c r="H36" t="s">
        <v>181</v>
      </c>
      <c r="I36">
        <v>0</v>
      </c>
    </row>
    <row r="37" spans="1:9" x14ac:dyDescent="0.45">
      <c r="A37">
        <v>4939</v>
      </c>
      <c r="B37">
        <v>189.6</v>
      </c>
      <c r="C37">
        <v>157</v>
      </c>
      <c r="D37">
        <f t="shared" si="0"/>
        <v>600215.33333333337</v>
      </c>
      <c r="E37">
        <f t="shared" si="1"/>
        <v>1</v>
      </c>
      <c r="F37">
        <v>3497</v>
      </c>
      <c r="G37" t="s">
        <v>181</v>
      </c>
      <c r="H37" t="s">
        <v>181</v>
      </c>
      <c r="I37">
        <v>2725.857</v>
      </c>
    </row>
    <row r="38" spans="1:9" x14ac:dyDescent="0.45">
      <c r="A38">
        <v>4939</v>
      </c>
      <c r="B38">
        <v>189.6</v>
      </c>
      <c r="C38">
        <v>157</v>
      </c>
      <c r="D38">
        <f t="shared" si="0"/>
        <v>600215.33333333337</v>
      </c>
      <c r="E38">
        <f t="shared" si="1"/>
        <v>1</v>
      </c>
      <c r="F38">
        <v>3504</v>
      </c>
      <c r="G38" t="s">
        <v>181</v>
      </c>
      <c r="H38" t="s">
        <v>181</v>
      </c>
      <c r="I38">
        <v>115027</v>
      </c>
    </row>
    <row r="39" spans="1:9" x14ac:dyDescent="0.45">
      <c r="A39">
        <v>7512</v>
      </c>
      <c r="B39">
        <v>187.5</v>
      </c>
      <c r="C39">
        <v>157</v>
      </c>
      <c r="D39">
        <f t="shared" si="0"/>
        <v>1069899</v>
      </c>
      <c r="E39">
        <f t="shared" si="1"/>
        <v>1</v>
      </c>
      <c r="F39">
        <v>3507</v>
      </c>
      <c r="G39" t="s">
        <v>181</v>
      </c>
      <c r="H39" t="s">
        <v>181</v>
      </c>
      <c r="I39">
        <v>40262</v>
      </c>
    </row>
    <row r="40" spans="1:9" x14ac:dyDescent="0.45">
      <c r="A40">
        <v>7512</v>
      </c>
      <c r="B40">
        <v>187.5</v>
      </c>
      <c r="C40">
        <v>157</v>
      </c>
      <c r="D40">
        <f t="shared" si="0"/>
        <v>1069899</v>
      </c>
      <c r="E40">
        <f t="shared" si="1"/>
        <v>1</v>
      </c>
      <c r="F40">
        <v>3548</v>
      </c>
      <c r="G40" t="s">
        <v>181</v>
      </c>
      <c r="H40" t="s">
        <v>181</v>
      </c>
      <c r="I40">
        <v>71397</v>
      </c>
    </row>
    <row r="41" spans="1:9" x14ac:dyDescent="0.45">
      <c r="A41">
        <v>7512</v>
      </c>
      <c r="B41">
        <v>200</v>
      </c>
      <c r="C41">
        <v>164</v>
      </c>
      <c r="D41">
        <f t="shared" si="0"/>
        <v>1069899</v>
      </c>
      <c r="E41">
        <f t="shared" si="1"/>
        <v>1</v>
      </c>
      <c r="F41">
        <v>3548</v>
      </c>
      <c r="G41" t="s">
        <v>181</v>
      </c>
      <c r="H41" t="s">
        <v>181</v>
      </c>
      <c r="I41">
        <v>830876</v>
      </c>
    </row>
    <row r="42" spans="1:9" x14ac:dyDescent="0.45">
      <c r="A42">
        <v>7900</v>
      </c>
      <c r="B42">
        <v>198</v>
      </c>
      <c r="C42">
        <v>161</v>
      </c>
      <c r="D42">
        <f t="shared" si="0"/>
        <v>901883</v>
      </c>
      <c r="E42">
        <f t="shared" si="1"/>
        <v>1</v>
      </c>
      <c r="F42">
        <v>3559</v>
      </c>
      <c r="G42" t="s">
        <v>181</v>
      </c>
      <c r="H42" t="s">
        <v>181</v>
      </c>
      <c r="I42">
        <v>4758</v>
      </c>
    </row>
    <row r="43" spans="1:9" x14ac:dyDescent="0.45">
      <c r="A43">
        <v>7900</v>
      </c>
      <c r="B43">
        <v>190</v>
      </c>
      <c r="C43">
        <v>151</v>
      </c>
      <c r="D43">
        <f t="shared" si="0"/>
        <v>901883</v>
      </c>
      <c r="E43">
        <f t="shared" si="1"/>
        <v>1</v>
      </c>
      <c r="F43">
        <v>3559</v>
      </c>
      <c r="G43" t="s">
        <v>181</v>
      </c>
      <c r="H43" t="s">
        <v>181</v>
      </c>
      <c r="I43">
        <v>16200</v>
      </c>
    </row>
    <row r="44" spans="1:9" x14ac:dyDescent="0.45">
      <c r="A44">
        <v>50109</v>
      </c>
      <c r="B44">
        <v>87.8</v>
      </c>
      <c r="C44">
        <v>78</v>
      </c>
      <c r="D44">
        <f t="shared" si="0"/>
        <v>153887.33333333334</v>
      </c>
      <c r="E44">
        <f t="shared" si="1"/>
        <v>1</v>
      </c>
      <c r="F44">
        <v>3559</v>
      </c>
      <c r="G44" t="s">
        <v>181</v>
      </c>
      <c r="H44" t="s">
        <v>181</v>
      </c>
      <c r="I44">
        <v>19953</v>
      </c>
    </row>
    <row r="45" spans="1:9" x14ac:dyDescent="0.45">
      <c r="A45">
        <v>50109</v>
      </c>
      <c r="B45">
        <v>87.8</v>
      </c>
      <c r="C45">
        <v>80</v>
      </c>
      <c r="D45">
        <f t="shared" si="0"/>
        <v>153887.33333333334</v>
      </c>
      <c r="E45">
        <f t="shared" si="1"/>
        <v>1</v>
      </c>
      <c r="F45">
        <v>3561</v>
      </c>
      <c r="G45" t="s">
        <v>181</v>
      </c>
      <c r="H45" t="s">
        <v>181</v>
      </c>
      <c r="I45">
        <v>549</v>
      </c>
    </row>
    <row r="46" spans="1:9" x14ac:dyDescent="0.45">
      <c r="A46">
        <v>50109</v>
      </c>
      <c r="B46">
        <v>90</v>
      </c>
      <c r="C46">
        <v>78</v>
      </c>
      <c r="D46">
        <f t="shared" si="0"/>
        <v>153887.33333333334</v>
      </c>
      <c r="E46">
        <f t="shared" si="1"/>
        <v>1</v>
      </c>
      <c r="F46">
        <v>3576</v>
      </c>
      <c r="G46" t="s">
        <v>181</v>
      </c>
      <c r="H46" t="s">
        <v>181</v>
      </c>
      <c r="I46">
        <v>12885</v>
      </c>
    </row>
    <row r="47" spans="1:9" x14ac:dyDescent="0.45">
      <c r="A47">
        <v>50127</v>
      </c>
      <c r="B47">
        <v>20</v>
      </c>
      <c r="C47">
        <v>19.7</v>
      </c>
      <c r="D47">
        <f t="shared" si="0"/>
        <v>4639</v>
      </c>
      <c r="E47">
        <f t="shared" si="1"/>
        <v>1</v>
      </c>
      <c r="F47">
        <v>3576</v>
      </c>
      <c r="G47" t="s">
        <v>181</v>
      </c>
      <c r="H47" t="s">
        <v>181</v>
      </c>
      <c r="I47">
        <v>68062</v>
      </c>
    </row>
    <row r="48" spans="1:9" x14ac:dyDescent="0.45">
      <c r="A48">
        <v>50127</v>
      </c>
      <c r="B48">
        <v>20</v>
      </c>
      <c r="C48">
        <v>19.7</v>
      </c>
      <c r="D48">
        <f t="shared" si="0"/>
        <v>4639</v>
      </c>
      <c r="E48">
        <f t="shared" si="1"/>
        <v>1</v>
      </c>
      <c r="F48">
        <v>3601</v>
      </c>
      <c r="G48" t="s">
        <v>181</v>
      </c>
      <c r="H48" t="s">
        <v>181</v>
      </c>
      <c r="I48">
        <v>550196</v>
      </c>
    </row>
    <row r="49" spans="1:9" x14ac:dyDescent="0.45">
      <c r="A49">
        <v>50127</v>
      </c>
      <c r="B49">
        <v>20</v>
      </c>
      <c r="C49">
        <v>19.7</v>
      </c>
      <c r="D49">
        <f t="shared" si="0"/>
        <v>4639</v>
      </c>
      <c r="E49">
        <f t="shared" si="1"/>
        <v>1</v>
      </c>
      <c r="F49">
        <v>3602</v>
      </c>
      <c r="G49" t="s">
        <v>181</v>
      </c>
      <c r="H49" t="s">
        <v>181</v>
      </c>
      <c r="I49">
        <v>9170</v>
      </c>
    </row>
    <row r="50" spans="1:9" x14ac:dyDescent="0.45">
      <c r="A50">
        <v>50127</v>
      </c>
      <c r="B50">
        <v>20</v>
      </c>
      <c r="C50">
        <v>17</v>
      </c>
      <c r="D50">
        <f t="shared" si="0"/>
        <v>4639</v>
      </c>
      <c r="E50">
        <f t="shared" si="1"/>
        <v>1</v>
      </c>
      <c r="F50">
        <v>3602</v>
      </c>
      <c r="G50" t="s">
        <v>181</v>
      </c>
      <c r="H50" t="s">
        <v>181</v>
      </c>
      <c r="I50">
        <v>0</v>
      </c>
    </row>
    <row r="51" spans="1:9" x14ac:dyDescent="0.45">
      <c r="A51">
        <v>54817</v>
      </c>
      <c r="B51">
        <v>178.2</v>
      </c>
      <c r="C51">
        <v>163</v>
      </c>
      <c r="D51">
        <f t="shared" si="0"/>
        <v>223919.83500000002</v>
      </c>
      <c r="E51">
        <f t="shared" si="1"/>
        <v>1</v>
      </c>
      <c r="F51">
        <v>3604</v>
      </c>
      <c r="G51" t="s">
        <v>181</v>
      </c>
      <c r="H51" t="s">
        <v>181</v>
      </c>
      <c r="I51">
        <v>28195</v>
      </c>
    </row>
    <row r="52" spans="1:9" x14ac:dyDescent="0.45">
      <c r="A52">
        <v>54817</v>
      </c>
      <c r="B52">
        <v>104.4</v>
      </c>
      <c r="C52">
        <v>104</v>
      </c>
      <c r="D52">
        <f t="shared" si="0"/>
        <v>223919.83500000002</v>
      </c>
      <c r="E52">
        <f t="shared" si="1"/>
        <v>1</v>
      </c>
      <c r="F52">
        <v>3604</v>
      </c>
      <c r="G52" t="s">
        <v>181</v>
      </c>
      <c r="H52" t="s">
        <v>181</v>
      </c>
      <c r="I52">
        <v>143046</v>
      </c>
    </row>
    <row r="53" spans="1:9" x14ac:dyDescent="0.45">
      <c r="A53">
        <v>55062</v>
      </c>
      <c r="B53">
        <v>183.2</v>
      </c>
      <c r="C53">
        <v>155</v>
      </c>
      <c r="D53">
        <f t="shared" si="0"/>
        <v>891552.5</v>
      </c>
      <c r="E53">
        <f t="shared" si="1"/>
        <v>1</v>
      </c>
      <c r="F53">
        <v>3609</v>
      </c>
      <c r="G53" t="s">
        <v>181</v>
      </c>
      <c r="H53" t="s">
        <v>181</v>
      </c>
      <c r="I53">
        <v>201102</v>
      </c>
    </row>
    <row r="54" spans="1:9" x14ac:dyDescent="0.45">
      <c r="A54">
        <v>55062</v>
      </c>
      <c r="B54">
        <v>183.2</v>
      </c>
      <c r="C54">
        <v>155</v>
      </c>
      <c r="D54">
        <f t="shared" si="0"/>
        <v>891552.5</v>
      </c>
      <c r="E54">
        <f t="shared" si="1"/>
        <v>1</v>
      </c>
      <c r="F54">
        <v>3611</v>
      </c>
      <c r="G54" t="s">
        <v>181</v>
      </c>
      <c r="H54" t="s">
        <v>181</v>
      </c>
      <c r="I54">
        <v>912343.82</v>
      </c>
    </row>
    <row r="55" spans="1:9" x14ac:dyDescent="0.45">
      <c r="A55">
        <v>55062</v>
      </c>
      <c r="B55">
        <v>183.2</v>
      </c>
      <c r="C55">
        <v>155</v>
      </c>
      <c r="D55">
        <f t="shared" si="0"/>
        <v>891552.5</v>
      </c>
      <c r="E55">
        <f t="shared" si="1"/>
        <v>1</v>
      </c>
      <c r="F55">
        <v>3612</v>
      </c>
      <c r="G55" t="s">
        <v>181</v>
      </c>
      <c r="H55" t="s">
        <v>181</v>
      </c>
      <c r="I55">
        <v>162880.57</v>
      </c>
    </row>
    <row r="56" spans="1:9" x14ac:dyDescent="0.45">
      <c r="A56">
        <v>55062</v>
      </c>
      <c r="B56">
        <v>390.1</v>
      </c>
      <c r="C56">
        <v>395</v>
      </c>
      <c r="D56">
        <f t="shared" si="0"/>
        <v>891552.5</v>
      </c>
      <c r="E56">
        <f t="shared" si="1"/>
        <v>1</v>
      </c>
      <c r="F56">
        <v>3612</v>
      </c>
      <c r="G56" t="s">
        <v>181</v>
      </c>
      <c r="H56" t="s">
        <v>181</v>
      </c>
      <c r="I56">
        <v>413299.89</v>
      </c>
    </row>
    <row r="57" spans="1:9" x14ac:dyDescent="0.45">
      <c r="A57">
        <v>55065</v>
      </c>
      <c r="B57">
        <v>174.2</v>
      </c>
      <c r="C57">
        <v>154</v>
      </c>
      <c r="D57">
        <f t="shared" si="0"/>
        <v>695193</v>
      </c>
      <c r="E57">
        <f t="shared" si="1"/>
        <v>1</v>
      </c>
      <c r="F57">
        <v>3628</v>
      </c>
      <c r="G57" t="s">
        <v>181</v>
      </c>
      <c r="H57" t="s">
        <v>181</v>
      </c>
      <c r="I57">
        <v>98992.911999999997</v>
      </c>
    </row>
    <row r="58" spans="1:9" x14ac:dyDescent="0.45">
      <c r="A58">
        <v>55065</v>
      </c>
      <c r="B58">
        <v>174.2</v>
      </c>
      <c r="C58">
        <v>153</v>
      </c>
      <c r="D58">
        <f t="shared" si="0"/>
        <v>695193</v>
      </c>
      <c r="E58">
        <f t="shared" si="1"/>
        <v>1</v>
      </c>
      <c r="F58">
        <v>3628</v>
      </c>
      <c r="G58" t="s">
        <v>181</v>
      </c>
      <c r="H58" t="s">
        <v>181</v>
      </c>
      <c r="I58">
        <v>301794.94</v>
      </c>
    </row>
    <row r="59" spans="1:9" x14ac:dyDescent="0.45">
      <c r="A59">
        <v>55065</v>
      </c>
      <c r="B59">
        <v>172.6</v>
      </c>
      <c r="C59">
        <v>157</v>
      </c>
      <c r="D59">
        <f t="shared" si="0"/>
        <v>695193</v>
      </c>
      <c r="E59">
        <f t="shared" si="1"/>
        <v>1</v>
      </c>
      <c r="F59">
        <v>3630</v>
      </c>
      <c r="G59" t="s">
        <v>181</v>
      </c>
      <c r="H59" t="s">
        <v>181</v>
      </c>
      <c r="I59">
        <v>273303</v>
      </c>
    </row>
    <row r="60" spans="1:9" x14ac:dyDescent="0.45">
      <c r="A60">
        <v>55091</v>
      </c>
      <c r="B60">
        <v>289</v>
      </c>
      <c r="C60">
        <v>260</v>
      </c>
      <c r="D60">
        <f t="shared" si="0"/>
        <v>923221.5</v>
      </c>
      <c r="E60">
        <f t="shared" si="1"/>
        <v>1</v>
      </c>
      <c r="F60">
        <v>3630</v>
      </c>
      <c r="G60" t="s">
        <v>181</v>
      </c>
      <c r="H60" t="s">
        <v>181</v>
      </c>
      <c r="I60">
        <v>0</v>
      </c>
    </row>
    <row r="61" spans="1:9" x14ac:dyDescent="0.45">
      <c r="A61">
        <v>55091</v>
      </c>
      <c r="B61">
        <v>289</v>
      </c>
      <c r="C61">
        <v>260</v>
      </c>
      <c r="D61">
        <f t="shared" si="0"/>
        <v>923221.5</v>
      </c>
      <c r="E61">
        <f t="shared" si="1"/>
        <v>1</v>
      </c>
      <c r="F61">
        <v>3631</v>
      </c>
      <c r="G61" t="s">
        <v>181</v>
      </c>
      <c r="H61" t="s">
        <v>181</v>
      </c>
      <c r="I61">
        <v>45206</v>
      </c>
    </row>
    <row r="62" spans="1:9" x14ac:dyDescent="0.45">
      <c r="A62">
        <v>55091</v>
      </c>
      <c r="B62">
        <v>289</v>
      </c>
      <c r="C62">
        <v>260</v>
      </c>
      <c r="D62">
        <f t="shared" si="0"/>
        <v>923221.5</v>
      </c>
      <c r="E62">
        <f t="shared" si="1"/>
        <v>1</v>
      </c>
      <c r="F62">
        <v>3631</v>
      </c>
      <c r="G62" t="s">
        <v>181</v>
      </c>
      <c r="H62" t="s">
        <v>181</v>
      </c>
      <c r="I62">
        <v>177777</v>
      </c>
    </row>
    <row r="63" spans="1:9" x14ac:dyDescent="0.45">
      <c r="A63">
        <v>55091</v>
      </c>
      <c r="B63">
        <v>289</v>
      </c>
      <c r="C63">
        <v>259</v>
      </c>
      <c r="D63">
        <f t="shared" si="0"/>
        <v>923221.5</v>
      </c>
      <c r="E63">
        <f t="shared" si="1"/>
        <v>1</v>
      </c>
      <c r="F63">
        <v>3631</v>
      </c>
      <c r="G63" t="s">
        <v>181</v>
      </c>
      <c r="H63" t="s">
        <v>181</v>
      </c>
      <c r="I63">
        <v>331</v>
      </c>
    </row>
    <row r="64" spans="1:9" x14ac:dyDescent="0.45">
      <c r="A64">
        <v>55091</v>
      </c>
      <c r="B64">
        <v>289</v>
      </c>
      <c r="C64">
        <v>279</v>
      </c>
      <c r="D64">
        <f t="shared" si="0"/>
        <v>923221.5</v>
      </c>
      <c r="E64">
        <f t="shared" si="1"/>
        <v>1</v>
      </c>
      <c r="F64">
        <v>4195</v>
      </c>
      <c r="G64" t="s">
        <v>181</v>
      </c>
      <c r="H64" t="s">
        <v>181</v>
      </c>
      <c r="I64">
        <v>31223</v>
      </c>
    </row>
    <row r="65" spans="1:9" x14ac:dyDescent="0.45">
      <c r="A65">
        <v>55091</v>
      </c>
      <c r="B65">
        <v>289</v>
      </c>
      <c r="C65">
        <v>284</v>
      </c>
      <c r="D65">
        <f t="shared" si="0"/>
        <v>923221.5</v>
      </c>
      <c r="E65">
        <f t="shared" si="1"/>
        <v>1</v>
      </c>
      <c r="F65">
        <v>4195</v>
      </c>
      <c r="G65" t="s">
        <v>181</v>
      </c>
      <c r="H65" t="s">
        <v>181</v>
      </c>
      <c r="I65">
        <v>796</v>
      </c>
    </row>
    <row r="66" spans="1:9" x14ac:dyDescent="0.45">
      <c r="A66">
        <v>55097</v>
      </c>
      <c r="B66">
        <v>176</v>
      </c>
      <c r="C66">
        <v>161</v>
      </c>
      <c r="D66">
        <f t="shared" si="0"/>
        <v>1214179.1666666667</v>
      </c>
      <c r="E66">
        <f t="shared" si="1"/>
        <v>1</v>
      </c>
      <c r="F66">
        <v>4266</v>
      </c>
      <c r="G66" t="s">
        <v>181</v>
      </c>
      <c r="H66" t="s">
        <v>181</v>
      </c>
      <c r="I66">
        <v>9377</v>
      </c>
    </row>
    <row r="67" spans="1:9" x14ac:dyDescent="0.45">
      <c r="A67">
        <v>55097</v>
      </c>
      <c r="B67">
        <v>176</v>
      </c>
      <c r="C67">
        <v>153</v>
      </c>
      <c r="D67">
        <f t="shared" ref="D67:D130" si="2">SUMIF($F$3:$F$288,A67,$I$3:$I$288)/COUNTIF($A$3:$A$288, A67)</f>
        <v>1214179.1666666667</v>
      </c>
      <c r="E67">
        <f t="shared" ref="E67:E130" si="3">IF(OR(D67&lt;=0,B67&lt;=0,D67="",B67=""),0,1)</f>
        <v>1</v>
      </c>
      <c r="F67">
        <v>4937</v>
      </c>
      <c r="G67" t="s">
        <v>181</v>
      </c>
      <c r="H67" t="s">
        <v>181</v>
      </c>
      <c r="I67">
        <v>1149410</v>
      </c>
    </row>
    <row r="68" spans="1:9" x14ac:dyDescent="0.45">
      <c r="A68">
        <v>55097</v>
      </c>
      <c r="B68">
        <v>176</v>
      </c>
      <c r="C68">
        <v>153</v>
      </c>
      <c r="D68">
        <f t="shared" si="2"/>
        <v>1214179.1666666667</v>
      </c>
      <c r="E68">
        <f t="shared" si="3"/>
        <v>1</v>
      </c>
      <c r="F68">
        <v>4937</v>
      </c>
      <c r="G68" t="s">
        <v>181</v>
      </c>
      <c r="H68" t="s">
        <v>181</v>
      </c>
      <c r="I68">
        <v>1936730</v>
      </c>
    </row>
    <row r="69" spans="1:9" x14ac:dyDescent="0.45">
      <c r="A69">
        <v>55097</v>
      </c>
      <c r="B69">
        <v>176</v>
      </c>
      <c r="C69">
        <v>161</v>
      </c>
      <c r="D69">
        <f t="shared" si="2"/>
        <v>1214179.1666666667</v>
      </c>
      <c r="E69">
        <f t="shared" si="3"/>
        <v>1</v>
      </c>
      <c r="F69">
        <v>4939</v>
      </c>
      <c r="G69" t="s">
        <v>181</v>
      </c>
      <c r="H69" t="s">
        <v>181</v>
      </c>
      <c r="I69">
        <v>145898</v>
      </c>
    </row>
    <row r="70" spans="1:9" x14ac:dyDescent="0.45">
      <c r="A70">
        <v>55097</v>
      </c>
      <c r="B70">
        <v>204.3</v>
      </c>
      <c r="C70">
        <v>204</v>
      </c>
      <c r="D70">
        <f t="shared" si="2"/>
        <v>1214179.1666666667</v>
      </c>
      <c r="E70">
        <f t="shared" si="3"/>
        <v>1</v>
      </c>
      <c r="F70">
        <v>4939</v>
      </c>
      <c r="G70" t="s">
        <v>181</v>
      </c>
      <c r="H70" t="s">
        <v>181</v>
      </c>
      <c r="I70">
        <v>1581841</v>
      </c>
    </row>
    <row r="71" spans="1:9" x14ac:dyDescent="0.45">
      <c r="A71">
        <v>55097</v>
      </c>
      <c r="B71">
        <v>204.3</v>
      </c>
      <c r="C71">
        <v>204</v>
      </c>
      <c r="D71">
        <f t="shared" si="2"/>
        <v>1214179.1666666667</v>
      </c>
      <c r="E71">
        <f t="shared" si="3"/>
        <v>1</v>
      </c>
      <c r="F71">
        <v>4939</v>
      </c>
      <c r="G71" t="s">
        <v>181</v>
      </c>
      <c r="H71" t="s">
        <v>181</v>
      </c>
      <c r="I71">
        <v>72907</v>
      </c>
    </row>
    <row r="72" spans="1:9" x14ac:dyDescent="0.45">
      <c r="A72">
        <v>55123</v>
      </c>
      <c r="B72">
        <v>267</v>
      </c>
      <c r="C72">
        <v>221</v>
      </c>
      <c r="D72">
        <f t="shared" si="2"/>
        <v>1090581</v>
      </c>
      <c r="E72">
        <f t="shared" si="3"/>
        <v>1</v>
      </c>
      <c r="F72">
        <v>6136</v>
      </c>
      <c r="G72" t="s">
        <v>181</v>
      </c>
      <c r="H72" t="s">
        <v>181</v>
      </c>
      <c r="I72">
        <v>3487.828</v>
      </c>
    </row>
    <row r="73" spans="1:9" x14ac:dyDescent="0.45">
      <c r="A73">
        <v>55123</v>
      </c>
      <c r="B73">
        <v>267</v>
      </c>
      <c r="C73">
        <v>221</v>
      </c>
      <c r="D73">
        <f t="shared" si="2"/>
        <v>1090581</v>
      </c>
      <c r="E73">
        <f t="shared" si="3"/>
        <v>1</v>
      </c>
      <c r="F73">
        <v>6180</v>
      </c>
      <c r="G73" t="s">
        <v>181</v>
      </c>
      <c r="H73" t="s">
        <v>181</v>
      </c>
      <c r="I73">
        <v>61200.942999999999</v>
      </c>
    </row>
    <row r="74" spans="1:9" x14ac:dyDescent="0.45">
      <c r="A74">
        <v>55123</v>
      </c>
      <c r="B74">
        <v>267</v>
      </c>
      <c r="C74">
        <v>240</v>
      </c>
      <c r="D74">
        <f t="shared" si="2"/>
        <v>1090581</v>
      </c>
      <c r="E74">
        <f t="shared" si="3"/>
        <v>1</v>
      </c>
      <c r="F74">
        <v>6181</v>
      </c>
      <c r="G74" t="s">
        <v>181</v>
      </c>
      <c r="H74" t="s">
        <v>181</v>
      </c>
      <c r="I74">
        <v>2263.9569999999999</v>
      </c>
    </row>
    <row r="75" spans="1:9" x14ac:dyDescent="0.45">
      <c r="A75">
        <v>55132</v>
      </c>
      <c r="B75">
        <v>183.2</v>
      </c>
      <c r="C75">
        <v>146</v>
      </c>
      <c r="D75">
        <f t="shared" si="2"/>
        <v>726357</v>
      </c>
      <c r="E75">
        <f t="shared" si="3"/>
        <v>1</v>
      </c>
      <c r="F75">
        <v>6193</v>
      </c>
      <c r="G75" t="s">
        <v>181</v>
      </c>
      <c r="H75" t="s">
        <v>181</v>
      </c>
      <c r="I75">
        <v>29660.186000000002</v>
      </c>
    </row>
    <row r="76" spans="1:9" x14ac:dyDescent="0.45">
      <c r="A76">
        <v>55132</v>
      </c>
      <c r="B76">
        <v>183.2</v>
      </c>
      <c r="C76">
        <v>149</v>
      </c>
      <c r="D76">
        <f t="shared" si="2"/>
        <v>726357</v>
      </c>
      <c r="E76">
        <f t="shared" si="3"/>
        <v>1</v>
      </c>
      <c r="F76">
        <v>6194</v>
      </c>
      <c r="G76" t="s">
        <v>181</v>
      </c>
      <c r="H76" t="s">
        <v>181</v>
      </c>
      <c r="I76">
        <v>28849.987000000001</v>
      </c>
    </row>
    <row r="77" spans="1:9" x14ac:dyDescent="0.45">
      <c r="A77">
        <v>55132</v>
      </c>
      <c r="B77">
        <v>183.2</v>
      </c>
      <c r="C77">
        <v>148</v>
      </c>
      <c r="D77">
        <f t="shared" si="2"/>
        <v>726357</v>
      </c>
      <c r="E77">
        <f t="shared" si="3"/>
        <v>1</v>
      </c>
      <c r="F77">
        <v>6243</v>
      </c>
      <c r="G77" t="s">
        <v>181</v>
      </c>
      <c r="H77" t="s">
        <v>181</v>
      </c>
      <c r="I77">
        <v>31272</v>
      </c>
    </row>
    <row r="78" spans="1:9" x14ac:dyDescent="0.45">
      <c r="A78">
        <v>55132</v>
      </c>
      <c r="B78">
        <v>390</v>
      </c>
      <c r="C78">
        <v>402</v>
      </c>
      <c r="D78">
        <f t="shared" si="2"/>
        <v>726357</v>
      </c>
      <c r="E78">
        <f t="shared" si="3"/>
        <v>1</v>
      </c>
      <c r="F78">
        <v>6243</v>
      </c>
      <c r="G78" t="s">
        <v>181</v>
      </c>
      <c r="H78" t="s">
        <v>181</v>
      </c>
      <c r="I78">
        <v>108515</v>
      </c>
    </row>
    <row r="79" spans="1:9" x14ac:dyDescent="0.45">
      <c r="A79">
        <v>55137</v>
      </c>
      <c r="B79">
        <v>189</v>
      </c>
      <c r="C79">
        <v>154</v>
      </c>
      <c r="D79">
        <f t="shared" si="2"/>
        <v>778953</v>
      </c>
      <c r="E79">
        <f t="shared" si="3"/>
        <v>1</v>
      </c>
      <c r="F79">
        <v>7030</v>
      </c>
      <c r="G79" t="s">
        <v>181</v>
      </c>
      <c r="H79" t="s">
        <v>181</v>
      </c>
      <c r="I79">
        <v>4776.3909999999996</v>
      </c>
    </row>
    <row r="80" spans="1:9" x14ac:dyDescent="0.45">
      <c r="A80">
        <v>55137</v>
      </c>
      <c r="B80">
        <v>189</v>
      </c>
      <c r="C80">
        <v>154</v>
      </c>
      <c r="D80">
        <f t="shared" si="2"/>
        <v>778953</v>
      </c>
      <c r="E80">
        <f t="shared" si="3"/>
        <v>1</v>
      </c>
      <c r="F80">
        <v>7097</v>
      </c>
      <c r="G80" t="s">
        <v>181</v>
      </c>
      <c r="H80" t="s">
        <v>181</v>
      </c>
      <c r="I80">
        <v>29438.784</v>
      </c>
    </row>
    <row r="81" spans="1:9" x14ac:dyDescent="0.45">
      <c r="A81">
        <v>55137</v>
      </c>
      <c r="B81">
        <v>189</v>
      </c>
      <c r="C81">
        <v>154</v>
      </c>
      <c r="D81">
        <f t="shared" si="2"/>
        <v>778953</v>
      </c>
      <c r="E81">
        <f t="shared" si="3"/>
        <v>1</v>
      </c>
      <c r="F81">
        <v>7131</v>
      </c>
      <c r="G81" t="s">
        <v>181</v>
      </c>
      <c r="H81" t="s">
        <v>181</v>
      </c>
      <c r="I81">
        <v>13133</v>
      </c>
    </row>
    <row r="82" spans="1:9" x14ac:dyDescent="0.45">
      <c r="A82">
        <v>55137</v>
      </c>
      <c r="B82">
        <v>373.2</v>
      </c>
      <c r="C82">
        <v>323</v>
      </c>
      <c r="D82">
        <f t="shared" si="2"/>
        <v>778953</v>
      </c>
      <c r="E82">
        <f t="shared" si="3"/>
        <v>1</v>
      </c>
      <c r="F82">
        <v>7325</v>
      </c>
      <c r="G82" t="s">
        <v>181</v>
      </c>
      <c r="H82" t="s">
        <v>181</v>
      </c>
      <c r="I82">
        <v>1063319</v>
      </c>
    </row>
    <row r="83" spans="1:9" x14ac:dyDescent="0.45">
      <c r="A83">
        <v>55139</v>
      </c>
      <c r="B83">
        <v>243.9</v>
      </c>
      <c r="C83">
        <v>212.5</v>
      </c>
      <c r="D83">
        <f t="shared" si="2"/>
        <v>469005.66666666669</v>
      </c>
      <c r="E83">
        <f t="shared" si="3"/>
        <v>1</v>
      </c>
      <c r="F83">
        <v>7512</v>
      </c>
      <c r="G83" t="s">
        <v>181</v>
      </c>
      <c r="H83" t="s">
        <v>181</v>
      </c>
      <c r="I83">
        <v>1183194</v>
      </c>
    </row>
    <row r="84" spans="1:9" x14ac:dyDescent="0.45">
      <c r="A84">
        <v>55139</v>
      </c>
      <c r="B84">
        <v>243.9</v>
      </c>
      <c r="C84">
        <v>212.5</v>
      </c>
      <c r="D84">
        <f t="shared" si="2"/>
        <v>469005.66666666669</v>
      </c>
      <c r="E84">
        <f t="shared" si="3"/>
        <v>1</v>
      </c>
      <c r="F84">
        <v>7512</v>
      </c>
      <c r="G84" t="s">
        <v>181</v>
      </c>
      <c r="H84" t="s">
        <v>181</v>
      </c>
      <c r="I84">
        <v>2026503</v>
      </c>
    </row>
    <row r="85" spans="1:9" x14ac:dyDescent="0.45">
      <c r="A85">
        <v>55139</v>
      </c>
      <c r="B85">
        <v>300.60000000000002</v>
      </c>
      <c r="C85">
        <v>280</v>
      </c>
      <c r="D85">
        <f t="shared" si="2"/>
        <v>469005.66666666669</v>
      </c>
      <c r="E85">
        <f t="shared" si="3"/>
        <v>1</v>
      </c>
      <c r="F85">
        <v>7900</v>
      </c>
      <c r="G85" t="s">
        <v>181</v>
      </c>
      <c r="H85" t="s">
        <v>181</v>
      </c>
      <c r="I85">
        <v>509876</v>
      </c>
    </row>
    <row r="86" spans="1:9" x14ac:dyDescent="0.45">
      <c r="A86">
        <v>55144</v>
      </c>
      <c r="B86">
        <v>241.7</v>
      </c>
      <c r="C86">
        <v>210</v>
      </c>
      <c r="D86">
        <f t="shared" si="2"/>
        <v>765050.25</v>
      </c>
      <c r="E86">
        <f t="shared" si="3"/>
        <v>1</v>
      </c>
      <c r="F86">
        <v>7900</v>
      </c>
      <c r="G86" t="s">
        <v>181</v>
      </c>
      <c r="H86" t="s">
        <v>181</v>
      </c>
      <c r="I86">
        <v>850515</v>
      </c>
    </row>
    <row r="87" spans="1:9" x14ac:dyDescent="0.45">
      <c r="A87">
        <v>55144</v>
      </c>
      <c r="B87">
        <v>241.7</v>
      </c>
      <c r="C87">
        <v>211</v>
      </c>
      <c r="D87">
        <f t="shared" si="2"/>
        <v>765050.25</v>
      </c>
      <c r="E87">
        <f t="shared" si="3"/>
        <v>1</v>
      </c>
      <c r="F87">
        <v>7900</v>
      </c>
      <c r="G87" t="s">
        <v>181</v>
      </c>
      <c r="H87" t="s">
        <v>181</v>
      </c>
      <c r="I87">
        <v>443375</v>
      </c>
    </row>
    <row r="88" spans="1:9" x14ac:dyDescent="0.45">
      <c r="A88">
        <v>55144</v>
      </c>
      <c r="B88">
        <v>252.8</v>
      </c>
      <c r="C88">
        <v>210</v>
      </c>
      <c r="D88">
        <f t="shared" si="2"/>
        <v>765050.25</v>
      </c>
      <c r="E88">
        <f t="shared" si="3"/>
        <v>1</v>
      </c>
      <c r="F88">
        <v>7902</v>
      </c>
      <c r="G88" t="s">
        <v>181</v>
      </c>
      <c r="H88" t="s">
        <v>181</v>
      </c>
      <c r="I88">
        <v>8059.0559999999996</v>
      </c>
    </row>
    <row r="89" spans="1:9" x14ac:dyDescent="0.45">
      <c r="A89">
        <v>55144</v>
      </c>
      <c r="B89">
        <v>252.8</v>
      </c>
      <c r="C89">
        <v>213</v>
      </c>
      <c r="D89">
        <f t="shared" si="2"/>
        <v>765050.25</v>
      </c>
      <c r="E89">
        <f t="shared" si="3"/>
        <v>1</v>
      </c>
      <c r="F89">
        <v>8063</v>
      </c>
      <c r="G89" t="s">
        <v>181</v>
      </c>
      <c r="H89" t="s">
        <v>181</v>
      </c>
      <c r="I89">
        <v>12364.608</v>
      </c>
    </row>
    <row r="90" spans="1:9" x14ac:dyDescent="0.45">
      <c r="A90">
        <v>55153</v>
      </c>
      <c r="B90">
        <v>171.1</v>
      </c>
      <c r="C90">
        <v>148</v>
      </c>
      <c r="D90">
        <f t="shared" si="2"/>
        <v>921168.5</v>
      </c>
      <c r="E90">
        <f t="shared" si="3"/>
        <v>1</v>
      </c>
      <c r="F90">
        <v>10072</v>
      </c>
      <c r="G90" t="s">
        <v>181</v>
      </c>
      <c r="H90" t="s">
        <v>181</v>
      </c>
      <c r="I90">
        <v>321.57499999999999</v>
      </c>
    </row>
    <row r="91" spans="1:9" x14ac:dyDescent="0.45">
      <c r="A91">
        <v>55153</v>
      </c>
      <c r="B91">
        <v>171.1</v>
      </c>
      <c r="C91">
        <v>148</v>
      </c>
      <c r="D91">
        <f t="shared" si="2"/>
        <v>921168.5</v>
      </c>
      <c r="E91">
        <f t="shared" si="3"/>
        <v>1</v>
      </c>
      <c r="F91">
        <v>10154</v>
      </c>
      <c r="G91" t="s">
        <v>181</v>
      </c>
      <c r="H91" t="s">
        <v>181</v>
      </c>
      <c r="I91">
        <v>253090</v>
      </c>
    </row>
    <row r="92" spans="1:9" x14ac:dyDescent="0.45">
      <c r="A92">
        <v>55153</v>
      </c>
      <c r="B92">
        <v>171.1</v>
      </c>
      <c r="C92">
        <v>148</v>
      </c>
      <c r="D92">
        <f t="shared" si="2"/>
        <v>921168.5</v>
      </c>
      <c r="E92">
        <f t="shared" si="3"/>
        <v>1</v>
      </c>
      <c r="F92">
        <v>10167</v>
      </c>
      <c r="G92" t="s">
        <v>181</v>
      </c>
      <c r="H92" t="s">
        <v>181</v>
      </c>
      <c r="I92">
        <v>47.777000000000001</v>
      </c>
    </row>
    <row r="93" spans="1:9" x14ac:dyDescent="0.45">
      <c r="A93">
        <v>55153</v>
      </c>
      <c r="B93">
        <v>171.1</v>
      </c>
      <c r="C93">
        <v>148</v>
      </c>
      <c r="D93">
        <f t="shared" si="2"/>
        <v>921168.5</v>
      </c>
      <c r="E93">
        <f t="shared" si="3"/>
        <v>1</v>
      </c>
      <c r="F93">
        <v>10184</v>
      </c>
      <c r="G93" t="s">
        <v>181</v>
      </c>
      <c r="H93" t="s">
        <v>181</v>
      </c>
      <c r="I93">
        <v>18632.846000000001</v>
      </c>
    </row>
    <row r="94" spans="1:9" x14ac:dyDescent="0.45">
      <c r="A94">
        <v>55153</v>
      </c>
      <c r="B94">
        <v>201.9</v>
      </c>
      <c r="C94">
        <v>197</v>
      </c>
      <c r="D94">
        <f t="shared" si="2"/>
        <v>921168.5</v>
      </c>
      <c r="E94">
        <f t="shared" si="3"/>
        <v>1</v>
      </c>
      <c r="F94">
        <v>10184</v>
      </c>
      <c r="G94" t="s">
        <v>181</v>
      </c>
      <c r="H94" t="s">
        <v>181</v>
      </c>
      <c r="I94">
        <v>113.5</v>
      </c>
    </row>
    <row r="95" spans="1:9" x14ac:dyDescent="0.45">
      <c r="A95">
        <v>55153</v>
      </c>
      <c r="B95">
        <v>201.9</v>
      </c>
      <c r="C95">
        <v>197</v>
      </c>
      <c r="D95">
        <f t="shared" si="2"/>
        <v>921168.5</v>
      </c>
      <c r="E95">
        <f t="shared" si="3"/>
        <v>1</v>
      </c>
      <c r="F95">
        <v>10243</v>
      </c>
      <c r="G95" t="s">
        <v>181</v>
      </c>
      <c r="H95" t="s">
        <v>181</v>
      </c>
      <c r="I95">
        <v>205450</v>
      </c>
    </row>
    <row r="96" spans="1:9" x14ac:dyDescent="0.45">
      <c r="A96">
        <v>55154</v>
      </c>
      <c r="B96">
        <v>202.5</v>
      </c>
      <c r="C96">
        <v>169</v>
      </c>
      <c r="D96">
        <f t="shared" si="2"/>
        <v>773419</v>
      </c>
      <c r="E96">
        <f t="shared" si="3"/>
        <v>1</v>
      </c>
      <c r="F96">
        <v>10261</v>
      </c>
      <c r="G96" t="s">
        <v>181</v>
      </c>
      <c r="H96" t="s">
        <v>181</v>
      </c>
      <c r="I96">
        <v>153326</v>
      </c>
    </row>
    <row r="97" spans="1:9" x14ac:dyDescent="0.45">
      <c r="A97">
        <v>55154</v>
      </c>
      <c r="B97">
        <v>202.5</v>
      </c>
      <c r="C97">
        <v>169</v>
      </c>
      <c r="D97">
        <f t="shared" si="2"/>
        <v>773419</v>
      </c>
      <c r="E97">
        <f t="shared" si="3"/>
        <v>1</v>
      </c>
      <c r="F97">
        <v>10298</v>
      </c>
      <c r="G97" t="s">
        <v>181</v>
      </c>
      <c r="H97" t="s">
        <v>181</v>
      </c>
      <c r="I97">
        <v>2057166.9</v>
      </c>
    </row>
    <row r="98" spans="1:9" x14ac:dyDescent="0.45">
      <c r="A98">
        <v>55154</v>
      </c>
      <c r="B98">
        <v>204</v>
      </c>
      <c r="C98">
        <v>172</v>
      </c>
      <c r="D98">
        <f t="shared" si="2"/>
        <v>773419</v>
      </c>
      <c r="E98">
        <f t="shared" si="3"/>
        <v>1</v>
      </c>
      <c r="F98">
        <v>10418</v>
      </c>
      <c r="G98" t="s">
        <v>181</v>
      </c>
      <c r="H98" t="s">
        <v>181</v>
      </c>
      <c r="I98">
        <v>276229</v>
      </c>
    </row>
    <row r="99" spans="1:9" x14ac:dyDescent="0.45">
      <c r="A99">
        <v>55168</v>
      </c>
      <c r="B99">
        <v>188.2</v>
      </c>
      <c r="C99">
        <v>149</v>
      </c>
      <c r="D99">
        <f t="shared" si="2"/>
        <v>691499</v>
      </c>
      <c r="E99">
        <f t="shared" si="3"/>
        <v>1</v>
      </c>
      <c r="F99">
        <v>10425</v>
      </c>
      <c r="G99" t="s">
        <v>181</v>
      </c>
      <c r="H99" t="s">
        <v>181</v>
      </c>
      <c r="I99">
        <v>70663.853000000003</v>
      </c>
    </row>
    <row r="100" spans="1:9" x14ac:dyDescent="0.45">
      <c r="A100">
        <v>55168</v>
      </c>
      <c r="B100">
        <v>188.2</v>
      </c>
      <c r="C100">
        <v>149</v>
      </c>
      <c r="D100">
        <f t="shared" si="2"/>
        <v>691499</v>
      </c>
      <c r="E100">
        <f t="shared" si="3"/>
        <v>1</v>
      </c>
      <c r="F100">
        <v>10436</v>
      </c>
      <c r="G100" t="s">
        <v>181</v>
      </c>
      <c r="H100" t="s">
        <v>181</v>
      </c>
      <c r="I100">
        <v>1109027</v>
      </c>
    </row>
    <row r="101" spans="1:9" x14ac:dyDescent="0.45">
      <c r="A101">
        <v>55168</v>
      </c>
      <c r="B101">
        <v>242.3</v>
      </c>
      <c r="C101">
        <v>227</v>
      </c>
      <c r="D101">
        <f t="shared" si="2"/>
        <v>691499</v>
      </c>
      <c r="E101">
        <f t="shared" si="3"/>
        <v>1</v>
      </c>
      <c r="F101">
        <v>10554</v>
      </c>
      <c r="G101" t="s">
        <v>181</v>
      </c>
      <c r="H101" t="s">
        <v>181</v>
      </c>
      <c r="I101">
        <v>566440.82999999996</v>
      </c>
    </row>
    <row r="102" spans="1:9" x14ac:dyDescent="0.45">
      <c r="A102">
        <v>55172</v>
      </c>
      <c r="B102">
        <v>154</v>
      </c>
      <c r="C102">
        <v>154</v>
      </c>
      <c r="D102">
        <f t="shared" si="2"/>
        <v>836971.4</v>
      </c>
      <c r="E102">
        <f t="shared" si="3"/>
        <v>1</v>
      </c>
      <c r="F102">
        <v>10554</v>
      </c>
      <c r="G102" t="s">
        <v>181</v>
      </c>
      <c r="H102" t="s">
        <v>181</v>
      </c>
      <c r="I102">
        <v>3091187.3</v>
      </c>
    </row>
    <row r="103" spans="1:9" x14ac:dyDescent="0.45">
      <c r="A103">
        <v>55172</v>
      </c>
      <c r="B103">
        <v>154</v>
      </c>
      <c r="C103">
        <v>154</v>
      </c>
      <c r="D103">
        <f t="shared" si="2"/>
        <v>836971.4</v>
      </c>
      <c r="E103">
        <f t="shared" si="3"/>
        <v>1</v>
      </c>
      <c r="F103">
        <v>10568</v>
      </c>
      <c r="G103" t="s">
        <v>181</v>
      </c>
      <c r="H103" t="s">
        <v>181</v>
      </c>
      <c r="I103">
        <v>264994</v>
      </c>
    </row>
    <row r="104" spans="1:9" x14ac:dyDescent="0.45">
      <c r="A104">
        <v>55172</v>
      </c>
      <c r="B104">
        <v>154</v>
      </c>
      <c r="C104">
        <v>154</v>
      </c>
      <c r="D104">
        <f t="shared" si="2"/>
        <v>836971.4</v>
      </c>
      <c r="E104">
        <f t="shared" si="3"/>
        <v>1</v>
      </c>
      <c r="F104">
        <v>10692</v>
      </c>
      <c r="G104" t="s">
        <v>181</v>
      </c>
      <c r="H104" t="s">
        <v>181</v>
      </c>
      <c r="I104">
        <v>2657670</v>
      </c>
    </row>
    <row r="105" spans="1:9" x14ac:dyDescent="0.45">
      <c r="A105">
        <v>55172</v>
      </c>
      <c r="B105">
        <v>95</v>
      </c>
      <c r="C105">
        <v>86</v>
      </c>
      <c r="D105">
        <f t="shared" si="2"/>
        <v>836971.4</v>
      </c>
      <c r="E105">
        <f t="shared" si="3"/>
        <v>1</v>
      </c>
      <c r="F105">
        <v>10789</v>
      </c>
      <c r="G105" t="s">
        <v>181</v>
      </c>
      <c r="H105" t="s">
        <v>181</v>
      </c>
      <c r="I105">
        <v>476605.97</v>
      </c>
    </row>
    <row r="106" spans="1:9" x14ac:dyDescent="0.45">
      <c r="A106">
        <v>55172</v>
      </c>
      <c r="B106">
        <v>250</v>
      </c>
      <c r="C106">
        <v>200</v>
      </c>
      <c r="D106">
        <f t="shared" si="2"/>
        <v>836971.4</v>
      </c>
      <c r="E106">
        <f t="shared" si="3"/>
        <v>1</v>
      </c>
      <c r="F106">
        <v>10789</v>
      </c>
      <c r="G106" t="s">
        <v>181</v>
      </c>
      <c r="H106" t="s">
        <v>181</v>
      </c>
      <c r="I106">
        <v>2552929</v>
      </c>
    </row>
    <row r="107" spans="1:9" x14ac:dyDescent="0.45">
      <c r="A107">
        <v>55215</v>
      </c>
      <c r="B107">
        <v>176</v>
      </c>
      <c r="C107">
        <v>149</v>
      </c>
      <c r="D107">
        <f t="shared" si="2"/>
        <v>1236715.6666666667</v>
      </c>
      <c r="E107">
        <f t="shared" si="3"/>
        <v>1</v>
      </c>
      <c r="F107">
        <v>10790</v>
      </c>
      <c r="G107" t="s">
        <v>181</v>
      </c>
      <c r="H107" t="s">
        <v>181</v>
      </c>
      <c r="I107">
        <v>588842</v>
      </c>
    </row>
    <row r="108" spans="1:9" x14ac:dyDescent="0.45">
      <c r="A108">
        <v>55215</v>
      </c>
      <c r="B108">
        <v>176</v>
      </c>
      <c r="C108">
        <v>143</v>
      </c>
      <c r="D108">
        <f t="shared" si="2"/>
        <v>1236715.6666666667</v>
      </c>
      <c r="E108">
        <f t="shared" si="3"/>
        <v>1</v>
      </c>
      <c r="F108">
        <v>50026</v>
      </c>
      <c r="G108" t="s">
        <v>181</v>
      </c>
      <c r="H108" t="s">
        <v>181</v>
      </c>
      <c r="I108">
        <v>294282</v>
      </c>
    </row>
    <row r="109" spans="1:9" x14ac:dyDescent="0.45">
      <c r="A109">
        <v>55215</v>
      </c>
      <c r="B109">
        <v>176</v>
      </c>
      <c r="C109">
        <v>145.30000000000001</v>
      </c>
      <c r="D109">
        <f t="shared" si="2"/>
        <v>1236715.6666666667</v>
      </c>
      <c r="E109">
        <f t="shared" si="3"/>
        <v>1</v>
      </c>
      <c r="F109">
        <v>50043</v>
      </c>
      <c r="G109" t="s">
        <v>181</v>
      </c>
      <c r="H109" t="s">
        <v>181</v>
      </c>
      <c r="I109">
        <v>357784.65</v>
      </c>
    </row>
    <row r="110" spans="1:9" x14ac:dyDescent="0.45">
      <c r="A110">
        <v>55215</v>
      </c>
      <c r="B110">
        <v>176</v>
      </c>
      <c r="C110">
        <v>143.69999999999999</v>
      </c>
      <c r="D110">
        <f t="shared" si="2"/>
        <v>1236715.6666666667</v>
      </c>
      <c r="E110">
        <f t="shared" si="3"/>
        <v>1</v>
      </c>
      <c r="F110">
        <v>50043</v>
      </c>
      <c r="G110" t="s">
        <v>181</v>
      </c>
      <c r="H110" t="s">
        <v>181</v>
      </c>
      <c r="I110">
        <v>1389513</v>
      </c>
    </row>
    <row r="111" spans="1:9" x14ac:dyDescent="0.45">
      <c r="A111">
        <v>55215</v>
      </c>
      <c r="B111">
        <v>224.4</v>
      </c>
      <c r="C111">
        <v>204.9</v>
      </c>
      <c r="D111">
        <f t="shared" si="2"/>
        <v>1236715.6666666667</v>
      </c>
      <c r="E111">
        <f t="shared" si="3"/>
        <v>1</v>
      </c>
      <c r="F111">
        <v>50054</v>
      </c>
      <c r="G111" t="s">
        <v>181</v>
      </c>
      <c r="H111" t="s">
        <v>181</v>
      </c>
      <c r="I111">
        <v>28831.599999999999</v>
      </c>
    </row>
    <row r="112" spans="1:9" x14ac:dyDescent="0.45">
      <c r="A112">
        <v>55215</v>
      </c>
      <c r="B112">
        <v>224.4</v>
      </c>
      <c r="C112">
        <v>204.9</v>
      </c>
      <c r="D112">
        <f t="shared" si="2"/>
        <v>1236715.6666666667</v>
      </c>
      <c r="E112">
        <f t="shared" si="3"/>
        <v>1</v>
      </c>
      <c r="F112">
        <v>50067</v>
      </c>
      <c r="G112" t="s">
        <v>181</v>
      </c>
      <c r="H112" t="s">
        <v>181</v>
      </c>
      <c r="I112">
        <v>5129.83</v>
      </c>
    </row>
    <row r="113" spans="1:9" x14ac:dyDescent="0.45">
      <c r="A113">
        <v>55223</v>
      </c>
      <c r="B113">
        <v>285</v>
      </c>
      <c r="C113">
        <v>245.1</v>
      </c>
      <c r="D113">
        <f t="shared" si="2"/>
        <v>820603.5</v>
      </c>
      <c r="E113">
        <f t="shared" si="3"/>
        <v>1</v>
      </c>
      <c r="F113">
        <v>50101</v>
      </c>
      <c r="G113" t="s">
        <v>181</v>
      </c>
      <c r="H113" t="s">
        <v>181</v>
      </c>
      <c r="I113">
        <v>56873.425000000003</v>
      </c>
    </row>
    <row r="114" spans="1:9" x14ac:dyDescent="0.45">
      <c r="A114">
        <v>55223</v>
      </c>
      <c r="B114">
        <v>133</v>
      </c>
      <c r="C114">
        <v>114.4</v>
      </c>
      <c r="D114">
        <f t="shared" si="2"/>
        <v>820603.5</v>
      </c>
      <c r="E114">
        <f t="shared" si="3"/>
        <v>1</v>
      </c>
      <c r="F114">
        <v>50109</v>
      </c>
      <c r="G114" t="s">
        <v>181</v>
      </c>
      <c r="H114" t="s">
        <v>181</v>
      </c>
      <c r="I114">
        <v>147207</v>
      </c>
    </row>
    <row r="115" spans="1:9" x14ac:dyDescent="0.45">
      <c r="A115">
        <v>55226</v>
      </c>
      <c r="B115">
        <v>166.7</v>
      </c>
      <c r="C115">
        <v>153</v>
      </c>
      <c r="D115">
        <f t="shared" si="2"/>
        <v>1065818.5</v>
      </c>
      <c r="E115">
        <f t="shared" si="3"/>
        <v>1</v>
      </c>
      <c r="F115">
        <v>50109</v>
      </c>
      <c r="G115" t="s">
        <v>181</v>
      </c>
      <c r="H115" t="s">
        <v>181</v>
      </c>
      <c r="I115">
        <v>314455</v>
      </c>
    </row>
    <row r="116" spans="1:9" x14ac:dyDescent="0.45">
      <c r="A116">
        <v>55226</v>
      </c>
      <c r="B116">
        <v>166.7</v>
      </c>
      <c r="C116">
        <v>153</v>
      </c>
      <c r="D116">
        <f t="shared" si="2"/>
        <v>1065818.5</v>
      </c>
      <c r="E116">
        <f t="shared" si="3"/>
        <v>1</v>
      </c>
      <c r="F116">
        <v>50118</v>
      </c>
      <c r="G116" t="s">
        <v>181</v>
      </c>
      <c r="H116" t="s">
        <v>181</v>
      </c>
      <c r="I116">
        <v>97512.16</v>
      </c>
    </row>
    <row r="117" spans="1:9" x14ac:dyDescent="0.45">
      <c r="A117">
        <v>55226</v>
      </c>
      <c r="B117">
        <v>166.7</v>
      </c>
      <c r="C117">
        <v>149</v>
      </c>
      <c r="D117">
        <f t="shared" si="2"/>
        <v>1065818.5</v>
      </c>
      <c r="E117">
        <f t="shared" si="3"/>
        <v>1</v>
      </c>
      <c r="F117">
        <v>50118</v>
      </c>
      <c r="G117" t="s">
        <v>181</v>
      </c>
      <c r="H117" t="s">
        <v>181</v>
      </c>
      <c r="I117">
        <v>238818.85</v>
      </c>
    </row>
    <row r="118" spans="1:9" x14ac:dyDescent="0.45">
      <c r="A118">
        <v>55226</v>
      </c>
      <c r="B118">
        <v>166.7</v>
      </c>
      <c r="C118">
        <v>149</v>
      </c>
      <c r="D118">
        <f t="shared" si="2"/>
        <v>1065818.5</v>
      </c>
      <c r="E118">
        <f t="shared" si="3"/>
        <v>1</v>
      </c>
      <c r="F118">
        <v>50121</v>
      </c>
      <c r="G118" t="s">
        <v>181</v>
      </c>
      <c r="H118" t="s">
        <v>181</v>
      </c>
      <c r="I118">
        <v>29985.039000000001</v>
      </c>
    </row>
    <row r="119" spans="1:9" x14ac:dyDescent="0.45">
      <c r="A119">
        <v>55226</v>
      </c>
      <c r="B119">
        <v>184.6</v>
      </c>
      <c r="C119">
        <v>177</v>
      </c>
      <c r="D119">
        <f t="shared" si="2"/>
        <v>1065818.5</v>
      </c>
      <c r="E119">
        <f t="shared" si="3"/>
        <v>1</v>
      </c>
      <c r="F119">
        <v>50127</v>
      </c>
      <c r="G119" t="s">
        <v>181</v>
      </c>
      <c r="H119" t="s">
        <v>181</v>
      </c>
      <c r="I119">
        <v>3695</v>
      </c>
    </row>
    <row r="120" spans="1:9" x14ac:dyDescent="0.45">
      <c r="A120">
        <v>55226</v>
      </c>
      <c r="B120">
        <v>184.6</v>
      </c>
      <c r="C120">
        <v>172</v>
      </c>
      <c r="D120">
        <f t="shared" si="2"/>
        <v>1065818.5</v>
      </c>
      <c r="E120">
        <f t="shared" si="3"/>
        <v>1</v>
      </c>
      <c r="F120">
        <v>50127</v>
      </c>
      <c r="G120" t="s">
        <v>181</v>
      </c>
      <c r="H120" t="s">
        <v>181</v>
      </c>
      <c r="I120">
        <v>14861</v>
      </c>
    </row>
    <row r="121" spans="1:9" x14ac:dyDescent="0.45">
      <c r="A121">
        <v>55230</v>
      </c>
      <c r="B121">
        <v>170</v>
      </c>
      <c r="C121">
        <v>165</v>
      </c>
      <c r="D121">
        <f t="shared" si="2"/>
        <v>608612.5</v>
      </c>
      <c r="E121">
        <f t="shared" si="3"/>
        <v>1</v>
      </c>
      <c r="F121">
        <v>50137</v>
      </c>
      <c r="G121" t="s">
        <v>181</v>
      </c>
      <c r="H121" t="s">
        <v>181</v>
      </c>
      <c r="I121">
        <v>19800</v>
      </c>
    </row>
    <row r="122" spans="1:9" x14ac:dyDescent="0.45">
      <c r="A122">
        <v>55230</v>
      </c>
      <c r="B122">
        <v>170</v>
      </c>
      <c r="C122">
        <v>165</v>
      </c>
      <c r="D122">
        <f t="shared" si="2"/>
        <v>608612.5</v>
      </c>
      <c r="E122">
        <f t="shared" si="3"/>
        <v>1</v>
      </c>
      <c r="F122">
        <v>50150</v>
      </c>
      <c r="G122" t="s">
        <v>181</v>
      </c>
      <c r="H122" t="s">
        <v>181</v>
      </c>
      <c r="I122">
        <v>205404.92</v>
      </c>
    </row>
    <row r="123" spans="1:9" x14ac:dyDescent="0.45">
      <c r="A123">
        <v>55230</v>
      </c>
      <c r="B123">
        <v>170</v>
      </c>
      <c r="C123">
        <v>165</v>
      </c>
      <c r="D123">
        <f t="shared" si="2"/>
        <v>608612.5</v>
      </c>
      <c r="E123">
        <f t="shared" si="3"/>
        <v>1</v>
      </c>
      <c r="F123">
        <v>50150</v>
      </c>
      <c r="G123" t="s">
        <v>181</v>
      </c>
      <c r="H123" t="s">
        <v>181</v>
      </c>
      <c r="I123">
        <v>598309.57999999996</v>
      </c>
    </row>
    <row r="124" spans="1:9" x14ac:dyDescent="0.45">
      <c r="A124">
        <v>55230</v>
      </c>
      <c r="B124">
        <v>170</v>
      </c>
      <c r="C124">
        <v>165</v>
      </c>
      <c r="D124">
        <f t="shared" si="2"/>
        <v>608612.5</v>
      </c>
      <c r="E124">
        <f t="shared" si="3"/>
        <v>1</v>
      </c>
      <c r="F124">
        <v>50153</v>
      </c>
      <c r="G124" t="s">
        <v>181</v>
      </c>
      <c r="H124" t="s">
        <v>181</v>
      </c>
      <c r="I124">
        <v>0</v>
      </c>
    </row>
    <row r="125" spans="1:9" x14ac:dyDescent="0.45">
      <c r="A125">
        <v>55230</v>
      </c>
      <c r="B125">
        <v>300</v>
      </c>
      <c r="C125">
        <v>290.5</v>
      </c>
      <c r="D125">
        <f t="shared" si="2"/>
        <v>608612.5</v>
      </c>
      <c r="E125">
        <f t="shared" si="3"/>
        <v>1</v>
      </c>
      <c r="F125">
        <v>50229</v>
      </c>
      <c r="G125" t="s">
        <v>181</v>
      </c>
      <c r="H125" t="s">
        <v>181</v>
      </c>
      <c r="I125">
        <v>218372.94</v>
      </c>
    </row>
    <row r="126" spans="1:9" x14ac:dyDescent="0.45">
      <c r="A126">
        <v>55230</v>
      </c>
      <c r="B126">
        <v>300</v>
      </c>
      <c r="C126">
        <v>290.5</v>
      </c>
      <c r="D126">
        <f t="shared" si="2"/>
        <v>608612.5</v>
      </c>
      <c r="E126">
        <f t="shared" si="3"/>
        <v>1</v>
      </c>
      <c r="F126">
        <v>50241</v>
      </c>
      <c r="G126" t="s">
        <v>181</v>
      </c>
      <c r="H126" t="s">
        <v>181</v>
      </c>
      <c r="I126">
        <v>0</v>
      </c>
    </row>
    <row r="127" spans="1:9" x14ac:dyDescent="0.45">
      <c r="A127">
        <v>55320</v>
      </c>
      <c r="B127">
        <v>261</v>
      </c>
      <c r="C127">
        <v>225</v>
      </c>
      <c r="D127">
        <f t="shared" si="2"/>
        <v>357184.75666666665</v>
      </c>
      <c r="E127">
        <f t="shared" si="3"/>
        <v>1</v>
      </c>
      <c r="F127">
        <v>50304</v>
      </c>
      <c r="G127" t="s">
        <v>181</v>
      </c>
      <c r="H127" t="s">
        <v>181</v>
      </c>
      <c r="I127">
        <v>967667.21</v>
      </c>
    </row>
    <row r="128" spans="1:9" x14ac:dyDescent="0.45">
      <c r="A128">
        <v>55320</v>
      </c>
      <c r="B128">
        <v>261</v>
      </c>
      <c r="C128">
        <v>225</v>
      </c>
      <c r="D128">
        <f t="shared" si="2"/>
        <v>357184.75666666665</v>
      </c>
      <c r="E128">
        <f t="shared" si="3"/>
        <v>1</v>
      </c>
      <c r="F128">
        <v>50475</v>
      </c>
      <c r="G128" t="s">
        <v>181</v>
      </c>
      <c r="H128" t="s">
        <v>181</v>
      </c>
      <c r="I128">
        <v>67403</v>
      </c>
    </row>
    <row r="129" spans="1:9" x14ac:dyDescent="0.45">
      <c r="A129">
        <v>55320</v>
      </c>
      <c r="B129">
        <v>299.7</v>
      </c>
      <c r="C129">
        <v>230</v>
      </c>
      <c r="D129">
        <f t="shared" si="2"/>
        <v>357184.75666666665</v>
      </c>
      <c r="E129">
        <f t="shared" si="3"/>
        <v>1</v>
      </c>
      <c r="F129">
        <v>50625</v>
      </c>
      <c r="G129" t="s">
        <v>181</v>
      </c>
      <c r="H129" t="s">
        <v>181</v>
      </c>
      <c r="I129">
        <v>3626793</v>
      </c>
    </row>
    <row r="130" spans="1:9" x14ac:dyDescent="0.45">
      <c r="A130">
        <v>55357</v>
      </c>
      <c r="B130">
        <v>200</v>
      </c>
      <c r="C130">
        <v>166</v>
      </c>
      <c r="D130">
        <f t="shared" si="2"/>
        <v>890907.66666666663</v>
      </c>
      <c r="E130">
        <f t="shared" si="3"/>
        <v>1</v>
      </c>
      <c r="F130">
        <v>50625</v>
      </c>
      <c r="G130" t="s">
        <v>181</v>
      </c>
      <c r="H130" t="s">
        <v>181</v>
      </c>
      <c r="I130">
        <v>454249.5</v>
      </c>
    </row>
    <row r="131" spans="1:9" x14ac:dyDescent="0.45">
      <c r="A131">
        <v>55357</v>
      </c>
      <c r="B131">
        <v>200</v>
      </c>
      <c r="C131">
        <v>166</v>
      </c>
      <c r="D131">
        <f t="shared" ref="D131:D194" si="4">SUMIF($F$3:$F$288,A131,$I$3:$I$288)/COUNTIF($A$3:$A$288, A131)</f>
        <v>890907.66666666663</v>
      </c>
      <c r="E131">
        <f t="shared" ref="E131:E194" si="5">IF(OR(D131&lt;=0,B131&lt;=0,D131="",B131=""),0,1)</f>
        <v>1</v>
      </c>
      <c r="F131">
        <v>50815</v>
      </c>
      <c r="G131" t="s">
        <v>181</v>
      </c>
      <c r="H131" t="s">
        <v>181</v>
      </c>
      <c r="I131">
        <v>535782</v>
      </c>
    </row>
    <row r="132" spans="1:9" x14ac:dyDescent="0.45">
      <c r="A132">
        <v>55357</v>
      </c>
      <c r="B132">
        <v>275.60000000000002</v>
      </c>
      <c r="C132">
        <v>193</v>
      </c>
      <c r="D132">
        <f t="shared" si="4"/>
        <v>890907.66666666663</v>
      </c>
      <c r="E132">
        <f t="shared" si="5"/>
        <v>1</v>
      </c>
      <c r="F132">
        <v>50815</v>
      </c>
      <c r="G132" t="s">
        <v>181</v>
      </c>
      <c r="H132" t="s">
        <v>181</v>
      </c>
      <c r="I132">
        <v>2454293</v>
      </c>
    </row>
    <row r="133" spans="1:9" x14ac:dyDescent="0.45">
      <c r="A133">
        <v>55358</v>
      </c>
      <c r="B133">
        <v>198.9</v>
      </c>
      <c r="C133">
        <v>163.69999999999999</v>
      </c>
      <c r="D133">
        <f t="shared" si="4"/>
        <v>896340.375</v>
      </c>
      <c r="E133">
        <f t="shared" si="5"/>
        <v>1</v>
      </c>
      <c r="F133">
        <v>50973</v>
      </c>
      <c r="G133" t="s">
        <v>181</v>
      </c>
      <c r="H133" t="s">
        <v>181</v>
      </c>
      <c r="I133">
        <v>172225.18</v>
      </c>
    </row>
    <row r="134" spans="1:9" x14ac:dyDescent="0.45">
      <c r="A134">
        <v>55358</v>
      </c>
      <c r="B134">
        <v>198.9</v>
      </c>
      <c r="C134">
        <v>163.69999999999999</v>
      </c>
      <c r="D134">
        <f t="shared" si="4"/>
        <v>896340.375</v>
      </c>
      <c r="E134">
        <f t="shared" si="5"/>
        <v>1</v>
      </c>
      <c r="F134">
        <v>50973</v>
      </c>
      <c r="G134" t="s">
        <v>181</v>
      </c>
      <c r="H134" t="s">
        <v>181</v>
      </c>
      <c r="I134">
        <v>1326317.8999999999</v>
      </c>
    </row>
    <row r="135" spans="1:9" x14ac:dyDescent="0.45">
      <c r="A135">
        <v>55358</v>
      </c>
      <c r="B135">
        <v>198.9</v>
      </c>
      <c r="C135">
        <v>163.69999999999999</v>
      </c>
      <c r="D135">
        <f t="shared" si="4"/>
        <v>896340.375</v>
      </c>
      <c r="E135">
        <f t="shared" si="5"/>
        <v>1</v>
      </c>
      <c r="F135">
        <v>50973</v>
      </c>
      <c r="G135" t="s">
        <v>181</v>
      </c>
      <c r="H135" t="s">
        <v>181</v>
      </c>
      <c r="I135">
        <v>104888.42</v>
      </c>
    </row>
    <row r="136" spans="1:9" x14ac:dyDescent="0.45">
      <c r="A136">
        <v>55358</v>
      </c>
      <c r="B136">
        <v>198.9</v>
      </c>
      <c r="C136">
        <v>163.69999999999999</v>
      </c>
      <c r="D136">
        <f t="shared" si="4"/>
        <v>896340.375</v>
      </c>
      <c r="E136">
        <f t="shared" si="5"/>
        <v>1</v>
      </c>
      <c r="F136">
        <v>52065</v>
      </c>
      <c r="G136" t="s">
        <v>181</v>
      </c>
      <c r="H136" t="s">
        <v>181</v>
      </c>
      <c r="I136">
        <v>0</v>
      </c>
    </row>
    <row r="137" spans="1:9" x14ac:dyDescent="0.45">
      <c r="A137">
        <v>55358</v>
      </c>
      <c r="B137">
        <v>159.5</v>
      </c>
      <c r="C137">
        <v>131.30000000000001</v>
      </c>
      <c r="D137">
        <f t="shared" si="4"/>
        <v>896340.375</v>
      </c>
      <c r="E137">
        <f t="shared" si="5"/>
        <v>1</v>
      </c>
      <c r="F137">
        <v>52069</v>
      </c>
      <c r="G137" t="s">
        <v>181</v>
      </c>
      <c r="H137" t="s">
        <v>181</v>
      </c>
      <c r="I137">
        <v>0</v>
      </c>
    </row>
    <row r="138" spans="1:9" x14ac:dyDescent="0.45">
      <c r="A138">
        <v>55358</v>
      </c>
      <c r="B138">
        <v>159.5</v>
      </c>
      <c r="C138">
        <v>131.30000000000001</v>
      </c>
      <c r="D138">
        <f t="shared" si="4"/>
        <v>896340.375</v>
      </c>
      <c r="E138">
        <f t="shared" si="5"/>
        <v>1</v>
      </c>
      <c r="F138">
        <v>52088</v>
      </c>
      <c r="G138" t="s">
        <v>181</v>
      </c>
      <c r="H138" t="s">
        <v>181</v>
      </c>
      <c r="I138">
        <v>128607</v>
      </c>
    </row>
    <row r="139" spans="1:9" x14ac:dyDescent="0.45">
      <c r="A139">
        <v>55358</v>
      </c>
      <c r="B139">
        <v>159.5</v>
      </c>
      <c r="C139">
        <v>131.30000000000001</v>
      </c>
      <c r="D139">
        <f t="shared" si="4"/>
        <v>896340.375</v>
      </c>
      <c r="E139">
        <f t="shared" si="5"/>
        <v>1</v>
      </c>
      <c r="F139">
        <v>52088</v>
      </c>
      <c r="G139" t="s">
        <v>181</v>
      </c>
      <c r="H139" t="s">
        <v>181</v>
      </c>
      <c r="I139">
        <v>826502</v>
      </c>
    </row>
    <row r="140" spans="1:9" x14ac:dyDescent="0.45">
      <c r="A140">
        <v>55358</v>
      </c>
      <c r="B140">
        <v>159.5</v>
      </c>
      <c r="C140">
        <v>131.30000000000001</v>
      </c>
      <c r="D140">
        <f t="shared" si="4"/>
        <v>896340.375</v>
      </c>
      <c r="E140">
        <f t="shared" si="5"/>
        <v>1</v>
      </c>
      <c r="F140">
        <v>52120</v>
      </c>
      <c r="G140" t="s">
        <v>181</v>
      </c>
      <c r="H140" t="s">
        <v>181</v>
      </c>
      <c r="I140">
        <v>804369.59</v>
      </c>
    </row>
    <row r="141" spans="1:9" x14ac:dyDescent="0.45">
      <c r="A141">
        <v>55480</v>
      </c>
      <c r="B141">
        <v>382.5</v>
      </c>
      <c r="C141">
        <v>408</v>
      </c>
      <c r="D141">
        <f t="shared" si="4"/>
        <v>1302699.625</v>
      </c>
      <c r="E141">
        <f t="shared" si="5"/>
        <v>1</v>
      </c>
      <c r="F141">
        <v>52120</v>
      </c>
      <c r="G141" t="s">
        <v>181</v>
      </c>
      <c r="H141" t="s">
        <v>181</v>
      </c>
      <c r="I141">
        <v>2653661</v>
      </c>
    </row>
    <row r="142" spans="1:9" x14ac:dyDescent="0.45">
      <c r="A142">
        <v>55480</v>
      </c>
      <c r="B142">
        <v>382.5</v>
      </c>
      <c r="C142">
        <v>408</v>
      </c>
      <c r="D142">
        <f t="shared" si="4"/>
        <v>1302699.625</v>
      </c>
      <c r="E142">
        <f t="shared" si="5"/>
        <v>1</v>
      </c>
      <c r="F142">
        <v>52120</v>
      </c>
      <c r="G142" t="s">
        <v>181</v>
      </c>
      <c r="H142" t="s">
        <v>181</v>
      </c>
      <c r="I142">
        <v>514968.44</v>
      </c>
    </row>
    <row r="143" spans="1:9" x14ac:dyDescent="0.45">
      <c r="A143">
        <v>55480</v>
      </c>
      <c r="B143">
        <v>188.2</v>
      </c>
      <c r="C143">
        <v>167</v>
      </c>
      <c r="D143">
        <f t="shared" si="4"/>
        <v>1302699.625</v>
      </c>
      <c r="E143">
        <f t="shared" si="5"/>
        <v>1</v>
      </c>
      <c r="F143">
        <v>52122</v>
      </c>
      <c r="G143" t="s">
        <v>181</v>
      </c>
      <c r="H143" t="s">
        <v>181</v>
      </c>
      <c r="I143">
        <v>162862</v>
      </c>
    </row>
    <row r="144" spans="1:9" x14ac:dyDescent="0.45">
      <c r="A144">
        <v>55480</v>
      </c>
      <c r="B144">
        <v>188.2</v>
      </c>
      <c r="C144">
        <v>159</v>
      </c>
      <c r="D144">
        <f t="shared" si="4"/>
        <v>1302699.625</v>
      </c>
      <c r="E144">
        <f t="shared" si="5"/>
        <v>1</v>
      </c>
      <c r="F144">
        <v>52132</v>
      </c>
      <c r="G144" t="s">
        <v>181</v>
      </c>
      <c r="H144" t="s">
        <v>181</v>
      </c>
      <c r="I144">
        <v>0</v>
      </c>
    </row>
    <row r="145" spans="1:9" x14ac:dyDescent="0.45">
      <c r="A145">
        <v>55480</v>
      </c>
      <c r="B145">
        <v>188.2</v>
      </c>
      <c r="C145">
        <v>159</v>
      </c>
      <c r="D145">
        <f t="shared" si="4"/>
        <v>1302699.625</v>
      </c>
      <c r="E145">
        <f t="shared" si="5"/>
        <v>1</v>
      </c>
      <c r="F145">
        <v>52132</v>
      </c>
      <c r="G145" t="s">
        <v>181</v>
      </c>
      <c r="H145" t="s">
        <v>181</v>
      </c>
      <c r="I145">
        <v>672174</v>
      </c>
    </row>
    <row r="146" spans="1:9" x14ac:dyDescent="0.45">
      <c r="A146">
        <v>55480</v>
      </c>
      <c r="B146">
        <v>188.2</v>
      </c>
      <c r="C146">
        <v>167</v>
      </c>
      <c r="D146">
        <f t="shared" si="4"/>
        <v>1302699.625</v>
      </c>
      <c r="E146">
        <f t="shared" si="5"/>
        <v>1</v>
      </c>
      <c r="F146">
        <v>52176</v>
      </c>
      <c r="G146" t="s">
        <v>181</v>
      </c>
      <c r="H146" t="s">
        <v>181</v>
      </c>
      <c r="I146">
        <v>196305</v>
      </c>
    </row>
    <row r="147" spans="1:9" x14ac:dyDescent="0.45">
      <c r="A147">
        <v>55480</v>
      </c>
      <c r="B147">
        <v>188.2</v>
      </c>
      <c r="C147">
        <v>159</v>
      </c>
      <c r="D147">
        <f t="shared" si="4"/>
        <v>1302699.625</v>
      </c>
      <c r="E147">
        <f t="shared" si="5"/>
        <v>1</v>
      </c>
      <c r="F147">
        <v>52176</v>
      </c>
      <c r="G147" t="s">
        <v>181</v>
      </c>
      <c r="H147" t="s">
        <v>181</v>
      </c>
      <c r="I147">
        <v>415265</v>
      </c>
    </row>
    <row r="148" spans="1:9" x14ac:dyDescent="0.45">
      <c r="A148">
        <v>55480</v>
      </c>
      <c r="B148">
        <v>188.2</v>
      </c>
      <c r="C148">
        <v>159</v>
      </c>
      <c r="D148">
        <f t="shared" si="4"/>
        <v>1302699.625</v>
      </c>
      <c r="E148">
        <f t="shared" si="5"/>
        <v>1</v>
      </c>
      <c r="F148">
        <v>54097</v>
      </c>
      <c r="G148" t="s">
        <v>181</v>
      </c>
      <c r="H148" t="s">
        <v>181</v>
      </c>
      <c r="I148">
        <v>54634.072</v>
      </c>
    </row>
    <row r="149" spans="1:9" x14ac:dyDescent="0.45">
      <c r="A149">
        <v>55545</v>
      </c>
      <c r="B149">
        <v>176.6</v>
      </c>
      <c r="C149">
        <v>149</v>
      </c>
      <c r="D149">
        <f t="shared" si="4"/>
        <v>656317.66666666663</v>
      </c>
      <c r="E149">
        <f t="shared" si="5"/>
        <v>1</v>
      </c>
      <c r="F149">
        <v>54321</v>
      </c>
      <c r="G149" t="s">
        <v>181</v>
      </c>
      <c r="H149" t="s">
        <v>181</v>
      </c>
      <c r="I149">
        <v>144731</v>
      </c>
    </row>
    <row r="150" spans="1:9" x14ac:dyDescent="0.45">
      <c r="A150">
        <v>55545</v>
      </c>
      <c r="B150">
        <v>176.6</v>
      </c>
      <c r="C150">
        <v>149</v>
      </c>
      <c r="D150">
        <f t="shared" si="4"/>
        <v>656317.66666666663</v>
      </c>
      <c r="E150">
        <f t="shared" si="5"/>
        <v>1</v>
      </c>
      <c r="F150">
        <v>54321</v>
      </c>
      <c r="G150" t="s">
        <v>181</v>
      </c>
      <c r="H150" t="s">
        <v>181</v>
      </c>
      <c r="I150">
        <v>73796.542000000001</v>
      </c>
    </row>
    <row r="151" spans="1:9" x14ac:dyDescent="0.45">
      <c r="A151">
        <v>55545</v>
      </c>
      <c r="B151">
        <v>198.1</v>
      </c>
      <c r="C151">
        <v>172</v>
      </c>
      <c r="D151">
        <f t="shared" si="4"/>
        <v>656317.66666666663</v>
      </c>
      <c r="E151">
        <f t="shared" si="5"/>
        <v>1</v>
      </c>
      <c r="F151">
        <v>54330</v>
      </c>
      <c r="G151" t="s">
        <v>181</v>
      </c>
      <c r="H151" t="s">
        <v>181</v>
      </c>
      <c r="I151">
        <v>12943.84</v>
      </c>
    </row>
    <row r="152" spans="1:9" x14ac:dyDescent="0.45">
      <c r="A152">
        <v>55664</v>
      </c>
      <c r="B152">
        <v>170</v>
      </c>
      <c r="C152">
        <v>144.5</v>
      </c>
      <c r="D152">
        <f t="shared" si="4"/>
        <v>524135</v>
      </c>
      <c r="E152">
        <f t="shared" si="5"/>
        <v>1</v>
      </c>
      <c r="F152">
        <v>54338</v>
      </c>
      <c r="G152" t="s">
        <v>181</v>
      </c>
      <c r="H152" t="s">
        <v>181</v>
      </c>
      <c r="I152">
        <v>42.904000000000003</v>
      </c>
    </row>
    <row r="153" spans="1:9" x14ac:dyDescent="0.45">
      <c r="A153">
        <v>55664</v>
      </c>
      <c r="B153">
        <v>170</v>
      </c>
      <c r="C153">
        <v>144.5</v>
      </c>
      <c r="D153">
        <f t="shared" si="4"/>
        <v>524135</v>
      </c>
      <c r="E153">
        <f t="shared" si="5"/>
        <v>1</v>
      </c>
      <c r="F153">
        <v>54520</v>
      </c>
      <c r="G153" t="s">
        <v>181</v>
      </c>
      <c r="H153" t="s">
        <v>181</v>
      </c>
      <c r="I153">
        <v>168.36699999999999</v>
      </c>
    </row>
    <row r="154" spans="1:9" x14ac:dyDescent="0.45">
      <c r="A154">
        <v>55664</v>
      </c>
      <c r="B154">
        <v>230</v>
      </c>
      <c r="C154">
        <v>225.4</v>
      </c>
      <c r="D154">
        <f t="shared" si="4"/>
        <v>524135</v>
      </c>
      <c r="E154">
        <f t="shared" si="5"/>
        <v>1</v>
      </c>
      <c r="F154">
        <v>54520</v>
      </c>
      <c r="G154" t="s">
        <v>181</v>
      </c>
      <c r="H154" t="s">
        <v>181</v>
      </c>
      <c r="I154">
        <v>0</v>
      </c>
    </row>
    <row r="155" spans="1:9" x14ac:dyDescent="0.45">
      <c r="A155">
        <v>56349</v>
      </c>
      <c r="B155">
        <v>90.6</v>
      </c>
      <c r="C155">
        <v>70</v>
      </c>
      <c r="D155">
        <f t="shared" si="4"/>
        <v>252032.83333333334</v>
      </c>
      <c r="E155">
        <f t="shared" si="5"/>
        <v>1</v>
      </c>
      <c r="F155">
        <v>54607</v>
      </c>
      <c r="G155" t="s">
        <v>181</v>
      </c>
      <c r="H155" t="s">
        <v>181</v>
      </c>
      <c r="I155">
        <v>0</v>
      </c>
    </row>
    <row r="156" spans="1:9" x14ac:dyDescent="0.45">
      <c r="A156">
        <v>56349</v>
      </c>
      <c r="B156">
        <v>90.6</v>
      </c>
      <c r="C156">
        <v>70</v>
      </c>
      <c r="D156">
        <f t="shared" si="4"/>
        <v>252032.83333333334</v>
      </c>
      <c r="E156">
        <f t="shared" si="5"/>
        <v>1</v>
      </c>
      <c r="F156">
        <v>54628</v>
      </c>
      <c r="G156" t="s">
        <v>181</v>
      </c>
      <c r="H156" t="s">
        <v>181</v>
      </c>
      <c r="I156">
        <v>41385</v>
      </c>
    </row>
    <row r="157" spans="1:9" x14ac:dyDescent="0.45">
      <c r="A157">
        <v>56349</v>
      </c>
      <c r="B157">
        <v>86.5</v>
      </c>
      <c r="C157">
        <v>68</v>
      </c>
      <c r="D157">
        <f t="shared" si="4"/>
        <v>252032.83333333334</v>
      </c>
      <c r="E157">
        <f t="shared" si="5"/>
        <v>1</v>
      </c>
      <c r="F157">
        <v>54637</v>
      </c>
      <c r="G157" t="s">
        <v>181</v>
      </c>
      <c r="H157" t="s">
        <v>181</v>
      </c>
      <c r="I157">
        <v>525474</v>
      </c>
    </row>
    <row r="158" spans="1:9" x14ac:dyDescent="0.45">
      <c r="A158">
        <v>56349</v>
      </c>
      <c r="B158">
        <v>86.5</v>
      </c>
      <c r="C158">
        <v>68</v>
      </c>
      <c r="D158">
        <f t="shared" si="4"/>
        <v>252032.83333333334</v>
      </c>
      <c r="E158">
        <f t="shared" si="5"/>
        <v>1</v>
      </c>
      <c r="F158">
        <v>54676</v>
      </c>
      <c r="G158" t="s">
        <v>181</v>
      </c>
      <c r="H158" t="s">
        <v>181</v>
      </c>
      <c r="I158">
        <v>513847.7</v>
      </c>
    </row>
    <row r="159" spans="1:9" x14ac:dyDescent="0.45">
      <c r="A159">
        <v>56349</v>
      </c>
      <c r="B159">
        <v>98.1</v>
      </c>
      <c r="C159">
        <v>98.1</v>
      </c>
      <c r="D159">
        <f t="shared" si="4"/>
        <v>252032.83333333334</v>
      </c>
      <c r="E159">
        <f t="shared" si="5"/>
        <v>1</v>
      </c>
      <c r="F159">
        <v>54676</v>
      </c>
      <c r="G159" t="s">
        <v>181</v>
      </c>
      <c r="H159" t="s">
        <v>181</v>
      </c>
      <c r="I159">
        <v>1668277</v>
      </c>
    </row>
    <row r="160" spans="1:9" x14ac:dyDescent="0.45">
      <c r="A160">
        <v>56349</v>
      </c>
      <c r="B160">
        <v>98.1</v>
      </c>
      <c r="C160">
        <v>98.1</v>
      </c>
      <c r="D160">
        <f t="shared" si="4"/>
        <v>252032.83333333334</v>
      </c>
      <c r="E160">
        <f t="shared" si="5"/>
        <v>1</v>
      </c>
      <c r="F160">
        <v>54748</v>
      </c>
      <c r="G160" t="s">
        <v>181</v>
      </c>
      <c r="H160" t="s">
        <v>181</v>
      </c>
      <c r="I160">
        <v>178291</v>
      </c>
    </row>
    <row r="161" spans="1:9" x14ac:dyDescent="0.45">
      <c r="A161">
        <v>56350</v>
      </c>
      <c r="B161">
        <v>90</v>
      </c>
      <c r="C161">
        <v>70</v>
      </c>
      <c r="D161">
        <f t="shared" si="4"/>
        <v>293244.33333333331</v>
      </c>
      <c r="E161">
        <f t="shared" si="5"/>
        <v>1</v>
      </c>
      <c r="F161">
        <v>54817</v>
      </c>
      <c r="G161" t="s">
        <v>181</v>
      </c>
      <c r="H161" t="s">
        <v>181</v>
      </c>
      <c r="I161">
        <v>157197.39000000001</v>
      </c>
    </row>
    <row r="162" spans="1:9" x14ac:dyDescent="0.45">
      <c r="A162">
        <v>56350</v>
      </c>
      <c r="B162">
        <v>90</v>
      </c>
      <c r="C162">
        <v>62</v>
      </c>
      <c r="D162">
        <f t="shared" si="4"/>
        <v>293244.33333333331</v>
      </c>
      <c r="E162">
        <f t="shared" si="5"/>
        <v>1</v>
      </c>
      <c r="F162">
        <v>54817</v>
      </c>
      <c r="G162" t="s">
        <v>181</v>
      </c>
      <c r="H162" t="s">
        <v>181</v>
      </c>
      <c r="I162">
        <v>290642.28000000003</v>
      </c>
    </row>
    <row r="163" spans="1:9" x14ac:dyDescent="0.45">
      <c r="A163">
        <v>56350</v>
      </c>
      <c r="B163">
        <v>90</v>
      </c>
      <c r="C163">
        <v>69</v>
      </c>
      <c r="D163">
        <f t="shared" si="4"/>
        <v>293244.33333333331</v>
      </c>
      <c r="E163">
        <f t="shared" si="5"/>
        <v>1</v>
      </c>
      <c r="F163">
        <v>55015</v>
      </c>
      <c r="G163" t="s">
        <v>181</v>
      </c>
      <c r="H163" t="s">
        <v>181</v>
      </c>
      <c r="I163">
        <v>1965951.6</v>
      </c>
    </row>
    <row r="164" spans="1:9" x14ac:dyDescent="0.45">
      <c r="A164">
        <v>56350</v>
      </c>
      <c r="B164">
        <v>90</v>
      </c>
      <c r="C164">
        <v>63</v>
      </c>
      <c r="D164">
        <f t="shared" si="4"/>
        <v>293244.33333333331</v>
      </c>
      <c r="E164">
        <f t="shared" si="5"/>
        <v>1</v>
      </c>
      <c r="F164">
        <v>55025</v>
      </c>
      <c r="G164" t="s">
        <v>181</v>
      </c>
      <c r="H164" t="s">
        <v>181</v>
      </c>
      <c r="I164">
        <v>24281.46</v>
      </c>
    </row>
    <row r="165" spans="1:9" x14ac:dyDescent="0.45">
      <c r="A165">
        <v>56350</v>
      </c>
      <c r="B165">
        <v>105.1</v>
      </c>
      <c r="C165">
        <v>101</v>
      </c>
      <c r="D165">
        <f t="shared" si="4"/>
        <v>293244.33333333331</v>
      </c>
      <c r="E165">
        <f t="shared" si="5"/>
        <v>1</v>
      </c>
      <c r="F165">
        <v>55047</v>
      </c>
      <c r="G165" t="s">
        <v>181</v>
      </c>
      <c r="H165" t="s">
        <v>181</v>
      </c>
      <c r="I165">
        <v>1316861</v>
      </c>
    </row>
    <row r="166" spans="1:9" x14ac:dyDescent="0.45">
      <c r="A166">
        <v>56350</v>
      </c>
      <c r="B166">
        <v>115</v>
      </c>
      <c r="C166">
        <v>103</v>
      </c>
      <c r="D166">
        <f t="shared" si="4"/>
        <v>293244.33333333331</v>
      </c>
      <c r="E166">
        <f t="shared" si="5"/>
        <v>1</v>
      </c>
      <c r="F166">
        <v>55047</v>
      </c>
      <c r="G166" t="s">
        <v>181</v>
      </c>
      <c r="H166" t="s">
        <v>181</v>
      </c>
      <c r="I166">
        <v>2640320</v>
      </c>
    </row>
    <row r="167" spans="1:9" x14ac:dyDescent="0.45">
      <c r="A167">
        <v>56806</v>
      </c>
      <c r="B167">
        <v>178.5</v>
      </c>
      <c r="C167">
        <v>172</v>
      </c>
      <c r="D167">
        <f t="shared" si="4"/>
        <v>207780</v>
      </c>
      <c r="E167">
        <f t="shared" si="5"/>
        <v>1</v>
      </c>
      <c r="F167">
        <v>55052</v>
      </c>
      <c r="G167" t="s">
        <v>181</v>
      </c>
      <c r="H167" t="s">
        <v>181</v>
      </c>
      <c r="I167">
        <v>14749</v>
      </c>
    </row>
    <row r="168" spans="1:9" x14ac:dyDescent="0.45">
      <c r="A168">
        <v>56806</v>
      </c>
      <c r="B168">
        <v>178.5</v>
      </c>
      <c r="C168">
        <v>165</v>
      </c>
      <c r="D168">
        <f t="shared" si="4"/>
        <v>207780</v>
      </c>
      <c r="E168">
        <f t="shared" si="5"/>
        <v>1</v>
      </c>
      <c r="F168">
        <v>55053</v>
      </c>
      <c r="G168" t="s">
        <v>181</v>
      </c>
      <c r="H168" t="s">
        <v>181</v>
      </c>
      <c r="I168">
        <v>52639.72</v>
      </c>
    </row>
    <row r="169" spans="1:9" x14ac:dyDescent="0.45">
      <c r="A169">
        <v>56806</v>
      </c>
      <c r="B169">
        <v>178.5</v>
      </c>
      <c r="C169">
        <v>165</v>
      </c>
      <c r="D169">
        <f t="shared" si="4"/>
        <v>207780</v>
      </c>
      <c r="E169">
        <f t="shared" si="5"/>
        <v>1</v>
      </c>
      <c r="F169">
        <v>55062</v>
      </c>
      <c r="G169" t="s">
        <v>181</v>
      </c>
      <c r="H169" t="s">
        <v>181</v>
      </c>
      <c r="I169">
        <v>1460258</v>
      </c>
    </row>
    <row r="170" spans="1:9" x14ac:dyDescent="0.45">
      <c r="A170">
        <v>58001</v>
      </c>
      <c r="B170">
        <v>232</v>
      </c>
      <c r="C170">
        <v>211</v>
      </c>
      <c r="D170">
        <f t="shared" si="4"/>
        <v>912050.66666666663</v>
      </c>
      <c r="E170">
        <f t="shared" si="5"/>
        <v>1</v>
      </c>
      <c r="F170">
        <v>55062</v>
      </c>
      <c r="G170" t="s">
        <v>181</v>
      </c>
      <c r="H170" t="s">
        <v>181</v>
      </c>
      <c r="I170">
        <v>2105952</v>
      </c>
    </row>
    <row r="171" spans="1:9" x14ac:dyDescent="0.45">
      <c r="A171">
        <v>58001</v>
      </c>
      <c r="B171">
        <v>232</v>
      </c>
      <c r="C171">
        <v>211</v>
      </c>
      <c r="D171">
        <f t="shared" si="4"/>
        <v>912050.66666666663</v>
      </c>
      <c r="E171">
        <f t="shared" si="5"/>
        <v>1</v>
      </c>
      <c r="F171">
        <v>55064</v>
      </c>
      <c r="G171" t="s">
        <v>181</v>
      </c>
      <c r="H171" t="s">
        <v>181</v>
      </c>
      <c r="I171">
        <v>1274392.3999999999</v>
      </c>
    </row>
    <row r="172" spans="1:9" x14ac:dyDescent="0.45">
      <c r="A172">
        <v>58001</v>
      </c>
      <c r="B172">
        <v>232</v>
      </c>
      <c r="C172">
        <v>211</v>
      </c>
      <c r="D172">
        <f t="shared" si="4"/>
        <v>912050.66666666663</v>
      </c>
      <c r="E172">
        <f t="shared" si="5"/>
        <v>1</v>
      </c>
      <c r="F172">
        <v>55065</v>
      </c>
      <c r="G172" t="s">
        <v>181</v>
      </c>
      <c r="H172" t="s">
        <v>181</v>
      </c>
      <c r="I172">
        <v>664106</v>
      </c>
    </row>
    <row r="173" spans="1:9" x14ac:dyDescent="0.45">
      <c r="A173">
        <v>58001</v>
      </c>
      <c r="B173">
        <v>232</v>
      </c>
      <c r="C173">
        <v>211</v>
      </c>
      <c r="D173">
        <f t="shared" si="4"/>
        <v>912050.66666666663</v>
      </c>
      <c r="E173">
        <f t="shared" si="5"/>
        <v>1</v>
      </c>
      <c r="F173">
        <v>55065</v>
      </c>
      <c r="G173" t="s">
        <v>181</v>
      </c>
      <c r="H173" t="s">
        <v>181</v>
      </c>
      <c r="I173">
        <v>1421473</v>
      </c>
    </row>
    <row r="174" spans="1:9" x14ac:dyDescent="0.45">
      <c r="A174">
        <v>58001</v>
      </c>
      <c r="B174">
        <v>339.2</v>
      </c>
      <c r="C174">
        <v>312</v>
      </c>
      <c r="D174">
        <f t="shared" si="4"/>
        <v>912050.66666666663</v>
      </c>
      <c r="E174">
        <f t="shared" si="5"/>
        <v>1</v>
      </c>
      <c r="F174">
        <v>55086</v>
      </c>
      <c r="G174" t="s">
        <v>181</v>
      </c>
      <c r="H174" t="s">
        <v>181</v>
      </c>
      <c r="I174">
        <v>-3217</v>
      </c>
    </row>
    <row r="175" spans="1:9" x14ac:dyDescent="0.45">
      <c r="A175">
        <v>58001</v>
      </c>
      <c r="B175">
        <v>339.2</v>
      </c>
      <c r="C175">
        <v>312</v>
      </c>
      <c r="D175">
        <f t="shared" si="4"/>
        <v>912050.66666666663</v>
      </c>
      <c r="E175">
        <f t="shared" si="5"/>
        <v>1</v>
      </c>
      <c r="F175">
        <v>55086</v>
      </c>
      <c r="G175" t="s">
        <v>181</v>
      </c>
      <c r="H175" t="s">
        <v>181</v>
      </c>
      <c r="I175">
        <v>-3136</v>
      </c>
    </row>
    <row r="176" spans="1:9" x14ac:dyDescent="0.45">
      <c r="A176">
        <v>58005</v>
      </c>
      <c r="B176">
        <v>232</v>
      </c>
      <c r="C176">
        <v>204</v>
      </c>
      <c r="D176">
        <f t="shared" si="4"/>
        <v>1215230.6666666667</v>
      </c>
      <c r="E176">
        <f t="shared" si="5"/>
        <v>1</v>
      </c>
      <c r="F176">
        <v>55091</v>
      </c>
      <c r="G176" t="s">
        <v>181</v>
      </c>
      <c r="H176" t="s">
        <v>181</v>
      </c>
      <c r="I176">
        <v>5539329</v>
      </c>
    </row>
    <row r="177" spans="1:9" x14ac:dyDescent="0.45">
      <c r="A177">
        <v>58005</v>
      </c>
      <c r="B177">
        <v>232</v>
      </c>
      <c r="C177">
        <v>204</v>
      </c>
      <c r="D177">
        <f t="shared" si="4"/>
        <v>1215230.6666666667</v>
      </c>
      <c r="E177">
        <f t="shared" si="5"/>
        <v>1</v>
      </c>
      <c r="F177">
        <v>55097</v>
      </c>
      <c r="G177" t="s">
        <v>181</v>
      </c>
      <c r="H177" t="s">
        <v>181</v>
      </c>
      <c r="I177">
        <v>2645265</v>
      </c>
    </row>
    <row r="178" spans="1:9" x14ac:dyDescent="0.45">
      <c r="A178">
        <v>58005</v>
      </c>
      <c r="B178">
        <v>339.2</v>
      </c>
      <c r="C178">
        <v>309</v>
      </c>
      <c r="D178">
        <f t="shared" si="4"/>
        <v>1215230.6666666667</v>
      </c>
      <c r="E178">
        <f t="shared" si="5"/>
        <v>1</v>
      </c>
      <c r="F178">
        <v>55097</v>
      </c>
      <c r="G178" t="s">
        <v>181</v>
      </c>
      <c r="H178" t="s">
        <v>181</v>
      </c>
      <c r="I178">
        <v>4639810</v>
      </c>
    </row>
    <row r="179" spans="1:9" x14ac:dyDescent="0.45">
      <c r="A179">
        <v>59812</v>
      </c>
      <c r="B179">
        <v>360</v>
      </c>
      <c r="C179">
        <v>314.10000000000002</v>
      </c>
      <c r="D179">
        <f t="shared" si="4"/>
        <v>1772270.6666666667</v>
      </c>
      <c r="E179">
        <f t="shared" si="5"/>
        <v>1</v>
      </c>
      <c r="F179">
        <v>55104</v>
      </c>
      <c r="G179" t="s">
        <v>181</v>
      </c>
      <c r="H179" t="s">
        <v>181</v>
      </c>
      <c r="I179">
        <v>62640</v>
      </c>
    </row>
    <row r="180" spans="1:9" x14ac:dyDescent="0.45">
      <c r="A180">
        <v>59812</v>
      </c>
      <c r="B180">
        <v>360</v>
      </c>
      <c r="C180">
        <v>317.89999999999998</v>
      </c>
      <c r="D180">
        <f t="shared" si="4"/>
        <v>1772270.6666666667</v>
      </c>
      <c r="E180">
        <f t="shared" si="5"/>
        <v>1</v>
      </c>
      <c r="F180">
        <v>55104</v>
      </c>
      <c r="G180" t="s">
        <v>181</v>
      </c>
      <c r="H180" t="s">
        <v>181</v>
      </c>
      <c r="I180">
        <v>526832</v>
      </c>
    </row>
    <row r="181" spans="1:9" x14ac:dyDescent="0.45">
      <c r="A181">
        <v>59812</v>
      </c>
      <c r="B181">
        <v>511.2</v>
      </c>
      <c r="C181">
        <v>432</v>
      </c>
      <c r="D181">
        <f t="shared" si="4"/>
        <v>1772270.6666666667</v>
      </c>
      <c r="E181">
        <f t="shared" si="5"/>
        <v>1</v>
      </c>
      <c r="F181">
        <v>55122</v>
      </c>
      <c r="G181" t="s">
        <v>181</v>
      </c>
      <c r="H181" t="s">
        <v>181</v>
      </c>
      <c r="I181">
        <v>519980.16</v>
      </c>
    </row>
    <row r="182" spans="1:9" x14ac:dyDescent="0.45">
      <c r="A182">
        <v>60122</v>
      </c>
      <c r="B182">
        <v>360.9</v>
      </c>
      <c r="C182">
        <v>313.2</v>
      </c>
      <c r="D182">
        <f t="shared" si="4"/>
        <v>1503654.3333333333</v>
      </c>
      <c r="E182">
        <f t="shared" si="5"/>
        <v>1</v>
      </c>
      <c r="F182">
        <v>55123</v>
      </c>
      <c r="G182" t="s">
        <v>181</v>
      </c>
      <c r="H182" t="s">
        <v>181</v>
      </c>
      <c r="I182">
        <v>1180354</v>
      </c>
    </row>
    <row r="183" spans="1:9" x14ac:dyDescent="0.45">
      <c r="A183">
        <v>60122</v>
      </c>
      <c r="B183">
        <v>360.9</v>
      </c>
      <c r="C183">
        <v>313.2</v>
      </c>
      <c r="D183">
        <f t="shared" si="4"/>
        <v>1503654.3333333333</v>
      </c>
      <c r="E183">
        <f t="shared" si="5"/>
        <v>1</v>
      </c>
      <c r="F183">
        <v>55123</v>
      </c>
      <c r="G183" t="s">
        <v>181</v>
      </c>
      <c r="H183" t="s">
        <v>181</v>
      </c>
      <c r="I183">
        <v>2091389</v>
      </c>
    </row>
    <row r="184" spans="1:9" x14ac:dyDescent="0.45">
      <c r="A184">
        <v>60122</v>
      </c>
      <c r="B184">
        <v>508.5</v>
      </c>
      <c r="C184">
        <v>461.4</v>
      </c>
      <c r="D184">
        <f t="shared" si="4"/>
        <v>1503654.3333333333</v>
      </c>
      <c r="E184">
        <f t="shared" si="5"/>
        <v>1</v>
      </c>
      <c r="F184">
        <v>55132</v>
      </c>
      <c r="G184" t="s">
        <v>181</v>
      </c>
      <c r="H184" t="s">
        <v>181</v>
      </c>
      <c r="I184">
        <v>1207387</v>
      </c>
    </row>
    <row r="185" spans="1:9" x14ac:dyDescent="0.45">
      <c r="F185">
        <v>55132</v>
      </c>
      <c r="G185" t="s">
        <v>181</v>
      </c>
      <c r="H185" t="s">
        <v>181</v>
      </c>
      <c r="I185">
        <v>1698041</v>
      </c>
    </row>
    <row r="186" spans="1:9" x14ac:dyDescent="0.45">
      <c r="F186">
        <v>55137</v>
      </c>
      <c r="G186" t="s">
        <v>181</v>
      </c>
      <c r="H186" t="s">
        <v>181</v>
      </c>
      <c r="I186">
        <v>1207007</v>
      </c>
    </row>
    <row r="187" spans="1:9" x14ac:dyDescent="0.45">
      <c r="F187">
        <v>55137</v>
      </c>
      <c r="G187" t="s">
        <v>181</v>
      </c>
      <c r="H187" t="s">
        <v>181</v>
      </c>
      <c r="I187">
        <v>1908805</v>
      </c>
    </row>
    <row r="188" spans="1:9" x14ac:dyDescent="0.45">
      <c r="F188">
        <v>55139</v>
      </c>
      <c r="G188" t="s">
        <v>181</v>
      </c>
      <c r="H188" t="s">
        <v>181</v>
      </c>
      <c r="I188">
        <v>517556</v>
      </c>
    </row>
    <row r="189" spans="1:9" x14ac:dyDescent="0.45">
      <c r="F189">
        <v>55139</v>
      </c>
      <c r="G189" t="s">
        <v>181</v>
      </c>
      <c r="H189" t="s">
        <v>181</v>
      </c>
      <c r="I189">
        <v>889461</v>
      </c>
    </row>
    <row r="190" spans="1:9" x14ac:dyDescent="0.45">
      <c r="F190">
        <v>55144</v>
      </c>
      <c r="G190" t="s">
        <v>181</v>
      </c>
      <c r="H190" t="s">
        <v>181</v>
      </c>
      <c r="I190">
        <v>3060201</v>
      </c>
    </row>
    <row r="191" spans="1:9" x14ac:dyDescent="0.45">
      <c r="F191">
        <v>55153</v>
      </c>
      <c r="G191" t="s">
        <v>181</v>
      </c>
      <c r="H191" t="s">
        <v>181</v>
      </c>
      <c r="I191">
        <v>2074464</v>
      </c>
    </row>
    <row r="192" spans="1:9" x14ac:dyDescent="0.45">
      <c r="F192">
        <v>55153</v>
      </c>
      <c r="G192" t="s">
        <v>181</v>
      </c>
      <c r="H192" t="s">
        <v>181</v>
      </c>
      <c r="I192">
        <v>3452547</v>
      </c>
    </row>
    <row r="193" spans="6:9" x14ac:dyDescent="0.45">
      <c r="F193">
        <v>55154</v>
      </c>
      <c r="G193" t="s">
        <v>181</v>
      </c>
      <c r="H193" t="s">
        <v>181</v>
      </c>
      <c r="I193">
        <v>834615</v>
      </c>
    </row>
    <row r="194" spans="6:9" x14ac:dyDescent="0.45">
      <c r="F194">
        <v>55154</v>
      </c>
      <c r="G194" t="s">
        <v>181</v>
      </c>
      <c r="H194" t="s">
        <v>181</v>
      </c>
      <c r="I194">
        <v>1485642</v>
      </c>
    </row>
    <row r="195" spans="6:9" x14ac:dyDescent="0.45">
      <c r="F195">
        <v>55168</v>
      </c>
      <c r="G195" t="s">
        <v>181</v>
      </c>
      <c r="H195" t="s">
        <v>181</v>
      </c>
      <c r="I195">
        <v>657358</v>
      </c>
    </row>
    <row r="196" spans="6:9" x14ac:dyDescent="0.45">
      <c r="F196">
        <v>55168</v>
      </c>
      <c r="G196" t="s">
        <v>181</v>
      </c>
      <c r="H196" t="s">
        <v>181</v>
      </c>
      <c r="I196">
        <v>1417139</v>
      </c>
    </row>
    <row r="197" spans="6:9" x14ac:dyDescent="0.45">
      <c r="F197">
        <v>55172</v>
      </c>
      <c r="G197" t="s">
        <v>181</v>
      </c>
      <c r="H197" t="s">
        <v>181</v>
      </c>
      <c r="I197">
        <v>1530201</v>
      </c>
    </row>
    <row r="198" spans="6:9" x14ac:dyDescent="0.45">
      <c r="F198">
        <v>55172</v>
      </c>
      <c r="G198" t="s">
        <v>181</v>
      </c>
      <c r="H198" t="s">
        <v>181</v>
      </c>
      <c r="I198">
        <v>2654656</v>
      </c>
    </row>
    <row r="199" spans="6:9" x14ac:dyDescent="0.45">
      <c r="F199">
        <v>55176</v>
      </c>
      <c r="G199" t="s">
        <v>181</v>
      </c>
      <c r="H199" t="s">
        <v>181</v>
      </c>
      <c r="I199">
        <v>474115.63</v>
      </c>
    </row>
    <row r="200" spans="6:9" x14ac:dyDescent="0.45">
      <c r="F200">
        <v>55176</v>
      </c>
      <c r="G200" t="s">
        <v>181</v>
      </c>
      <c r="H200" t="s">
        <v>181</v>
      </c>
      <c r="I200">
        <v>1719606.3</v>
      </c>
    </row>
    <row r="201" spans="6:9" x14ac:dyDescent="0.45">
      <c r="F201">
        <v>55187</v>
      </c>
      <c r="G201" t="s">
        <v>181</v>
      </c>
      <c r="H201" t="s">
        <v>181</v>
      </c>
      <c r="I201">
        <v>811581</v>
      </c>
    </row>
    <row r="202" spans="6:9" x14ac:dyDescent="0.45">
      <c r="F202">
        <v>55187</v>
      </c>
      <c r="G202" t="s">
        <v>181</v>
      </c>
      <c r="H202" t="s">
        <v>181</v>
      </c>
      <c r="I202">
        <v>4535811</v>
      </c>
    </row>
    <row r="203" spans="6:9" x14ac:dyDescent="0.45">
      <c r="F203">
        <v>55206</v>
      </c>
      <c r="G203" t="s">
        <v>181</v>
      </c>
      <c r="H203" t="s">
        <v>181</v>
      </c>
      <c r="I203">
        <v>353820.25</v>
      </c>
    </row>
    <row r="204" spans="6:9" x14ac:dyDescent="0.45">
      <c r="F204">
        <v>55206</v>
      </c>
      <c r="G204" t="s">
        <v>181</v>
      </c>
      <c r="H204" t="s">
        <v>181</v>
      </c>
      <c r="I204">
        <v>1691892</v>
      </c>
    </row>
    <row r="205" spans="6:9" x14ac:dyDescent="0.45">
      <c r="F205">
        <v>55215</v>
      </c>
      <c r="G205" t="s">
        <v>181</v>
      </c>
      <c r="H205" t="s">
        <v>181</v>
      </c>
      <c r="I205">
        <v>2945740</v>
      </c>
    </row>
    <row r="206" spans="6:9" x14ac:dyDescent="0.45">
      <c r="F206">
        <v>55215</v>
      </c>
      <c r="G206" t="s">
        <v>181</v>
      </c>
      <c r="H206" t="s">
        <v>181</v>
      </c>
      <c r="I206">
        <v>4474554</v>
      </c>
    </row>
    <row r="207" spans="6:9" x14ac:dyDescent="0.45">
      <c r="F207">
        <v>55223</v>
      </c>
      <c r="G207" t="s">
        <v>181</v>
      </c>
      <c r="H207" t="s">
        <v>181</v>
      </c>
      <c r="I207">
        <v>580242</v>
      </c>
    </row>
    <row r="208" spans="6:9" x14ac:dyDescent="0.45">
      <c r="F208">
        <v>55223</v>
      </c>
      <c r="G208" t="s">
        <v>181</v>
      </c>
      <c r="H208" t="s">
        <v>181</v>
      </c>
      <c r="I208">
        <v>1060965</v>
      </c>
    </row>
    <row r="209" spans="6:9" x14ac:dyDescent="0.45">
      <c r="F209">
        <v>55226</v>
      </c>
      <c r="G209" t="s">
        <v>181</v>
      </c>
      <c r="H209" t="s">
        <v>181</v>
      </c>
      <c r="I209">
        <v>2324158</v>
      </c>
    </row>
    <row r="210" spans="6:9" x14ac:dyDescent="0.45">
      <c r="F210">
        <v>55226</v>
      </c>
      <c r="G210" t="s">
        <v>181</v>
      </c>
      <c r="H210" t="s">
        <v>181</v>
      </c>
      <c r="I210">
        <v>4070753</v>
      </c>
    </row>
    <row r="211" spans="6:9" x14ac:dyDescent="0.45">
      <c r="F211">
        <v>55230</v>
      </c>
      <c r="G211" t="s">
        <v>181</v>
      </c>
      <c r="H211" t="s">
        <v>181</v>
      </c>
      <c r="I211">
        <v>1530930</v>
      </c>
    </row>
    <row r="212" spans="6:9" x14ac:dyDescent="0.45">
      <c r="F212">
        <v>55230</v>
      </c>
      <c r="G212" t="s">
        <v>181</v>
      </c>
      <c r="H212" t="s">
        <v>181</v>
      </c>
      <c r="I212">
        <v>2120745</v>
      </c>
    </row>
    <row r="213" spans="6:9" x14ac:dyDescent="0.45">
      <c r="F213">
        <v>55299</v>
      </c>
      <c r="G213" t="s">
        <v>181</v>
      </c>
      <c r="H213" t="s">
        <v>181</v>
      </c>
      <c r="I213">
        <v>843329.75</v>
      </c>
    </row>
    <row r="214" spans="6:9" x14ac:dyDescent="0.45">
      <c r="F214">
        <v>55299</v>
      </c>
      <c r="G214" t="s">
        <v>181</v>
      </c>
      <c r="H214" t="s">
        <v>181</v>
      </c>
      <c r="I214">
        <v>2970953</v>
      </c>
    </row>
    <row r="215" spans="6:9" x14ac:dyDescent="0.45">
      <c r="F215">
        <v>55309</v>
      </c>
      <c r="G215" t="s">
        <v>181</v>
      </c>
      <c r="H215" t="s">
        <v>181</v>
      </c>
      <c r="I215">
        <v>1090288</v>
      </c>
    </row>
    <row r="216" spans="6:9" x14ac:dyDescent="0.45">
      <c r="F216">
        <v>55309</v>
      </c>
      <c r="G216" t="s">
        <v>181</v>
      </c>
      <c r="H216" t="s">
        <v>181</v>
      </c>
      <c r="I216">
        <v>54276.038</v>
      </c>
    </row>
    <row r="217" spans="6:9" x14ac:dyDescent="0.45">
      <c r="F217">
        <v>55311</v>
      </c>
      <c r="G217" t="s">
        <v>181</v>
      </c>
      <c r="H217" t="s">
        <v>181</v>
      </c>
      <c r="I217">
        <v>564874</v>
      </c>
    </row>
    <row r="218" spans="6:9" x14ac:dyDescent="0.45">
      <c r="F218">
        <v>55311</v>
      </c>
      <c r="G218" t="s">
        <v>181</v>
      </c>
      <c r="H218" t="s">
        <v>181</v>
      </c>
      <c r="I218">
        <v>36083</v>
      </c>
    </row>
    <row r="219" spans="6:9" x14ac:dyDescent="0.45">
      <c r="F219">
        <v>55313</v>
      </c>
      <c r="G219" t="s">
        <v>181</v>
      </c>
      <c r="H219" t="s">
        <v>181</v>
      </c>
      <c r="I219">
        <v>547706.31000000006</v>
      </c>
    </row>
    <row r="220" spans="6:9" x14ac:dyDescent="0.45">
      <c r="F220">
        <v>55313</v>
      </c>
      <c r="G220" t="s">
        <v>181</v>
      </c>
      <c r="H220" t="s">
        <v>181</v>
      </c>
      <c r="I220">
        <v>2016352</v>
      </c>
    </row>
    <row r="221" spans="6:9" x14ac:dyDescent="0.45">
      <c r="F221">
        <v>55320</v>
      </c>
      <c r="G221" t="s">
        <v>181</v>
      </c>
      <c r="H221" t="s">
        <v>181</v>
      </c>
      <c r="I221">
        <v>398086.47</v>
      </c>
    </row>
    <row r="222" spans="6:9" x14ac:dyDescent="0.45">
      <c r="F222">
        <v>55320</v>
      </c>
      <c r="G222" t="s">
        <v>181</v>
      </c>
      <c r="H222" t="s">
        <v>181</v>
      </c>
      <c r="I222">
        <v>673467.8</v>
      </c>
    </row>
    <row r="223" spans="6:9" x14ac:dyDescent="0.45">
      <c r="F223">
        <v>55327</v>
      </c>
      <c r="G223" t="s">
        <v>181</v>
      </c>
      <c r="H223" t="s">
        <v>181</v>
      </c>
      <c r="I223">
        <v>1252987</v>
      </c>
    </row>
    <row r="224" spans="6:9" x14ac:dyDescent="0.45">
      <c r="F224">
        <v>55327</v>
      </c>
      <c r="G224" t="s">
        <v>181</v>
      </c>
      <c r="H224" t="s">
        <v>181</v>
      </c>
      <c r="I224">
        <v>3041540</v>
      </c>
    </row>
    <row r="225" spans="6:9" x14ac:dyDescent="0.45">
      <c r="F225">
        <v>55357</v>
      </c>
      <c r="G225" t="s">
        <v>181</v>
      </c>
      <c r="H225" t="s">
        <v>181</v>
      </c>
      <c r="I225">
        <v>1041671</v>
      </c>
    </row>
    <row r="226" spans="6:9" x14ac:dyDescent="0.45">
      <c r="F226">
        <v>55357</v>
      </c>
      <c r="G226" t="s">
        <v>181</v>
      </c>
      <c r="H226" t="s">
        <v>181</v>
      </c>
      <c r="I226">
        <v>1631052</v>
      </c>
    </row>
    <row r="227" spans="6:9" x14ac:dyDescent="0.45">
      <c r="F227">
        <v>55358</v>
      </c>
      <c r="G227" t="s">
        <v>181</v>
      </c>
      <c r="H227" t="s">
        <v>181</v>
      </c>
      <c r="I227">
        <v>2793969</v>
      </c>
    </row>
    <row r="228" spans="6:9" x14ac:dyDescent="0.45">
      <c r="F228">
        <v>55358</v>
      </c>
      <c r="G228" t="s">
        <v>181</v>
      </c>
      <c r="H228" t="s">
        <v>181</v>
      </c>
      <c r="I228">
        <v>4376754</v>
      </c>
    </row>
    <row r="229" spans="6:9" x14ac:dyDescent="0.45">
      <c r="F229">
        <v>55365</v>
      </c>
      <c r="G229" t="s">
        <v>181</v>
      </c>
      <c r="H229" t="s">
        <v>181</v>
      </c>
      <c r="I229">
        <v>50643</v>
      </c>
    </row>
    <row r="230" spans="6:9" x14ac:dyDescent="0.45">
      <c r="F230">
        <v>55464</v>
      </c>
      <c r="G230" t="s">
        <v>181</v>
      </c>
      <c r="H230" t="s">
        <v>181</v>
      </c>
      <c r="I230">
        <v>978060</v>
      </c>
    </row>
    <row r="231" spans="6:9" x14ac:dyDescent="0.45">
      <c r="F231">
        <v>55464</v>
      </c>
      <c r="G231" t="s">
        <v>181</v>
      </c>
      <c r="H231" t="s">
        <v>181</v>
      </c>
      <c r="I231">
        <v>5913910</v>
      </c>
    </row>
    <row r="232" spans="6:9" x14ac:dyDescent="0.45">
      <c r="F232">
        <v>55470</v>
      </c>
      <c r="G232" t="s">
        <v>181</v>
      </c>
      <c r="H232" t="s">
        <v>181</v>
      </c>
      <c r="I232">
        <v>358617.74</v>
      </c>
    </row>
    <row r="233" spans="6:9" x14ac:dyDescent="0.45">
      <c r="F233">
        <v>55470</v>
      </c>
      <c r="G233" t="s">
        <v>181</v>
      </c>
      <c r="H233" t="s">
        <v>181</v>
      </c>
      <c r="I233">
        <v>3482710</v>
      </c>
    </row>
    <row r="234" spans="6:9" x14ac:dyDescent="0.45">
      <c r="F234">
        <v>55480</v>
      </c>
      <c r="G234" t="s">
        <v>181</v>
      </c>
      <c r="H234" t="s">
        <v>181</v>
      </c>
      <c r="I234">
        <v>4086424</v>
      </c>
    </row>
    <row r="235" spans="6:9" x14ac:dyDescent="0.45">
      <c r="F235">
        <v>55480</v>
      </c>
      <c r="G235" t="s">
        <v>181</v>
      </c>
      <c r="H235" t="s">
        <v>181</v>
      </c>
      <c r="I235">
        <v>6335173</v>
      </c>
    </row>
    <row r="236" spans="6:9" x14ac:dyDescent="0.45">
      <c r="F236">
        <v>55545</v>
      </c>
      <c r="G236" t="s">
        <v>181</v>
      </c>
      <c r="H236" t="s">
        <v>181</v>
      </c>
      <c r="I236">
        <v>732875</v>
      </c>
    </row>
    <row r="237" spans="6:9" x14ac:dyDescent="0.45">
      <c r="F237">
        <v>55545</v>
      </c>
      <c r="G237" t="s">
        <v>181</v>
      </c>
      <c r="H237" t="s">
        <v>181</v>
      </c>
      <c r="I237">
        <v>1236078</v>
      </c>
    </row>
    <row r="238" spans="6:9" x14ac:dyDescent="0.45">
      <c r="F238">
        <v>55664</v>
      </c>
      <c r="G238" t="s">
        <v>181</v>
      </c>
      <c r="H238" t="s">
        <v>181</v>
      </c>
      <c r="I238">
        <v>605565</v>
      </c>
    </row>
    <row r="239" spans="6:9" x14ac:dyDescent="0.45">
      <c r="F239">
        <v>55664</v>
      </c>
      <c r="G239" t="s">
        <v>181</v>
      </c>
      <c r="H239" t="s">
        <v>181</v>
      </c>
      <c r="I239">
        <v>966840</v>
      </c>
    </row>
    <row r="240" spans="6:9" x14ac:dyDescent="0.45">
      <c r="F240">
        <v>56152</v>
      </c>
      <c r="G240" t="s">
        <v>181</v>
      </c>
      <c r="H240" t="s">
        <v>181</v>
      </c>
      <c r="I240">
        <v>282060.48</v>
      </c>
    </row>
    <row r="241" spans="6:9" x14ac:dyDescent="0.45">
      <c r="F241">
        <v>56152</v>
      </c>
      <c r="G241" t="s">
        <v>181</v>
      </c>
      <c r="H241" t="s">
        <v>181</v>
      </c>
      <c r="I241">
        <v>1151982.7</v>
      </c>
    </row>
    <row r="242" spans="6:9" x14ac:dyDescent="0.45">
      <c r="F242">
        <v>56233</v>
      </c>
      <c r="G242" t="s">
        <v>181</v>
      </c>
      <c r="H242" t="s">
        <v>181</v>
      </c>
      <c r="I242">
        <v>120416</v>
      </c>
    </row>
    <row r="243" spans="6:9" x14ac:dyDescent="0.45">
      <c r="F243">
        <v>56233</v>
      </c>
      <c r="G243" t="s">
        <v>181</v>
      </c>
      <c r="H243" t="s">
        <v>181</v>
      </c>
      <c r="I243">
        <v>666064</v>
      </c>
    </row>
    <row r="244" spans="6:9" x14ac:dyDescent="0.45">
      <c r="F244">
        <v>56326</v>
      </c>
      <c r="G244" t="s">
        <v>181</v>
      </c>
      <c r="H244" t="s">
        <v>181</v>
      </c>
      <c r="I244">
        <v>851420</v>
      </c>
    </row>
    <row r="245" spans="6:9" x14ac:dyDescent="0.45">
      <c r="F245">
        <v>56349</v>
      </c>
      <c r="G245" t="s">
        <v>181</v>
      </c>
      <c r="H245" t="s">
        <v>181</v>
      </c>
      <c r="I245">
        <v>538354</v>
      </c>
    </row>
    <row r="246" spans="6:9" x14ac:dyDescent="0.45">
      <c r="F246">
        <v>56349</v>
      </c>
      <c r="G246" t="s">
        <v>181</v>
      </c>
      <c r="H246" t="s">
        <v>181</v>
      </c>
      <c r="I246">
        <v>973843</v>
      </c>
    </row>
    <row r="247" spans="6:9" x14ac:dyDescent="0.45">
      <c r="F247">
        <v>56350</v>
      </c>
      <c r="G247" t="s">
        <v>181</v>
      </c>
      <c r="H247" t="s">
        <v>181</v>
      </c>
      <c r="I247">
        <v>716351</v>
      </c>
    </row>
    <row r="248" spans="6:9" x14ac:dyDescent="0.45">
      <c r="F248">
        <v>56350</v>
      </c>
      <c r="G248" t="s">
        <v>181</v>
      </c>
      <c r="H248" t="s">
        <v>181</v>
      </c>
      <c r="I248">
        <v>1043115</v>
      </c>
    </row>
    <row r="249" spans="6:9" x14ac:dyDescent="0.45">
      <c r="F249">
        <v>56374</v>
      </c>
      <c r="G249" t="s">
        <v>181</v>
      </c>
      <c r="H249" t="s">
        <v>181</v>
      </c>
      <c r="I249">
        <v>28748</v>
      </c>
    </row>
    <row r="250" spans="6:9" x14ac:dyDescent="0.45">
      <c r="F250">
        <v>56603</v>
      </c>
      <c r="G250" t="s">
        <v>181</v>
      </c>
      <c r="H250" t="s">
        <v>181</v>
      </c>
      <c r="I250">
        <v>150105</v>
      </c>
    </row>
    <row r="251" spans="6:9" x14ac:dyDescent="0.45">
      <c r="F251">
        <v>56604</v>
      </c>
      <c r="G251" t="s">
        <v>181</v>
      </c>
      <c r="H251" t="s">
        <v>181</v>
      </c>
      <c r="I251">
        <v>45942</v>
      </c>
    </row>
    <row r="252" spans="6:9" x14ac:dyDescent="0.45">
      <c r="F252">
        <v>56611</v>
      </c>
      <c r="G252" t="s">
        <v>181</v>
      </c>
      <c r="H252" t="s">
        <v>181</v>
      </c>
      <c r="I252">
        <v>0</v>
      </c>
    </row>
    <row r="253" spans="6:9" x14ac:dyDescent="0.45">
      <c r="F253">
        <v>56674</v>
      </c>
      <c r="G253" t="s">
        <v>181</v>
      </c>
      <c r="H253" t="s">
        <v>181</v>
      </c>
      <c r="I253">
        <v>38309</v>
      </c>
    </row>
    <row r="254" spans="6:9" x14ac:dyDescent="0.45">
      <c r="F254">
        <v>56708</v>
      </c>
      <c r="G254" t="s">
        <v>181</v>
      </c>
      <c r="H254" t="s">
        <v>181</v>
      </c>
      <c r="I254">
        <v>893670</v>
      </c>
    </row>
    <row r="255" spans="6:9" x14ac:dyDescent="0.45">
      <c r="F255">
        <v>56806</v>
      </c>
      <c r="G255" t="s">
        <v>181</v>
      </c>
      <c r="H255" t="s">
        <v>181</v>
      </c>
      <c r="I255">
        <v>209128</v>
      </c>
    </row>
    <row r="256" spans="6:9" x14ac:dyDescent="0.45">
      <c r="F256">
        <v>56806</v>
      </c>
      <c r="G256" t="s">
        <v>181</v>
      </c>
      <c r="H256" t="s">
        <v>181</v>
      </c>
      <c r="I256">
        <v>414212</v>
      </c>
    </row>
    <row r="257" spans="6:9" x14ac:dyDescent="0.45">
      <c r="F257">
        <v>57322</v>
      </c>
      <c r="G257" t="s">
        <v>181</v>
      </c>
      <c r="H257" t="s">
        <v>181</v>
      </c>
      <c r="I257">
        <v>89457</v>
      </c>
    </row>
    <row r="258" spans="6:9" x14ac:dyDescent="0.45">
      <c r="F258">
        <v>57504</v>
      </c>
      <c r="G258" t="s">
        <v>181</v>
      </c>
      <c r="H258" t="s">
        <v>181</v>
      </c>
      <c r="I258">
        <v>74235</v>
      </c>
    </row>
    <row r="259" spans="6:9" x14ac:dyDescent="0.45">
      <c r="F259">
        <v>57865</v>
      </c>
      <c r="G259" t="s">
        <v>181</v>
      </c>
      <c r="H259" t="s">
        <v>181</v>
      </c>
      <c r="I259">
        <v>272308</v>
      </c>
    </row>
    <row r="260" spans="6:9" x14ac:dyDescent="0.45">
      <c r="F260">
        <v>57952</v>
      </c>
      <c r="G260" t="s">
        <v>181</v>
      </c>
      <c r="H260" t="s">
        <v>181</v>
      </c>
      <c r="I260">
        <v>24641.119999999999</v>
      </c>
    </row>
    <row r="261" spans="6:9" x14ac:dyDescent="0.45">
      <c r="F261">
        <v>58001</v>
      </c>
      <c r="G261" t="s">
        <v>181</v>
      </c>
      <c r="H261" t="s">
        <v>181</v>
      </c>
      <c r="I261">
        <v>2437592</v>
      </c>
    </row>
    <row r="262" spans="6:9" x14ac:dyDescent="0.45">
      <c r="F262">
        <v>58001</v>
      </c>
      <c r="G262" t="s">
        <v>181</v>
      </c>
      <c r="H262" t="s">
        <v>181</v>
      </c>
      <c r="I262">
        <v>3034712</v>
      </c>
    </row>
    <row r="263" spans="6:9" x14ac:dyDescent="0.45">
      <c r="F263">
        <v>58005</v>
      </c>
      <c r="G263" t="s">
        <v>181</v>
      </c>
      <c r="H263" t="s">
        <v>181</v>
      </c>
      <c r="I263">
        <v>1582714</v>
      </c>
    </row>
    <row r="264" spans="6:9" x14ac:dyDescent="0.45">
      <c r="F264">
        <v>58005</v>
      </c>
      <c r="G264" t="s">
        <v>181</v>
      </c>
      <c r="H264" t="s">
        <v>181</v>
      </c>
      <c r="I264">
        <v>2062978</v>
      </c>
    </row>
    <row r="265" spans="6:9" x14ac:dyDescent="0.45">
      <c r="F265">
        <v>58069</v>
      </c>
      <c r="G265" t="s">
        <v>181</v>
      </c>
      <c r="H265" t="s">
        <v>181</v>
      </c>
      <c r="I265">
        <v>0</v>
      </c>
    </row>
    <row r="266" spans="6:9" x14ac:dyDescent="0.45">
      <c r="F266">
        <v>58151</v>
      </c>
      <c r="G266" t="s">
        <v>181</v>
      </c>
      <c r="H266" t="s">
        <v>181</v>
      </c>
      <c r="I266">
        <v>31239.448</v>
      </c>
    </row>
    <row r="267" spans="6:9" x14ac:dyDescent="0.45">
      <c r="F267">
        <v>58151</v>
      </c>
      <c r="G267" t="s">
        <v>181</v>
      </c>
      <c r="H267" t="s">
        <v>181</v>
      </c>
      <c r="I267">
        <v>134849.4</v>
      </c>
    </row>
    <row r="268" spans="6:9" x14ac:dyDescent="0.45">
      <c r="F268">
        <v>58378</v>
      </c>
      <c r="G268" t="s">
        <v>181</v>
      </c>
      <c r="H268" t="s">
        <v>181</v>
      </c>
      <c r="I268">
        <v>276596</v>
      </c>
    </row>
    <row r="269" spans="6:9" x14ac:dyDescent="0.45">
      <c r="F269">
        <v>58471</v>
      </c>
      <c r="G269" t="s">
        <v>181</v>
      </c>
      <c r="H269" t="s">
        <v>181</v>
      </c>
      <c r="I269">
        <v>469089</v>
      </c>
    </row>
    <row r="270" spans="6:9" x14ac:dyDescent="0.45">
      <c r="F270">
        <v>58562</v>
      </c>
      <c r="G270" t="s">
        <v>181</v>
      </c>
      <c r="H270" t="s">
        <v>181</v>
      </c>
      <c r="I270">
        <v>1148971</v>
      </c>
    </row>
    <row r="271" spans="6:9" x14ac:dyDescent="0.45">
      <c r="F271">
        <v>58835</v>
      </c>
      <c r="G271" t="s">
        <v>181</v>
      </c>
      <c r="H271" t="s">
        <v>181</v>
      </c>
      <c r="I271">
        <v>605966</v>
      </c>
    </row>
    <row r="272" spans="6:9" x14ac:dyDescent="0.45">
      <c r="F272">
        <v>59381</v>
      </c>
      <c r="G272" t="s">
        <v>181</v>
      </c>
      <c r="H272" t="s">
        <v>181</v>
      </c>
      <c r="I272">
        <v>28434</v>
      </c>
    </row>
    <row r="273" spans="6:9" x14ac:dyDescent="0.45">
      <c r="F273">
        <v>59391</v>
      </c>
      <c r="G273" t="s">
        <v>181</v>
      </c>
      <c r="H273" t="s">
        <v>181</v>
      </c>
      <c r="I273">
        <v>371234</v>
      </c>
    </row>
    <row r="274" spans="6:9" x14ac:dyDescent="0.45">
      <c r="F274">
        <v>59812</v>
      </c>
      <c r="G274" t="s">
        <v>181</v>
      </c>
      <c r="H274" t="s">
        <v>181</v>
      </c>
      <c r="I274">
        <v>1809180</v>
      </c>
    </row>
    <row r="275" spans="6:9" x14ac:dyDescent="0.45">
      <c r="F275">
        <v>59812</v>
      </c>
      <c r="G275" t="s">
        <v>181</v>
      </c>
      <c r="H275" t="s">
        <v>181</v>
      </c>
      <c r="I275">
        <v>3507632</v>
      </c>
    </row>
    <row r="276" spans="6:9" x14ac:dyDescent="0.45">
      <c r="F276">
        <v>59938</v>
      </c>
      <c r="G276" t="s">
        <v>181</v>
      </c>
      <c r="H276" t="s">
        <v>181</v>
      </c>
      <c r="I276">
        <v>46000</v>
      </c>
    </row>
    <row r="277" spans="6:9" x14ac:dyDescent="0.45">
      <c r="F277">
        <v>60122</v>
      </c>
      <c r="G277" t="s">
        <v>181</v>
      </c>
      <c r="H277" t="s">
        <v>181</v>
      </c>
      <c r="I277">
        <v>1592934</v>
      </c>
    </row>
    <row r="278" spans="6:9" x14ac:dyDescent="0.45">
      <c r="F278">
        <v>60122</v>
      </c>
      <c r="G278" t="s">
        <v>181</v>
      </c>
      <c r="H278" t="s">
        <v>181</v>
      </c>
      <c r="I278">
        <v>2918029</v>
      </c>
    </row>
    <row r="279" spans="6:9" x14ac:dyDescent="0.45">
      <c r="F279">
        <v>60264</v>
      </c>
      <c r="G279" t="s">
        <v>181</v>
      </c>
      <c r="H279" t="s">
        <v>181</v>
      </c>
      <c r="I279">
        <v>67451</v>
      </c>
    </row>
    <row r="280" spans="6:9" x14ac:dyDescent="0.45">
      <c r="F280">
        <v>60459</v>
      </c>
      <c r="G280" t="s">
        <v>181</v>
      </c>
      <c r="H280" t="s">
        <v>181</v>
      </c>
      <c r="I280">
        <v>47020</v>
      </c>
    </row>
    <row r="281" spans="6:9" x14ac:dyDescent="0.45">
      <c r="F281">
        <v>60460</v>
      </c>
      <c r="G281" t="s">
        <v>181</v>
      </c>
      <c r="H281" t="s">
        <v>181</v>
      </c>
      <c r="I281">
        <v>45857</v>
      </c>
    </row>
    <row r="282" spans="6:9" x14ac:dyDescent="0.45">
      <c r="F282">
        <v>60468</v>
      </c>
      <c r="G282" t="s">
        <v>181</v>
      </c>
      <c r="H282" t="s">
        <v>181</v>
      </c>
      <c r="I282">
        <v>23311</v>
      </c>
    </row>
    <row r="283" spans="6:9" x14ac:dyDescent="0.45">
      <c r="F283">
        <v>60910</v>
      </c>
      <c r="G283" t="s">
        <v>181</v>
      </c>
      <c r="H283" t="s">
        <v>181</v>
      </c>
      <c r="I283">
        <v>0</v>
      </c>
    </row>
    <row r="284" spans="6:9" x14ac:dyDescent="0.45">
      <c r="F284">
        <v>61643</v>
      </c>
      <c r="G284" t="s">
        <v>181</v>
      </c>
      <c r="H284" t="s">
        <v>181</v>
      </c>
      <c r="I284">
        <v>147299</v>
      </c>
    </row>
    <row r="285" spans="6:9" x14ac:dyDescent="0.45">
      <c r="F285">
        <v>62762</v>
      </c>
      <c r="G285" t="s">
        <v>181</v>
      </c>
      <c r="H285" t="s">
        <v>181</v>
      </c>
      <c r="I285">
        <v>54021</v>
      </c>
    </row>
    <row r="286" spans="6:9" x14ac:dyDescent="0.45">
      <c r="F286">
        <v>99999</v>
      </c>
      <c r="G286" t="s">
        <v>181</v>
      </c>
      <c r="H286" t="s">
        <v>181</v>
      </c>
      <c r="I286">
        <v>138597.54999999999</v>
      </c>
    </row>
    <row r="287" spans="6:9" x14ac:dyDescent="0.45">
      <c r="F287">
        <v>99999</v>
      </c>
      <c r="G287" t="s">
        <v>181</v>
      </c>
      <c r="H287" t="s">
        <v>181</v>
      </c>
      <c r="I287">
        <v>223363.7</v>
      </c>
    </row>
    <row r="288" spans="6:9" x14ac:dyDescent="0.45">
      <c r="F288">
        <v>99999</v>
      </c>
      <c r="G288" t="s">
        <v>181</v>
      </c>
      <c r="H288" t="s">
        <v>181</v>
      </c>
      <c r="I288">
        <v>138405.72</v>
      </c>
    </row>
  </sheetData>
  <mergeCells count="2">
    <mergeCell ref="A1:C1"/>
    <mergeCell ref="D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D26" sqref="D26"/>
    </sheetView>
  </sheetViews>
  <sheetFormatPr defaultRowHeight="14.25" x14ac:dyDescent="0.45"/>
  <sheetData>
    <row r="1" spans="1:9" x14ac:dyDescent="0.45">
      <c r="A1" s="66" t="s">
        <v>170</v>
      </c>
      <c r="B1" s="66"/>
      <c r="C1" s="66"/>
      <c r="D1" s="66" t="s">
        <v>171</v>
      </c>
      <c r="E1" s="66"/>
      <c r="F1" s="66"/>
      <c r="G1" s="66"/>
      <c r="H1" s="66"/>
      <c r="I1" s="66"/>
    </row>
    <row r="2" spans="1:9" ht="66" x14ac:dyDescent="0.45">
      <c r="A2" s="67" t="s">
        <v>172</v>
      </c>
      <c r="B2" s="67" t="s">
        <v>173</v>
      </c>
      <c r="C2" s="67" t="s">
        <v>174</v>
      </c>
      <c r="D2" s="68" t="s">
        <v>175</v>
      </c>
      <c r="E2" s="69" t="s">
        <v>176</v>
      </c>
      <c r="F2" s="56" t="s">
        <v>177</v>
      </c>
      <c r="G2" s="56" t="s">
        <v>178</v>
      </c>
      <c r="H2" s="56" t="s">
        <v>179</v>
      </c>
      <c r="I2" s="70" t="s">
        <v>180</v>
      </c>
    </row>
    <row r="3" spans="1:9" x14ac:dyDescent="0.45">
      <c r="A3">
        <v>791</v>
      </c>
      <c r="B3">
        <v>3</v>
      </c>
      <c r="C3">
        <v>3</v>
      </c>
      <c r="D3">
        <f t="shared" ref="D3:D49" si="0">SUMIF($F$3:$F$526,A3,$I$3:$I$526)/COUNTIF($A$3:$A$4749, A3)</f>
        <v>2239.5</v>
      </c>
      <c r="E3">
        <f t="shared" ref="E3:E49" si="1">IF(OR(D3&lt;=0,B3&lt;=0,D3="",B3=""),0,1)</f>
        <v>1</v>
      </c>
      <c r="F3">
        <v>791</v>
      </c>
      <c r="G3" t="s">
        <v>186</v>
      </c>
      <c r="H3" t="s">
        <v>187</v>
      </c>
      <c r="I3">
        <v>4479</v>
      </c>
    </row>
    <row r="4" spans="1:9" x14ac:dyDescent="0.45">
      <c r="A4">
        <v>791</v>
      </c>
      <c r="B4">
        <v>3</v>
      </c>
      <c r="C4">
        <v>3</v>
      </c>
      <c r="D4">
        <f t="shared" si="0"/>
        <v>2239.5</v>
      </c>
      <c r="E4">
        <f t="shared" si="1"/>
        <v>1</v>
      </c>
      <c r="F4">
        <v>794</v>
      </c>
      <c r="G4" t="s">
        <v>186</v>
      </c>
      <c r="H4" t="s">
        <v>187</v>
      </c>
      <c r="I4">
        <v>4812</v>
      </c>
    </row>
    <row r="5" spans="1:9" x14ac:dyDescent="0.45">
      <c r="A5">
        <v>794</v>
      </c>
      <c r="B5">
        <v>2.8</v>
      </c>
      <c r="C5">
        <v>2</v>
      </c>
      <c r="D5">
        <f t="shared" si="0"/>
        <v>4812</v>
      </c>
      <c r="E5">
        <f t="shared" si="1"/>
        <v>1</v>
      </c>
      <c r="F5">
        <v>3437</v>
      </c>
      <c r="G5" t="s">
        <v>186</v>
      </c>
      <c r="H5" t="s">
        <v>187</v>
      </c>
      <c r="I5">
        <v>33085</v>
      </c>
    </row>
    <row r="6" spans="1:9" x14ac:dyDescent="0.45">
      <c r="A6">
        <v>3437</v>
      </c>
      <c r="B6">
        <v>3.2</v>
      </c>
      <c r="C6">
        <v>2</v>
      </c>
      <c r="D6">
        <f t="shared" si="0"/>
        <v>11028.333333333334</v>
      </c>
      <c r="E6">
        <f t="shared" si="1"/>
        <v>1</v>
      </c>
      <c r="F6">
        <v>3581</v>
      </c>
      <c r="G6" t="s">
        <v>186</v>
      </c>
      <c r="H6" t="s">
        <v>187</v>
      </c>
      <c r="I6">
        <v>9227</v>
      </c>
    </row>
    <row r="7" spans="1:9" x14ac:dyDescent="0.45">
      <c r="A7">
        <v>3437</v>
      </c>
      <c r="B7">
        <v>3.2</v>
      </c>
      <c r="C7">
        <v>2</v>
      </c>
      <c r="D7">
        <f t="shared" si="0"/>
        <v>11028.333333333334</v>
      </c>
      <c r="E7">
        <f t="shared" si="1"/>
        <v>1</v>
      </c>
      <c r="F7">
        <v>3582</v>
      </c>
      <c r="G7" t="s">
        <v>186</v>
      </c>
      <c r="H7" t="s">
        <v>187</v>
      </c>
      <c r="I7">
        <v>12304</v>
      </c>
    </row>
    <row r="8" spans="1:9" x14ac:dyDescent="0.45">
      <c r="A8">
        <v>3437</v>
      </c>
      <c r="B8">
        <v>3.2</v>
      </c>
      <c r="C8">
        <v>2</v>
      </c>
      <c r="D8">
        <f t="shared" si="0"/>
        <v>11028.333333333334</v>
      </c>
      <c r="E8">
        <f t="shared" si="1"/>
        <v>1</v>
      </c>
      <c r="F8">
        <v>3583</v>
      </c>
      <c r="G8" t="s">
        <v>186</v>
      </c>
      <c r="H8" t="s">
        <v>187</v>
      </c>
      <c r="I8">
        <v>7031</v>
      </c>
    </row>
    <row r="9" spans="1:9" x14ac:dyDescent="0.45">
      <c r="A9">
        <v>3581</v>
      </c>
      <c r="B9">
        <v>1.4</v>
      </c>
      <c r="C9">
        <v>1.4</v>
      </c>
      <c r="D9">
        <f t="shared" si="0"/>
        <v>4613.5</v>
      </c>
      <c r="E9">
        <f t="shared" si="1"/>
        <v>1</v>
      </c>
      <c r="F9">
        <v>3584</v>
      </c>
      <c r="G9" t="s">
        <v>186</v>
      </c>
      <c r="H9" t="s">
        <v>187</v>
      </c>
      <c r="I9">
        <v>0</v>
      </c>
    </row>
    <row r="10" spans="1:9" x14ac:dyDescent="0.45">
      <c r="A10">
        <v>3581</v>
      </c>
      <c r="B10">
        <v>1.4</v>
      </c>
      <c r="C10">
        <v>1.4</v>
      </c>
      <c r="D10">
        <f t="shared" si="0"/>
        <v>4613.5</v>
      </c>
      <c r="E10">
        <f t="shared" si="1"/>
        <v>1</v>
      </c>
      <c r="F10">
        <v>3585</v>
      </c>
      <c r="G10" t="s">
        <v>186</v>
      </c>
      <c r="H10" t="s">
        <v>187</v>
      </c>
      <c r="I10">
        <v>6386</v>
      </c>
    </row>
    <row r="11" spans="1:9" x14ac:dyDescent="0.45">
      <c r="A11">
        <v>3582</v>
      </c>
      <c r="B11">
        <v>1.8</v>
      </c>
      <c r="C11">
        <v>1.8</v>
      </c>
      <c r="D11">
        <f t="shared" si="0"/>
        <v>6152</v>
      </c>
      <c r="E11">
        <f t="shared" si="1"/>
        <v>1</v>
      </c>
      <c r="F11">
        <v>3586</v>
      </c>
      <c r="G11" t="s">
        <v>186</v>
      </c>
      <c r="H11" t="s">
        <v>187</v>
      </c>
      <c r="I11">
        <v>7709</v>
      </c>
    </row>
    <row r="12" spans="1:9" x14ac:dyDescent="0.45">
      <c r="A12">
        <v>3582</v>
      </c>
      <c r="B12">
        <v>1.8</v>
      </c>
      <c r="C12">
        <v>1.8</v>
      </c>
      <c r="D12">
        <f t="shared" si="0"/>
        <v>6152</v>
      </c>
      <c r="E12">
        <f t="shared" si="1"/>
        <v>1</v>
      </c>
      <c r="F12">
        <v>3594</v>
      </c>
      <c r="G12" t="s">
        <v>186</v>
      </c>
      <c r="H12" t="s">
        <v>187</v>
      </c>
      <c r="I12">
        <v>33640</v>
      </c>
    </row>
    <row r="13" spans="1:9" x14ac:dyDescent="0.45">
      <c r="A13">
        <v>3583</v>
      </c>
      <c r="B13">
        <v>2.4</v>
      </c>
      <c r="C13">
        <v>2.4</v>
      </c>
      <c r="D13">
        <f t="shared" si="0"/>
        <v>7031</v>
      </c>
      <c r="E13">
        <f t="shared" si="1"/>
        <v>1</v>
      </c>
      <c r="F13">
        <v>3595</v>
      </c>
      <c r="G13" t="s">
        <v>186</v>
      </c>
      <c r="H13" t="s">
        <v>187</v>
      </c>
      <c r="I13">
        <v>40108</v>
      </c>
    </row>
    <row r="14" spans="1:9" x14ac:dyDescent="0.45">
      <c r="A14">
        <v>3584</v>
      </c>
      <c r="B14">
        <v>2.4</v>
      </c>
      <c r="C14">
        <v>2.4</v>
      </c>
      <c r="D14">
        <f t="shared" si="0"/>
        <v>0</v>
      </c>
      <c r="E14">
        <f t="shared" si="1"/>
        <v>0</v>
      </c>
      <c r="F14">
        <v>3597</v>
      </c>
      <c r="G14" t="s">
        <v>186</v>
      </c>
      <c r="H14" t="s">
        <v>187</v>
      </c>
      <c r="I14">
        <v>46958</v>
      </c>
    </row>
    <row r="15" spans="1:9" x14ac:dyDescent="0.45">
      <c r="A15">
        <v>3585</v>
      </c>
      <c r="B15">
        <v>1.2</v>
      </c>
      <c r="C15">
        <v>1.2</v>
      </c>
      <c r="D15">
        <f t="shared" si="0"/>
        <v>3193</v>
      </c>
      <c r="E15">
        <f t="shared" si="1"/>
        <v>1</v>
      </c>
      <c r="F15">
        <v>3598</v>
      </c>
      <c r="G15" t="s">
        <v>186</v>
      </c>
      <c r="H15" t="s">
        <v>187</v>
      </c>
      <c r="I15">
        <v>18118</v>
      </c>
    </row>
    <row r="16" spans="1:9" x14ac:dyDescent="0.45">
      <c r="A16">
        <v>3585</v>
      </c>
      <c r="B16">
        <v>1.2</v>
      </c>
      <c r="C16">
        <v>1.2</v>
      </c>
      <c r="D16">
        <f t="shared" si="0"/>
        <v>3193</v>
      </c>
      <c r="E16">
        <f t="shared" si="1"/>
        <v>1</v>
      </c>
      <c r="F16">
        <v>3599</v>
      </c>
      <c r="G16" t="s">
        <v>186</v>
      </c>
      <c r="H16" t="s">
        <v>187</v>
      </c>
      <c r="I16">
        <v>16647</v>
      </c>
    </row>
    <row r="17" spans="1:9" x14ac:dyDescent="0.45">
      <c r="A17">
        <v>3586</v>
      </c>
      <c r="B17">
        <v>2.4</v>
      </c>
      <c r="C17">
        <v>2.4</v>
      </c>
      <c r="D17">
        <f t="shared" si="0"/>
        <v>7709</v>
      </c>
      <c r="E17">
        <f t="shared" si="1"/>
        <v>1</v>
      </c>
      <c r="F17">
        <v>3600</v>
      </c>
      <c r="G17" t="s">
        <v>186</v>
      </c>
      <c r="H17" t="s">
        <v>187</v>
      </c>
      <c r="I17">
        <v>132186</v>
      </c>
    </row>
    <row r="18" spans="1:9" x14ac:dyDescent="0.45">
      <c r="A18">
        <v>3594</v>
      </c>
      <c r="B18">
        <v>9</v>
      </c>
      <c r="C18">
        <v>8.1999999999999993</v>
      </c>
      <c r="D18">
        <f t="shared" si="0"/>
        <v>16820</v>
      </c>
      <c r="E18">
        <f t="shared" si="1"/>
        <v>1</v>
      </c>
      <c r="F18">
        <v>6128</v>
      </c>
      <c r="G18" t="s">
        <v>186</v>
      </c>
      <c r="H18" t="s">
        <v>187</v>
      </c>
      <c r="I18">
        <v>93360</v>
      </c>
    </row>
    <row r="19" spans="1:9" x14ac:dyDescent="0.45">
      <c r="A19">
        <v>3594</v>
      </c>
      <c r="B19">
        <v>9</v>
      </c>
      <c r="C19">
        <v>8.8000000000000007</v>
      </c>
      <c r="D19">
        <f t="shared" si="0"/>
        <v>16820</v>
      </c>
      <c r="E19">
        <f t="shared" si="1"/>
        <v>1</v>
      </c>
      <c r="F19">
        <v>6410</v>
      </c>
      <c r="G19" t="s">
        <v>186</v>
      </c>
      <c r="H19" t="s">
        <v>187</v>
      </c>
      <c r="I19">
        <v>66715</v>
      </c>
    </row>
    <row r="20" spans="1:9" x14ac:dyDescent="0.45">
      <c r="A20">
        <v>3595</v>
      </c>
      <c r="B20">
        <v>18.3</v>
      </c>
      <c r="C20">
        <v>18.3</v>
      </c>
      <c r="D20">
        <f t="shared" si="0"/>
        <v>13369.333333333334</v>
      </c>
      <c r="E20">
        <f t="shared" si="1"/>
        <v>1</v>
      </c>
      <c r="F20">
        <v>6413</v>
      </c>
      <c r="G20" t="s">
        <v>186</v>
      </c>
      <c r="H20" t="s">
        <v>187</v>
      </c>
      <c r="I20">
        <v>113276</v>
      </c>
    </row>
    <row r="21" spans="1:9" x14ac:dyDescent="0.45">
      <c r="A21">
        <v>3595</v>
      </c>
      <c r="B21">
        <v>18.3</v>
      </c>
      <c r="C21">
        <v>18.3</v>
      </c>
      <c r="D21">
        <f t="shared" si="0"/>
        <v>13369.333333333334</v>
      </c>
      <c r="E21">
        <f t="shared" si="1"/>
        <v>1</v>
      </c>
      <c r="F21">
        <v>6414</v>
      </c>
      <c r="G21" t="s">
        <v>186</v>
      </c>
      <c r="H21" t="s">
        <v>187</v>
      </c>
      <c r="I21">
        <v>71133</v>
      </c>
    </row>
    <row r="22" spans="1:9" x14ac:dyDescent="0.45">
      <c r="A22">
        <v>3595</v>
      </c>
      <c r="B22">
        <v>18.3</v>
      </c>
      <c r="C22">
        <v>18.3</v>
      </c>
      <c r="D22">
        <f t="shared" si="0"/>
        <v>13369.333333333334</v>
      </c>
      <c r="E22">
        <f t="shared" si="1"/>
        <v>1</v>
      </c>
      <c r="F22">
        <v>6416</v>
      </c>
      <c r="G22" t="s">
        <v>186</v>
      </c>
      <c r="H22" t="s">
        <v>187</v>
      </c>
      <c r="I22">
        <v>204063</v>
      </c>
    </row>
    <row r="23" spans="1:9" x14ac:dyDescent="0.45">
      <c r="A23">
        <v>3597</v>
      </c>
      <c r="B23">
        <v>27</v>
      </c>
      <c r="C23">
        <v>27</v>
      </c>
      <c r="D23">
        <f t="shared" si="0"/>
        <v>23479</v>
      </c>
      <c r="E23">
        <f t="shared" si="1"/>
        <v>1</v>
      </c>
      <c r="F23">
        <v>6595</v>
      </c>
      <c r="G23" t="s">
        <v>186</v>
      </c>
      <c r="H23" t="s">
        <v>187</v>
      </c>
      <c r="I23">
        <v>203973</v>
      </c>
    </row>
    <row r="24" spans="1:9" x14ac:dyDescent="0.45">
      <c r="A24">
        <v>3597</v>
      </c>
      <c r="B24">
        <v>27</v>
      </c>
      <c r="C24">
        <v>27</v>
      </c>
      <c r="D24">
        <f t="shared" si="0"/>
        <v>23479</v>
      </c>
      <c r="E24">
        <f t="shared" si="1"/>
        <v>1</v>
      </c>
      <c r="F24">
        <v>61355</v>
      </c>
      <c r="G24" t="s">
        <v>186</v>
      </c>
      <c r="H24" t="s">
        <v>187</v>
      </c>
      <c r="I24">
        <v>1168</v>
      </c>
    </row>
    <row r="25" spans="1:9" x14ac:dyDescent="0.45">
      <c r="A25">
        <v>3598</v>
      </c>
      <c r="B25">
        <v>15</v>
      </c>
      <c r="C25">
        <v>13.8</v>
      </c>
      <c r="D25">
        <f t="shared" si="0"/>
        <v>18118</v>
      </c>
      <c r="E25">
        <f t="shared" si="1"/>
        <v>1</v>
      </c>
    </row>
    <row r="26" spans="1:9" x14ac:dyDescent="0.45">
      <c r="A26">
        <v>3599</v>
      </c>
      <c r="B26">
        <v>19.8</v>
      </c>
      <c r="C26">
        <v>19.8</v>
      </c>
      <c r="D26">
        <f t="shared" si="0"/>
        <v>8323.5</v>
      </c>
      <c r="E26">
        <f t="shared" si="1"/>
        <v>1</v>
      </c>
    </row>
    <row r="27" spans="1:9" x14ac:dyDescent="0.45">
      <c r="A27">
        <v>3599</v>
      </c>
      <c r="B27">
        <v>19.8</v>
      </c>
      <c r="C27">
        <v>19.8</v>
      </c>
      <c r="D27">
        <f t="shared" si="0"/>
        <v>8323.5</v>
      </c>
      <c r="E27">
        <f t="shared" si="1"/>
        <v>1</v>
      </c>
    </row>
    <row r="28" spans="1:9" x14ac:dyDescent="0.45">
      <c r="A28">
        <v>3600</v>
      </c>
      <c r="B28">
        <v>36</v>
      </c>
      <c r="C28">
        <v>36</v>
      </c>
      <c r="D28">
        <f t="shared" si="0"/>
        <v>44062</v>
      </c>
      <c r="E28">
        <f t="shared" si="1"/>
        <v>1</v>
      </c>
    </row>
    <row r="29" spans="1:9" x14ac:dyDescent="0.45">
      <c r="A29">
        <v>3600</v>
      </c>
      <c r="B29">
        <v>36</v>
      </c>
      <c r="C29">
        <v>36</v>
      </c>
      <c r="D29">
        <f t="shared" si="0"/>
        <v>44062</v>
      </c>
      <c r="E29">
        <f t="shared" si="1"/>
        <v>1</v>
      </c>
    </row>
    <row r="30" spans="1:9" x14ac:dyDescent="0.45">
      <c r="A30">
        <v>3600</v>
      </c>
      <c r="B30">
        <v>36</v>
      </c>
      <c r="C30">
        <v>36</v>
      </c>
      <c r="D30">
        <f t="shared" si="0"/>
        <v>44062</v>
      </c>
      <c r="E30">
        <f t="shared" si="1"/>
        <v>1</v>
      </c>
    </row>
    <row r="31" spans="1:9" x14ac:dyDescent="0.45">
      <c r="A31">
        <v>6128</v>
      </c>
      <c r="B31">
        <v>33</v>
      </c>
      <c r="C31">
        <v>29</v>
      </c>
      <c r="D31">
        <f t="shared" si="0"/>
        <v>46680</v>
      </c>
      <c r="E31">
        <f t="shared" si="1"/>
        <v>1</v>
      </c>
    </row>
    <row r="32" spans="1:9" x14ac:dyDescent="0.45">
      <c r="A32">
        <v>6128</v>
      </c>
      <c r="B32">
        <v>33</v>
      </c>
      <c r="C32">
        <v>29</v>
      </c>
      <c r="D32">
        <f t="shared" si="0"/>
        <v>46680</v>
      </c>
      <c r="E32">
        <f t="shared" si="1"/>
        <v>1</v>
      </c>
    </row>
    <row r="33" spans="1:5" x14ac:dyDescent="0.45">
      <c r="A33">
        <v>6410</v>
      </c>
      <c r="B33">
        <v>10.5</v>
      </c>
      <c r="C33">
        <v>10.5</v>
      </c>
      <c r="D33">
        <f t="shared" si="0"/>
        <v>22238.333333333332</v>
      </c>
      <c r="E33">
        <f t="shared" si="1"/>
        <v>1</v>
      </c>
    </row>
    <row r="34" spans="1:5" x14ac:dyDescent="0.45">
      <c r="A34">
        <v>6410</v>
      </c>
      <c r="B34">
        <v>10.5</v>
      </c>
      <c r="C34">
        <v>10</v>
      </c>
      <c r="D34">
        <f t="shared" si="0"/>
        <v>22238.333333333332</v>
      </c>
      <c r="E34">
        <f t="shared" si="1"/>
        <v>1</v>
      </c>
    </row>
    <row r="35" spans="1:5" x14ac:dyDescent="0.45">
      <c r="A35">
        <v>6410</v>
      </c>
      <c r="B35">
        <v>10.5</v>
      </c>
      <c r="C35">
        <v>10</v>
      </c>
      <c r="D35">
        <f t="shared" si="0"/>
        <v>22238.333333333332</v>
      </c>
      <c r="E35">
        <f t="shared" si="1"/>
        <v>1</v>
      </c>
    </row>
    <row r="36" spans="1:5" x14ac:dyDescent="0.45">
      <c r="A36">
        <v>6413</v>
      </c>
      <c r="B36">
        <v>26</v>
      </c>
      <c r="C36">
        <v>26</v>
      </c>
      <c r="D36">
        <f t="shared" si="0"/>
        <v>56638</v>
      </c>
      <c r="E36">
        <f t="shared" si="1"/>
        <v>1</v>
      </c>
    </row>
    <row r="37" spans="1:5" x14ac:dyDescent="0.45">
      <c r="A37">
        <v>6413</v>
      </c>
      <c r="B37">
        <v>26</v>
      </c>
      <c r="C37">
        <v>26</v>
      </c>
      <c r="D37">
        <f t="shared" si="0"/>
        <v>56638</v>
      </c>
      <c r="E37">
        <f t="shared" si="1"/>
        <v>1</v>
      </c>
    </row>
    <row r="38" spans="1:5" x14ac:dyDescent="0.45">
      <c r="A38">
        <v>6414</v>
      </c>
      <c r="B38">
        <v>20.9</v>
      </c>
      <c r="C38">
        <v>21</v>
      </c>
      <c r="D38">
        <f t="shared" si="0"/>
        <v>35566.5</v>
      </c>
      <c r="E38">
        <f t="shared" si="1"/>
        <v>1</v>
      </c>
    </row>
    <row r="39" spans="1:5" x14ac:dyDescent="0.45">
      <c r="A39">
        <v>6414</v>
      </c>
      <c r="B39">
        <v>20.9</v>
      </c>
      <c r="C39">
        <v>21</v>
      </c>
      <c r="D39">
        <f t="shared" si="0"/>
        <v>35566.5</v>
      </c>
      <c r="E39">
        <f t="shared" si="1"/>
        <v>1</v>
      </c>
    </row>
    <row r="40" spans="1:5" x14ac:dyDescent="0.45">
      <c r="A40">
        <v>6416</v>
      </c>
      <c r="B40">
        <v>50.8</v>
      </c>
      <c r="C40">
        <v>40</v>
      </c>
      <c r="D40">
        <f t="shared" si="0"/>
        <v>102031.5</v>
      </c>
      <c r="E40">
        <f t="shared" si="1"/>
        <v>1</v>
      </c>
    </row>
    <row r="41" spans="1:5" x14ac:dyDescent="0.45">
      <c r="A41">
        <v>6416</v>
      </c>
      <c r="B41">
        <v>50.8</v>
      </c>
      <c r="C41">
        <v>40</v>
      </c>
      <c r="D41">
        <f t="shared" si="0"/>
        <v>102031.5</v>
      </c>
      <c r="E41">
        <f t="shared" si="1"/>
        <v>1</v>
      </c>
    </row>
    <row r="42" spans="1:5" x14ac:dyDescent="0.45">
      <c r="A42">
        <v>6595</v>
      </c>
      <c r="B42">
        <v>40.5</v>
      </c>
      <c r="C42">
        <v>40</v>
      </c>
      <c r="D42">
        <f t="shared" si="0"/>
        <v>101986.5</v>
      </c>
      <c r="E42">
        <f t="shared" si="1"/>
        <v>1</v>
      </c>
    </row>
    <row r="43" spans="1:5" x14ac:dyDescent="0.45">
      <c r="A43">
        <v>6595</v>
      </c>
      <c r="B43">
        <v>40.5</v>
      </c>
      <c r="C43">
        <v>40</v>
      </c>
      <c r="D43">
        <f t="shared" si="0"/>
        <v>101986.5</v>
      </c>
      <c r="E43">
        <f t="shared" si="1"/>
        <v>1</v>
      </c>
    </row>
    <row r="44" spans="1:5" x14ac:dyDescent="0.45">
      <c r="A44">
        <v>7200</v>
      </c>
      <c r="B44">
        <v>4</v>
      </c>
      <c r="C44">
        <v>4</v>
      </c>
      <c r="D44">
        <f t="shared" si="0"/>
        <v>0</v>
      </c>
      <c r="E44">
        <f t="shared" si="1"/>
        <v>0</v>
      </c>
    </row>
    <row r="45" spans="1:5" x14ac:dyDescent="0.45">
      <c r="A45">
        <v>7200</v>
      </c>
      <c r="B45">
        <v>4</v>
      </c>
      <c r="C45">
        <v>4</v>
      </c>
      <c r="D45">
        <f t="shared" si="0"/>
        <v>0</v>
      </c>
      <c r="E45">
        <f t="shared" si="1"/>
        <v>0</v>
      </c>
    </row>
    <row r="46" spans="1:5" x14ac:dyDescent="0.45">
      <c r="A46">
        <v>7394</v>
      </c>
      <c r="B46">
        <v>0.5</v>
      </c>
      <c r="C46">
        <v>0.3</v>
      </c>
      <c r="D46">
        <f t="shared" si="0"/>
        <v>0</v>
      </c>
      <c r="E46">
        <f t="shared" si="1"/>
        <v>0</v>
      </c>
    </row>
    <row r="47" spans="1:5" x14ac:dyDescent="0.45">
      <c r="A47">
        <v>7394</v>
      </c>
      <c r="B47">
        <v>0.5</v>
      </c>
      <c r="C47">
        <v>0.3</v>
      </c>
      <c r="D47">
        <f t="shared" si="0"/>
        <v>0</v>
      </c>
      <c r="E47">
        <f t="shared" si="1"/>
        <v>0</v>
      </c>
    </row>
    <row r="48" spans="1:5" x14ac:dyDescent="0.45">
      <c r="A48">
        <v>7394</v>
      </c>
      <c r="B48">
        <v>0.5</v>
      </c>
      <c r="C48">
        <v>0.3</v>
      </c>
      <c r="D48">
        <f t="shared" si="0"/>
        <v>0</v>
      </c>
      <c r="E48">
        <f t="shared" si="1"/>
        <v>0</v>
      </c>
    </row>
    <row r="49" spans="1:5" x14ac:dyDescent="0.45">
      <c r="A49">
        <v>61355</v>
      </c>
      <c r="B49">
        <v>1.3</v>
      </c>
      <c r="C49">
        <v>1.3</v>
      </c>
      <c r="D49">
        <f t="shared" si="0"/>
        <v>1168</v>
      </c>
      <c r="E49">
        <f t="shared" si="1"/>
        <v>1</v>
      </c>
    </row>
  </sheetData>
  <mergeCells count="2">
    <mergeCell ref="A1:C1"/>
    <mergeCell ref="D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8"/>
  <sheetViews>
    <sheetView zoomScaleNormal="100" workbookViewId="0">
      <selection activeCell="K2" sqref="K2"/>
    </sheetView>
  </sheetViews>
  <sheetFormatPr defaultRowHeight="14.25" x14ac:dyDescent="0.45"/>
  <sheetData>
    <row r="1" spans="1:11" x14ac:dyDescent="0.45">
      <c r="A1" s="66" t="s">
        <v>170</v>
      </c>
      <c r="B1" s="66"/>
      <c r="C1" s="66"/>
      <c r="D1" s="66" t="s">
        <v>171</v>
      </c>
      <c r="E1" s="66"/>
      <c r="F1" s="66"/>
      <c r="G1" s="66"/>
      <c r="H1" s="66"/>
      <c r="I1" s="66"/>
    </row>
    <row r="2" spans="1:11" ht="66" x14ac:dyDescent="0.45">
      <c r="A2" s="67" t="s">
        <v>172</v>
      </c>
      <c r="B2" s="67" t="s">
        <v>173</v>
      </c>
      <c r="C2" s="67" t="s">
        <v>174</v>
      </c>
      <c r="D2" s="68" t="s">
        <v>175</v>
      </c>
      <c r="E2" s="69" t="s">
        <v>176</v>
      </c>
      <c r="F2" s="56" t="s">
        <v>177</v>
      </c>
      <c r="G2" s="56" t="s">
        <v>178</v>
      </c>
      <c r="H2" s="56" t="s">
        <v>179</v>
      </c>
      <c r="I2" s="70" t="s">
        <v>180</v>
      </c>
      <c r="K2" s="65" t="s">
        <v>189</v>
      </c>
    </row>
    <row r="3" spans="1:11" x14ac:dyDescent="0.45">
      <c r="A3">
        <v>54979</v>
      </c>
      <c r="B3">
        <v>34.299999999999997</v>
      </c>
      <c r="C3">
        <v>34.299999999999997</v>
      </c>
      <c r="D3">
        <f>SUMIF($F$3:$F$257,A3,$I$3:$I$257)/COUNTIF($A$3:$A$4480, A3)</f>
        <v>36747</v>
      </c>
      <c r="E3">
        <f t="shared" ref="E3:E66" si="0">IF(OR(D3&lt;=0,B3&lt;=0,D3="",B3=""),0,1)</f>
        <v>1</v>
      </c>
      <c r="F3">
        <v>54979</v>
      </c>
      <c r="G3" t="s">
        <v>188</v>
      </c>
      <c r="H3" t="s">
        <v>188</v>
      </c>
      <c r="I3">
        <v>36747</v>
      </c>
    </row>
    <row r="4" spans="1:11" x14ac:dyDescent="0.45">
      <c r="A4">
        <v>55367</v>
      </c>
      <c r="B4">
        <v>75</v>
      </c>
      <c r="C4">
        <v>75</v>
      </c>
      <c r="D4">
        <f>SUMIF($F$3:$F$257,A4,$I$3:$I$257)/COUNTIF($A$3:$A$4480, A4)</f>
        <v>118003</v>
      </c>
      <c r="E4">
        <f t="shared" si="0"/>
        <v>1</v>
      </c>
      <c r="F4">
        <v>55367</v>
      </c>
      <c r="G4" t="s">
        <v>188</v>
      </c>
      <c r="H4" t="s">
        <v>188</v>
      </c>
      <c r="I4">
        <v>118003</v>
      </c>
    </row>
    <row r="5" spans="1:11" x14ac:dyDescent="0.45">
      <c r="A5">
        <v>55579</v>
      </c>
      <c r="B5">
        <v>80</v>
      </c>
      <c r="C5">
        <v>80</v>
      </c>
      <c r="D5">
        <f>SUMIF($F$3:$F$257,A5,$I$3:$I$257)/COUNTIF($A$3:$A$4480, A5)</f>
        <v>113650</v>
      </c>
      <c r="E5">
        <f t="shared" si="0"/>
        <v>1</v>
      </c>
      <c r="F5">
        <v>55579</v>
      </c>
      <c r="G5" t="s">
        <v>188</v>
      </c>
      <c r="H5" t="s">
        <v>188</v>
      </c>
      <c r="I5">
        <v>113650</v>
      </c>
    </row>
    <row r="6" spans="1:11" x14ac:dyDescent="0.45">
      <c r="A6">
        <v>55581</v>
      </c>
      <c r="B6">
        <v>278</v>
      </c>
      <c r="C6">
        <v>278</v>
      </c>
      <c r="D6">
        <f>SUMIF($F$3:$F$257,A6,$I$3:$I$257)/COUNTIF($A$3:$A$4480, A6)</f>
        <v>312760</v>
      </c>
      <c r="E6">
        <f t="shared" si="0"/>
        <v>1</v>
      </c>
      <c r="F6">
        <v>55581</v>
      </c>
      <c r="G6" t="s">
        <v>188</v>
      </c>
      <c r="H6" t="s">
        <v>188</v>
      </c>
      <c r="I6">
        <v>312760</v>
      </c>
    </row>
    <row r="7" spans="1:11" x14ac:dyDescent="0.45">
      <c r="A7">
        <v>55747</v>
      </c>
      <c r="B7">
        <v>82.5</v>
      </c>
      <c r="C7">
        <v>82.5</v>
      </c>
      <c r="D7">
        <f>SUMIF($F$3:$F$257,A7,$I$3:$I$257)/COUNTIF($A$3:$A$4480, A7)</f>
        <v>149851</v>
      </c>
      <c r="E7">
        <f t="shared" si="0"/>
        <v>1</v>
      </c>
      <c r="F7">
        <v>55747</v>
      </c>
      <c r="G7" t="s">
        <v>188</v>
      </c>
      <c r="H7" t="s">
        <v>188</v>
      </c>
      <c r="I7">
        <v>149851</v>
      </c>
    </row>
    <row r="8" spans="1:11" x14ac:dyDescent="0.45">
      <c r="A8">
        <v>55795</v>
      </c>
      <c r="B8">
        <v>78</v>
      </c>
      <c r="C8">
        <v>78</v>
      </c>
      <c r="D8">
        <f>SUMIF($F$3:$F$257,A8,$I$3:$I$257)/COUNTIF($A$3:$A$4480, A8)</f>
        <v>109129</v>
      </c>
      <c r="E8">
        <f t="shared" si="0"/>
        <v>1</v>
      </c>
      <c r="F8">
        <v>55795</v>
      </c>
      <c r="G8" t="s">
        <v>188</v>
      </c>
      <c r="H8" t="s">
        <v>188</v>
      </c>
      <c r="I8">
        <v>109129</v>
      </c>
    </row>
    <row r="9" spans="1:11" x14ac:dyDescent="0.45">
      <c r="A9">
        <v>55796</v>
      </c>
      <c r="B9">
        <v>82</v>
      </c>
      <c r="C9">
        <v>82</v>
      </c>
      <c r="D9">
        <f>SUMIF($F$3:$F$257,A9,$I$3:$I$257)/COUNTIF($A$3:$A$4480, A9)</f>
        <v>142902</v>
      </c>
      <c r="E9">
        <f t="shared" si="0"/>
        <v>1</v>
      </c>
      <c r="F9">
        <v>55796</v>
      </c>
      <c r="G9" t="s">
        <v>188</v>
      </c>
      <c r="H9" t="s">
        <v>188</v>
      </c>
      <c r="I9">
        <v>142902</v>
      </c>
    </row>
    <row r="10" spans="1:11" x14ac:dyDescent="0.45">
      <c r="A10">
        <v>55968</v>
      </c>
      <c r="B10">
        <v>152</v>
      </c>
      <c r="C10">
        <v>152</v>
      </c>
      <c r="D10">
        <f>SUMIF($F$3:$F$257,A10,$I$3:$I$257)/COUNTIF($A$3:$A$4480, A10)</f>
        <v>366325</v>
      </c>
      <c r="E10">
        <f t="shared" si="0"/>
        <v>1</v>
      </c>
      <c r="F10">
        <v>55968</v>
      </c>
      <c r="G10" t="s">
        <v>188</v>
      </c>
      <c r="H10" t="s">
        <v>188</v>
      </c>
      <c r="I10">
        <v>366325</v>
      </c>
    </row>
    <row r="11" spans="1:11" x14ac:dyDescent="0.45">
      <c r="A11">
        <v>55992</v>
      </c>
      <c r="B11">
        <v>167.7</v>
      </c>
      <c r="C11">
        <v>167.7</v>
      </c>
      <c r="D11">
        <f>SUMIF($F$3:$F$257,A11,$I$3:$I$257)/COUNTIF($A$3:$A$4480, A11)</f>
        <v>422766</v>
      </c>
      <c r="E11">
        <f t="shared" si="0"/>
        <v>1</v>
      </c>
      <c r="F11">
        <v>55992</v>
      </c>
      <c r="G11" t="s">
        <v>188</v>
      </c>
      <c r="H11" t="s">
        <v>188</v>
      </c>
      <c r="I11">
        <v>422766</v>
      </c>
    </row>
    <row r="12" spans="1:11" x14ac:dyDescent="0.45">
      <c r="A12">
        <v>56111</v>
      </c>
      <c r="B12">
        <v>160</v>
      </c>
      <c r="C12">
        <v>160</v>
      </c>
      <c r="D12">
        <f>SUMIF($F$3:$F$257,A12,$I$3:$I$257)/COUNTIF($A$3:$A$4480, A12)</f>
        <v>358773</v>
      </c>
      <c r="E12">
        <f t="shared" si="0"/>
        <v>1</v>
      </c>
      <c r="F12">
        <v>56111</v>
      </c>
      <c r="G12" t="s">
        <v>188</v>
      </c>
      <c r="H12" t="s">
        <v>188</v>
      </c>
      <c r="I12">
        <v>358773</v>
      </c>
    </row>
    <row r="13" spans="1:11" x14ac:dyDescent="0.45">
      <c r="A13">
        <v>56211</v>
      </c>
      <c r="B13">
        <v>37.5</v>
      </c>
      <c r="C13">
        <v>37.5</v>
      </c>
      <c r="D13">
        <f>SUMIF($F$3:$F$257,A13,$I$3:$I$257)/COUNTIF($A$3:$A$4480, A13)</f>
        <v>141733</v>
      </c>
      <c r="E13">
        <f t="shared" si="0"/>
        <v>1</v>
      </c>
      <c r="F13">
        <v>56211</v>
      </c>
      <c r="G13" t="s">
        <v>188</v>
      </c>
      <c r="H13" t="s">
        <v>188</v>
      </c>
      <c r="I13">
        <v>141733</v>
      </c>
    </row>
    <row r="14" spans="1:11" x14ac:dyDescent="0.45">
      <c r="A14">
        <v>56212</v>
      </c>
      <c r="B14">
        <v>98.8</v>
      </c>
      <c r="C14">
        <v>98.8</v>
      </c>
      <c r="D14">
        <f>SUMIF($F$3:$F$257,A14,$I$3:$I$257)/COUNTIF($A$3:$A$4480, A14)</f>
        <v>366172</v>
      </c>
      <c r="E14">
        <f t="shared" si="0"/>
        <v>1</v>
      </c>
      <c r="F14">
        <v>56212</v>
      </c>
      <c r="G14" t="s">
        <v>188</v>
      </c>
      <c r="H14" t="s">
        <v>188</v>
      </c>
      <c r="I14">
        <v>366172</v>
      </c>
    </row>
    <row r="15" spans="1:11" x14ac:dyDescent="0.45">
      <c r="A15">
        <v>56225</v>
      </c>
      <c r="B15">
        <v>3</v>
      </c>
      <c r="C15">
        <v>3</v>
      </c>
      <c r="D15">
        <f>SUMIF($F$3:$F$257,A15,$I$3:$I$257)/COUNTIF($A$3:$A$4480, A15)</f>
        <v>3099</v>
      </c>
      <c r="E15">
        <f t="shared" si="0"/>
        <v>1</v>
      </c>
      <c r="F15">
        <v>56225</v>
      </c>
      <c r="G15" t="s">
        <v>188</v>
      </c>
      <c r="H15" t="s">
        <v>188</v>
      </c>
      <c r="I15">
        <v>3099</v>
      </c>
    </row>
    <row r="16" spans="1:11" x14ac:dyDescent="0.45">
      <c r="A16">
        <v>56240</v>
      </c>
      <c r="B16">
        <v>120.6</v>
      </c>
      <c r="C16">
        <v>120.6</v>
      </c>
      <c r="D16">
        <f>SUMIF($F$3:$F$257,A16,$I$3:$I$257)/COUNTIF($A$3:$A$4480, A16)</f>
        <v>353033</v>
      </c>
      <c r="E16">
        <f t="shared" si="0"/>
        <v>1</v>
      </c>
      <c r="F16">
        <v>56240</v>
      </c>
      <c r="G16" t="s">
        <v>188</v>
      </c>
      <c r="H16" t="s">
        <v>188</v>
      </c>
      <c r="I16">
        <v>353033</v>
      </c>
    </row>
    <row r="17" spans="1:9" x14ac:dyDescent="0.45">
      <c r="A17">
        <v>56270</v>
      </c>
      <c r="B17">
        <v>114</v>
      </c>
      <c r="C17">
        <v>114</v>
      </c>
      <c r="D17">
        <f>SUMIF($F$3:$F$257,A17,$I$3:$I$257)/COUNTIF($A$3:$A$4480, A17)</f>
        <v>422634</v>
      </c>
      <c r="E17">
        <f t="shared" si="0"/>
        <v>1</v>
      </c>
      <c r="F17">
        <v>56270</v>
      </c>
      <c r="G17" t="s">
        <v>188</v>
      </c>
      <c r="H17" t="s">
        <v>188</v>
      </c>
      <c r="I17">
        <v>422634</v>
      </c>
    </row>
    <row r="18" spans="1:9" x14ac:dyDescent="0.45">
      <c r="A18">
        <v>56291</v>
      </c>
      <c r="B18">
        <v>213</v>
      </c>
      <c r="C18">
        <v>213</v>
      </c>
      <c r="D18">
        <f>SUMIF($F$3:$F$257,A18,$I$3:$I$257)/COUNTIF($A$3:$A$4480, A18)</f>
        <v>813390.66666666663</v>
      </c>
      <c r="E18">
        <f t="shared" si="0"/>
        <v>1</v>
      </c>
      <c r="F18">
        <v>56291</v>
      </c>
      <c r="G18" t="s">
        <v>188</v>
      </c>
      <c r="H18" t="s">
        <v>188</v>
      </c>
      <c r="I18">
        <v>2440172</v>
      </c>
    </row>
    <row r="19" spans="1:9" x14ac:dyDescent="0.45">
      <c r="A19">
        <v>56291</v>
      </c>
      <c r="B19">
        <v>223.5</v>
      </c>
      <c r="C19">
        <v>223.5</v>
      </c>
      <c r="D19">
        <f>SUMIF($F$3:$F$257,A19,$I$3:$I$257)/COUNTIF($A$3:$A$4480, A19)</f>
        <v>813390.66666666663</v>
      </c>
      <c r="E19">
        <f t="shared" si="0"/>
        <v>1</v>
      </c>
      <c r="F19">
        <v>56311</v>
      </c>
      <c r="G19" t="s">
        <v>188</v>
      </c>
      <c r="H19" t="s">
        <v>188</v>
      </c>
      <c r="I19">
        <v>431476</v>
      </c>
    </row>
    <row r="20" spans="1:9" x14ac:dyDescent="0.45">
      <c r="A20">
        <v>56291</v>
      </c>
      <c r="B20">
        <v>299</v>
      </c>
      <c r="C20">
        <v>299</v>
      </c>
      <c r="D20">
        <f>SUMIF($F$3:$F$257,A20,$I$3:$I$257)/COUNTIF($A$3:$A$4480, A20)</f>
        <v>813390.66666666663</v>
      </c>
      <c r="E20">
        <f t="shared" si="0"/>
        <v>1</v>
      </c>
      <c r="F20">
        <v>56337</v>
      </c>
      <c r="G20" t="s">
        <v>188</v>
      </c>
      <c r="H20" t="s">
        <v>188</v>
      </c>
      <c r="I20">
        <v>694820</v>
      </c>
    </row>
    <row r="21" spans="1:9" x14ac:dyDescent="0.45">
      <c r="A21">
        <v>56311</v>
      </c>
      <c r="B21">
        <v>135</v>
      </c>
      <c r="C21">
        <v>135</v>
      </c>
      <c r="D21">
        <f>SUMIF($F$3:$F$257,A21,$I$3:$I$257)/COUNTIF($A$3:$A$4480, A21)</f>
        <v>431476</v>
      </c>
      <c r="E21">
        <f t="shared" si="0"/>
        <v>1</v>
      </c>
      <c r="F21">
        <v>56372</v>
      </c>
      <c r="G21" t="s">
        <v>188</v>
      </c>
      <c r="H21" t="s">
        <v>188</v>
      </c>
      <c r="I21">
        <v>215556</v>
      </c>
    </row>
    <row r="22" spans="1:9" x14ac:dyDescent="0.45">
      <c r="A22">
        <v>56337</v>
      </c>
      <c r="B22">
        <v>241</v>
      </c>
      <c r="C22">
        <v>241</v>
      </c>
      <c r="D22">
        <f>SUMIF($F$3:$F$257,A22,$I$3:$I$257)/COUNTIF($A$3:$A$4480, A22)</f>
        <v>694820</v>
      </c>
      <c r="E22">
        <f t="shared" si="0"/>
        <v>1</v>
      </c>
      <c r="F22">
        <v>56394</v>
      </c>
      <c r="G22" t="s">
        <v>188</v>
      </c>
      <c r="H22" t="s">
        <v>188</v>
      </c>
      <c r="I22">
        <v>367110</v>
      </c>
    </row>
    <row r="23" spans="1:9" x14ac:dyDescent="0.45">
      <c r="A23">
        <v>56372</v>
      </c>
      <c r="B23">
        <v>80.5</v>
      </c>
      <c r="C23">
        <v>80.5</v>
      </c>
      <c r="D23">
        <f>SUMIF($F$3:$F$257,A23,$I$3:$I$257)/COUNTIF($A$3:$A$4480, A23)</f>
        <v>215556</v>
      </c>
      <c r="E23">
        <f t="shared" si="0"/>
        <v>1</v>
      </c>
      <c r="F23">
        <v>56395</v>
      </c>
      <c r="G23" t="s">
        <v>188</v>
      </c>
      <c r="H23" t="s">
        <v>188</v>
      </c>
      <c r="I23">
        <v>492902</v>
      </c>
    </row>
    <row r="24" spans="1:9" x14ac:dyDescent="0.45">
      <c r="A24">
        <v>56394</v>
      </c>
      <c r="B24">
        <v>124.2</v>
      </c>
      <c r="C24">
        <v>124.2</v>
      </c>
      <c r="D24">
        <f>SUMIF($F$3:$F$257,A24,$I$3:$I$257)/COUNTIF($A$3:$A$4480, A24)</f>
        <v>367110</v>
      </c>
      <c r="E24">
        <f t="shared" si="0"/>
        <v>1</v>
      </c>
      <c r="F24">
        <v>56432</v>
      </c>
      <c r="G24" t="s">
        <v>188</v>
      </c>
      <c r="H24" t="s">
        <v>188</v>
      </c>
      <c r="I24">
        <v>656244</v>
      </c>
    </row>
    <row r="25" spans="1:9" x14ac:dyDescent="0.45">
      <c r="A25">
        <v>56395</v>
      </c>
      <c r="B25">
        <v>200</v>
      </c>
      <c r="C25">
        <v>200</v>
      </c>
      <c r="D25">
        <f>SUMIF($F$3:$F$257,A25,$I$3:$I$257)/COUNTIF($A$3:$A$4480, A25)</f>
        <v>492902</v>
      </c>
      <c r="E25">
        <f t="shared" si="0"/>
        <v>1</v>
      </c>
      <c r="F25">
        <v>56457</v>
      </c>
      <c r="G25" t="s">
        <v>188</v>
      </c>
      <c r="H25" t="s">
        <v>188</v>
      </c>
      <c r="I25">
        <v>334664</v>
      </c>
    </row>
    <row r="26" spans="1:9" x14ac:dyDescent="0.45">
      <c r="A26">
        <v>56432</v>
      </c>
      <c r="B26">
        <v>161</v>
      </c>
      <c r="C26">
        <v>161</v>
      </c>
      <c r="D26">
        <f>SUMIF($F$3:$F$257,A26,$I$3:$I$257)/COUNTIF($A$3:$A$4480, A26)</f>
        <v>656244</v>
      </c>
      <c r="E26">
        <f t="shared" si="0"/>
        <v>1</v>
      </c>
      <c r="F26">
        <v>56479</v>
      </c>
      <c r="G26" t="s">
        <v>188</v>
      </c>
      <c r="H26" t="s">
        <v>188</v>
      </c>
      <c r="I26">
        <v>204621</v>
      </c>
    </row>
    <row r="27" spans="1:9" x14ac:dyDescent="0.45">
      <c r="A27">
        <v>56457</v>
      </c>
      <c r="B27">
        <v>84</v>
      </c>
      <c r="C27">
        <v>84</v>
      </c>
      <c r="D27">
        <f>SUMIF($F$3:$F$257,A27,$I$3:$I$257)/COUNTIF($A$3:$A$4480, A27)</f>
        <v>334664</v>
      </c>
      <c r="E27">
        <f t="shared" si="0"/>
        <v>1</v>
      </c>
      <c r="F27">
        <v>56483</v>
      </c>
      <c r="G27" t="s">
        <v>188</v>
      </c>
      <c r="H27" t="s">
        <v>188</v>
      </c>
      <c r="I27">
        <v>523856</v>
      </c>
    </row>
    <row r="28" spans="1:9" x14ac:dyDescent="0.45">
      <c r="A28">
        <v>56479</v>
      </c>
      <c r="B28">
        <v>90</v>
      </c>
      <c r="C28">
        <v>90</v>
      </c>
      <c r="D28">
        <f>SUMIF($F$3:$F$257,A28,$I$3:$I$257)/COUNTIF($A$3:$A$4480, A28)</f>
        <v>204621</v>
      </c>
      <c r="E28">
        <f t="shared" si="0"/>
        <v>1</v>
      </c>
      <c r="F28">
        <v>56484</v>
      </c>
      <c r="G28" t="s">
        <v>188</v>
      </c>
      <c r="H28" t="s">
        <v>188</v>
      </c>
      <c r="I28">
        <v>623620</v>
      </c>
    </row>
    <row r="29" spans="1:9" x14ac:dyDescent="0.45">
      <c r="A29">
        <v>56483</v>
      </c>
      <c r="B29">
        <v>200</v>
      </c>
      <c r="C29">
        <v>200</v>
      </c>
      <c r="D29">
        <f>SUMIF($F$3:$F$257,A29,$I$3:$I$257)/COUNTIF($A$3:$A$4480, A29)</f>
        <v>523856</v>
      </c>
      <c r="E29">
        <f t="shared" si="0"/>
        <v>1</v>
      </c>
      <c r="F29">
        <v>56506</v>
      </c>
      <c r="G29" t="s">
        <v>188</v>
      </c>
      <c r="H29" t="s">
        <v>188</v>
      </c>
      <c r="I29">
        <v>307512</v>
      </c>
    </row>
    <row r="30" spans="1:9" x14ac:dyDescent="0.45">
      <c r="A30">
        <v>56484</v>
      </c>
      <c r="B30">
        <v>232.5</v>
      </c>
      <c r="C30">
        <v>232.5</v>
      </c>
      <c r="D30">
        <f>SUMIF($F$3:$F$257,A30,$I$3:$I$257)/COUNTIF($A$3:$A$4480, A30)</f>
        <v>623620</v>
      </c>
      <c r="E30">
        <f t="shared" si="0"/>
        <v>1</v>
      </c>
      <c r="F30">
        <v>56560</v>
      </c>
      <c r="G30" t="s">
        <v>188</v>
      </c>
      <c r="H30" t="s">
        <v>188</v>
      </c>
      <c r="I30">
        <v>195672</v>
      </c>
    </row>
    <row r="31" spans="1:9" x14ac:dyDescent="0.45">
      <c r="A31">
        <v>56506</v>
      </c>
      <c r="B31">
        <v>130.5</v>
      </c>
      <c r="C31">
        <v>130.5</v>
      </c>
      <c r="D31">
        <f>SUMIF($F$3:$F$257,A31,$I$3:$I$257)/COUNTIF($A$3:$A$4480, A31)</f>
        <v>307512</v>
      </c>
      <c r="E31">
        <f t="shared" si="0"/>
        <v>1</v>
      </c>
      <c r="F31">
        <v>56561</v>
      </c>
      <c r="G31" t="s">
        <v>188</v>
      </c>
      <c r="H31" t="s">
        <v>188</v>
      </c>
      <c r="I31">
        <v>20475</v>
      </c>
    </row>
    <row r="32" spans="1:9" x14ac:dyDescent="0.45">
      <c r="A32">
        <v>56560</v>
      </c>
      <c r="B32">
        <v>79.8</v>
      </c>
      <c r="C32">
        <v>79.8</v>
      </c>
      <c r="D32">
        <f>SUMIF($F$3:$F$257,A32,$I$3:$I$257)/COUNTIF($A$3:$A$4480, A32)</f>
        <v>195672</v>
      </c>
      <c r="E32">
        <f t="shared" si="0"/>
        <v>1</v>
      </c>
      <c r="F32">
        <v>56562</v>
      </c>
      <c r="G32" t="s">
        <v>188</v>
      </c>
      <c r="H32" t="s">
        <v>188</v>
      </c>
      <c r="I32">
        <v>21067</v>
      </c>
    </row>
    <row r="33" spans="1:9" x14ac:dyDescent="0.45">
      <c r="A33">
        <v>56561</v>
      </c>
      <c r="B33">
        <v>10</v>
      </c>
      <c r="C33">
        <v>10</v>
      </c>
      <c r="D33">
        <f>SUMIF($F$3:$F$257,A33,$I$3:$I$257)/COUNTIF($A$3:$A$4480, A33)</f>
        <v>20475</v>
      </c>
      <c r="E33">
        <f t="shared" si="0"/>
        <v>1</v>
      </c>
      <c r="F33">
        <v>56592</v>
      </c>
      <c r="G33" t="s">
        <v>188</v>
      </c>
      <c r="H33" t="s">
        <v>188</v>
      </c>
      <c r="I33">
        <v>377206</v>
      </c>
    </row>
    <row r="34" spans="1:9" x14ac:dyDescent="0.45">
      <c r="A34">
        <v>56562</v>
      </c>
      <c r="B34">
        <v>10</v>
      </c>
      <c r="C34">
        <v>10</v>
      </c>
      <c r="D34">
        <f>SUMIF($F$3:$F$257,A34,$I$3:$I$257)/COUNTIF($A$3:$A$4480, A34)</f>
        <v>21067</v>
      </c>
      <c r="E34">
        <f t="shared" si="0"/>
        <v>1</v>
      </c>
      <c r="F34">
        <v>56593</v>
      </c>
      <c r="G34" t="s">
        <v>188</v>
      </c>
      <c r="H34" t="s">
        <v>188</v>
      </c>
      <c r="I34">
        <v>548935</v>
      </c>
    </row>
    <row r="35" spans="1:9" x14ac:dyDescent="0.45">
      <c r="A35">
        <v>56592</v>
      </c>
      <c r="B35">
        <v>126.5</v>
      </c>
      <c r="C35">
        <v>126.5</v>
      </c>
      <c r="D35">
        <f>SUMIF($F$3:$F$257,A35,$I$3:$I$257)/COUNTIF($A$3:$A$4480, A35)</f>
        <v>377206</v>
      </c>
      <c r="E35">
        <f t="shared" si="0"/>
        <v>1</v>
      </c>
      <c r="F35">
        <v>56602</v>
      </c>
      <c r="G35" t="s">
        <v>188</v>
      </c>
      <c r="H35" t="s">
        <v>188</v>
      </c>
      <c r="I35">
        <v>153705</v>
      </c>
    </row>
    <row r="36" spans="1:9" x14ac:dyDescent="0.45">
      <c r="A36">
        <v>56593</v>
      </c>
      <c r="B36">
        <v>209</v>
      </c>
      <c r="C36">
        <v>209</v>
      </c>
      <c r="D36">
        <f>SUMIF($F$3:$F$257,A36,$I$3:$I$257)/COUNTIF($A$3:$A$4480, A36)</f>
        <v>548935</v>
      </c>
      <c r="E36">
        <f t="shared" si="0"/>
        <v>1</v>
      </c>
      <c r="F36">
        <v>56638</v>
      </c>
      <c r="G36" t="s">
        <v>188</v>
      </c>
      <c r="H36" t="s">
        <v>188</v>
      </c>
      <c r="I36">
        <v>485413</v>
      </c>
    </row>
    <row r="37" spans="1:9" x14ac:dyDescent="0.45">
      <c r="A37">
        <v>56602</v>
      </c>
      <c r="B37">
        <v>63</v>
      </c>
      <c r="C37">
        <v>63</v>
      </c>
      <c r="D37">
        <f>SUMIF($F$3:$F$257,A37,$I$3:$I$257)/COUNTIF($A$3:$A$4480, A37)</f>
        <v>153705</v>
      </c>
      <c r="E37">
        <f t="shared" si="0"/>
        <v>1</v>
      </c>
      <c r="F37">
        <v>56644</v>
      </c>
      <c r="G37" t="s">
        <v>188</v>
      </c>
      <c r="H37" t="s">
        <v>188</v>
      </c>
      <c r="I37">
        <v>325833</v>
      </c>
    </row>
    <row r="38" spans="1:9" x14ac:dyDescent="0.45">
      <c r="A38">
        <v>56638</v>
      </c>
      <c r="B38">
        <v>170.2</v>
      </c>
      <c r="C38">
        <v>170.2</v>
      </c>
      <c r="D38">
        <f>SUMIF($F$3:$F$257,A38,$I$3:$I$257)/COUNTIF($A$3:$A$4480, A38)</f>
        <v>485413</v>
      </c>
      <c r="E38">
        <f t="shared" si="0"/>
        <v>1</v>
      </c>
      <c r="F38">
        <v>56648</v>
      </c>
      <c r="G38" t="s">
        <v>188</v>
      </c>
      <c r="H38" t="s">
        <v>188</v>
      </c>
      <c r="I38">
        <v>325858</v>
      </c>
    </row>
    <row r="39" spans="1:9" x14ac:dyDescent="0.45">
      <c r="A39">
        <v>56644</v>
      </c>
      <c r="B39">
        <v>120</v>
      </c>
      <c r="C39">
        <v>120</v>
      </c>
      <c r="D39">
        <f>SUMIF($F$3:$F$257,A39,$I$3:$I$257)/COUNTIF($A$3:$A$4480, A39)</f>
        <v>325833</v>
      </c>
      <c r="E39">
        <f t="shared" si="0"/>
        <v>1</v>
      </c>
      <c r="F39">
        <v>56649</v>
      </c>
      <c r="G39" t="s">
        <v>188</v>
      </c>
      <c r="H39" t="s">
        <v>188</v>
      </c>
      <c r="I39">
        <v>314914</v>
      </c>
    </row>
    <row r="40" spans="1:9" x14ac:dyDescent="0.45">
      <c r="A40">
        <v>56648</v>
      </c>
      <c r="B40">
        <v>79.5</v>
      </c>
      <c r="C40">
        <v>79.5</v>
      </c>
      <c r="D40">
        <f>SUMIF($F$3:$F$257,A40,$I$3:$I$257)/COUNTIF($A$3:$A$4480, A40)</f>
        <v>325858</v>
      </c>
      <c r="E40">
        <f t="shared" si="0"/>
        <v>1</v>
      </c>
      <c r="F40">
        <v>56661</v>
      </c>
      <c r="G40" t="s">
        <v>188</v>
      </c>
      <c r="H40" t="s">
        <v>188</v>
      </c>
      <c r="I40">
        <v>714176</v>
      </c>
    </row>
    <row r="41" spans="1:9" x14ac:dyDescent="0.45">
      <c r="A41">
        <v>56649</v>
      </c>
      <c r="B41">
        <v>101.2</v>
      </c>
      <c r="C41">
        <v>101.2</v>
      </c>
      <c r="D41">
        <f>SUMIF($F$3:$F$257,A41,$I$3:$I$257)/COUNTIF($A$3:$A$4480, A41)</f>
        <v>314914</v>
      </c>
      <c r="E41">
        <f t="shared" si="0"/>
        <v>1</v>
      </c>
      <c r="F41">
        <v>56673</v>
      </c>
      <c r="G41" t="s">
        <v>188</v>
      </c>
      <c r="H41" t="s">
        <v>188</v>
      </c>
      <c r="I41">
        <v>131907</v>
      </c>
    </row>
    <row r="42" spans="1:9" x14ac:dyDescent="0.45">
      <c r="A42">
        <v>56661</v>
      </c>
      <c r="B42">
        <v>283.2</v>
      </c>
      <c r="C42">
        <v>283.2</v>
      </c>
      <c r="D42">
        <f>SUMIF($F$3:$F$257,A42,$I$3:$I$257)/COUNTIF($A$3:$A$4480, A42)</f>
        <v>714176</v>
      </c>
      <c r="E42">
        <f t="shared" si="0"/>
        <v>1</v>
      </c>
      <c r="F42">
        <v>56754</v>
      </c>
      <c r="G42" t="s">
        <v>188</v>
      </c>
      <c r="H42" t="s">
        <v>188</v>
      </c>
      <c r="I42">
        <v>414011</v>
      </c>
    </row>
    <row r="43" spans="1:9" x14ac:dyDescent="0.45">
      <c r="A43">
        <v>56673</v>
      </c>
      <c r="B43">
        <v>59.8</v>
      </c>
      <c r="C43">
        <v>57</v>
      </c>
      <c r="D43">
        <f>SUMIF($F$3:$F$257,A43,$I$3:$I$257)/COUNTIF($A$3:$A$4480, A43)</f>
        <v>131907</v>
      </c>
      <c r="E43">
        <f t="shared" si="0"/>
        <v>1</v>
      </c>
      <c r="F43">
        <v>56763</v>
      </c>
      <c r="G43" t="s">
        <v>188</v>
      </c>
      <c r="H43" t="s">
        <v>188</v>
      </c>
      <c r="I43">
        <v>2183532</v>
      </c>
    </row>
    <row r="44" spans="1:9" x14ac:dyDescent="0.45">
      <c r="A44">
        <v>56754</v>
      </c>
      <c r="B44">
        <v>80</v>
      </c>
      <c r="C44">
        <v>80</v>
      </c>
      <c r="D44">
        <f>SUMIF($F$3:$F$257,A44,$I$3:$I$257)/COUNTIF($A$3:$A$4480, A44)</f>
        <v>207005.5</v>
      </c>
      <c r="E44">
        <f t="shared" si="0"/>
        <v>1</v>
      </c>
      <c r="F44">
        <v>56771</v>
      </c>
      <c r="G44" t="s">
        <v>188</v>
      </c>
      <c r="H44" t="s">
        <v>188</v>
      </c>
      <c r="I44">
        <v>127865</v>
      </c>
    </row>
    <row r="45" spans="1:9" x14ac:dyDescent="0.45">
      <c r="A45">
        <v>56754</v>
      </c>
      <c r="B45">
        <v>69.599999999999994</v>
      </c>
      <c r="C45">
        <v>69.599999999999994</v>
      </c>
      <c r="D45">
        <f>SUMIF($F$3:$F$257,A45,$I$3:$I$257)/COUNTIF($A$3:$A$4480, A45)</f>
        <v>207005.5</v>
      </c>
      <c r="E45">
        <f t="shared" si="0"/>
        <v>1</v>
      </c>
      <c r="F45">
        <v>56773</v>
      </c>
      <c r="G45" t="s">
        <v>188</v>
      </c>
      <c r="H45" t="s">
        <v>188</v>
      </c>
      <c r="I45">
        <v>571374</v>
      </c>
    </row>
    <row r="46" spans="1:9" x14ac:dyDescent="0.45">
      <c r="A46">
        <v>56763</v>
      </c>
      <c r="B46">
        <v>149.5</v>
      </c>
      <c r="C46">
        <v>149.5</v>
      </c>
      <c r="D46">
        <f>SUMIF($F$3:$F$257,A46,$I$3:$I$257)/COUNTIF($A$3:$A$4480, A46)</f>
        <v>545883</v>
      </c>
      <c r="E46">
        <f t="shared" si="0"/>
        <v>1</v>
      </c>
      <c r="F46">
        <v>56774</v>
      </c>
      <c r="G46" t="s">
        <v>188</v>
      </c>
      <c r="H46" t="s">
        <v>188</v>
      </c>
      <c r="I46">
        <v>494971</v>
      </c>
    </row>
    <row r="47" spans="1:9" x14ac:dyDescent="0.45">
      <c r="A47">
        <v>56763</v>
      </c>
      <c r="B47">
        <v>214.5</v>
      </c>
      <c r="C47">
        <v>214.5</v>
      </c>
      <c r="D47">
        <f>SUMIF($F$3:$F$257,A47,$I$3:$I$257)/COUNTIF($A$3:$A$4480, A47)</f>
        <v>545883</v>
      </c>
      <c r="E47">
        <f t="shared" si="0"/>
        <v>1</v>
      </c>
      <c r="F47">
        <v>56775</v>
      </c>
      <c r="G47" t="s">
        <v>188</v>
      </c>
      <c r="H47" t="s">
        <v>188</v>
      </c>
      <c r="I47">
        <v>306451</v>
      </c>
    </row>
    <row r="48" spans="1:9" x14ac:dyDescent="0.45">
      <c r="A48">
        <v>56763</v>
      </c>
      <c r="B48">
        <v>186</v>
      </c>
      <c r="C48">
        <v>186</v>
      </c>
      <c r="D48">
        <f>SUMIF($F$3:$F$257,A48,$I$3:$I$257)/COUNTIF($A$3:$A$4480, A48)</f>
        <v>545883</v>
      </c>
      <c r="E48">
        <f t="shared" si="0"/>
        <v>1</v>
      </c>
      <c r="F48">
        <v>56776</v>
      </c>
      <c r="G48" t="s">
        <v>188</v>
      </c>
      <c r="H48" t="s">
        <v>188</v>
      </c>
      <c r="I48">
        <v>506572</v>
      </c>
    </row>
    <row r="49" spans="1:9" x14ac:dyDescent="0.45">
      <c r="A49">
        <v>56763</v>
      </c>
      <c r="B49">
        <v>112.5</v>
      </c>
      <c r="C49">
        <v>112.5</v>
      </c>
      <c r="D49">
        <f>SUMIF($F$3:$F$257,A49,$I$3:$I$257)/COUNTIF($A$3:$A$4480, A49)</f>
        <v>545883</v>
      </c>
      <c r="E49">
        <f t="shared" si="0"/>
        <v>1</v>
      </c>
      <c r="F49">
        <v>56779</v>
      </c>
      <c r="G49" t="s">
        <v>188</v>
      </c>
      <c r="H49" t="s">
        <v>188</v>
      </c>
      <c r="I49">
        <v>366341</v>
      </c>
    </row>
    <row r="50" spans="1:9" x14ac:dyDescent="0.45">
      <c r="A50">
        <v>56771</v>
      </c>
      <c r="B50">
        <v>60</v>
      </c>
      <c r="C50">
        <v>60</v>
      </c>
      <c r="D50">
        <f>SUMIF($F$3:$F$257,A50,$I$3:$I$257)/COUNTIF($A$3:$A$4480, A50)</f>
        <v>127865</v>
      </c>
      <c r="E50">
        <f t="shared" si="0"/>
        <v>1</v>
      </c>
      <c r="F50">
        <v>56783</v>
      </c>
      <c r="G50" t="s">
        <v>188</v>
      </c>
      <c r="H50" t="s">
        <v>188</v>
      </c>
      <c r="I50">
        <v>312234</v>
      </c>
    </row>
    <row r="51" spans="1:9" x14ac:dyDescent="0.45">
      <c r="A51">
        <v>56773</v>
      </c>
      <c r="B51">
        <v>150</v>
      </c>
      <c r="C51">
        <v>150</v>
      </c>
      <c r="D51">
        <f>SUMIF($F$3:$F$257,A51,$I$3:$I$257)/COUNTIF($A$3:$A$4480, A51)</f>
        <v>571374</v>
      </c>
      <c r="E51">
        <f t="shared" si="0"/>
        <v>1</v>
      </c>
      <c r="F51">
        <v>56795</v>
      </c>
      <c r="G51" t="s">
        <v>188</v>
      </c>
      <c r="H51" t="s">
        <v>188</v>
      </c>
      <c r="I51">
        <v>576536</v>
      </c>
    </row>
    <row r="52" spans="1:9" x14ac:dyDescent="0.45">
      <c r="A52">
        <v>56774</v>
      </c>
      <c r="B52">
        <v>169.5</v>
      </c>
      <c r="C52">
        <v>169.5</v>
      </c>
      <c r="D52">
        <f>SUMIF($F$3:$F$257,A52,$I$3:$I$257)/COUNTIF($A$3:$A$4480, A52)</f>
        <v>494971</v>
      </c>
      <c r="E52">
        <f t="shared" si="0"/>
        <v>1</v>
      </c>
      <c r="F52">
        <v>56823</v>
      </c>
      <c r="G52" t="s">
        <v>188</v>
      </c>
      <c r="H52" t="s">
        <v>188</v>
      </c>
      <c r="I52">
        <v>361577</v>
      </c>
    </row>
    <row r="53" spans="1:9" x14ac:dyDescent="0.45">
      <c r="A53">
        <v>56775</v>
      </c>
      <c r="B53">
        <v>120</v>
      </c>
      <c r="C53">
        <v>120</v>
      </c>
      <c r="D53">
        <f>SUMIF($F$3:$F$257,A53,$I$3:$I$257)/COUNTIF($A$3:$A$4480, A53)</f>
        <v>306451</v>
      </c>
      <c r="E53">
        <f t="shared" si="0"/>
        <v>1</v>
      </c>
      <c r="F53">
        <v>56834</v>
      </c>
      <c r="G53" t="s">
        <v>188</v>
      </c>
      <c r="H53" t="s">
        <v>188</v>
      </c>
      <c r="I53">
        <v>22083</v>
      </c>
    </row>
    <row r="54" spans="1:9" x14ac:dyDescent="0.45">
      <c r="A54">
        <v>56776</v>
      </c>
      <c r="B54">
        <v>120</v>
      </c>
      <c r="C54">
        <v>120</v>
      </c>
      <c r="D54">
        <f>SUMIF($F$3:$F$257,A54,$I$3:$I$257)/COUNTIF($A$3:$A$4480, A54)</f>
        <v>506572</v>
      </c>
      <c r="E54">
        <f t="shared" si="0"/>
        <v>1</v>
      </c>
      <c r="F54">
        <v>56835</v>
      </c>
      <c r="G54" t="s">
        <v>188</v>
      </c>
      <c r="H54" t="s">
        <v>188</v>
      </c>
      <c r="I54">
        <v>22131</v>
      </c>
    </row>
    <row r="55" spans="1:9" x14ac:dyDescent="0.45">
      <c r="A55">
        <v>56779</v>
      </c>
      <c r="B55">
        <v>150</v>
      </c>
      <c r="C55">
        <v>150</v>
      </c>
      <c r="D55">
        <f>SUMIF($F$3:$F$257,A55,$I$3:$I$257)/COUNTIF($A$3:$A$4480, A55)</f>
        <v>366341</v>
      </c>
      <c r="E55">
        <f t="shared" si="0"/>
        <v>1</v>
      </c>
      <c r="F55">
        <v>56836</v>
      </c>
      <c r="G55" t="s">
        <v>188</v>
      </c>
      <c r="H55" t="s">
        <v>188</v>
      </c>
      <c r="I55">
        <v>19054</v>
      </c>
    </row>
    <row r="56" spans="1:9" x14ac:dyDescent="0.45">
      <c r="A56">
        <v>56783</v>
      </c>
      <c r="B56">
        <v>121.9</v>
      </c>
      <c r="C56">
        <v>121.9</v>
      </c>
      <c r="D56">
        <f>SUMIF($F$3:$F$257,A56,$I$3:$I$257)/COUNTIF($A$3:$A$4480, A56)</f>
        <v>312234</v>
      </c>
      <c r="E56">
        <f t="shared" si="0"/>
        <v>1</v>
      </c>
      <c r="F56">
        <v>56837</v>
      </c>
      <c r="G56" t="s">
        <v>188</v>
      </c>
      <c r="H56" t="s">
        <v>188</v>
      </c>
      <c r="I56">
        <v>23215</v>
      </c>
    </row>
    <row r="57" spans="1:9" x14ac:dyDescent="0.45">
      <c r="A57">
        <v>56795</v>
      </c>
      <c r="B57">
        <v>201.6</v>
      </c>
      <c r="C57">
        <v>201.6</v>
      </c>
      <c r="D57">
        <f>SUMIF($F$3:$F$257,A57,$I$3:$I$257)/COUNTIF($A$3:$A$4480, A57)</f>
        <v>576536</v>
      </c>
      <c r="E57">
        <f t="shared" si="0"/>
        <v>1</v>
      </c>
      <c r="F57">
        <v>56838</v>
      </c>
      <c r="G57" t="s">
        <v>188</v>
      </c>
      <c r="H57" t="s">
        <v>188</v>
      </c>
      <c r="I57">
        <v>23749</v>
      </c>
    </row>
    <row r="58" spans="1:9" x14ac:dyDescent="0.45">
      <c r="A58">
        <v>56823</v>
      </c>
      <c r="B58">
        <v>165.6</v>
      </c>
      <c r="C58">
        <v>162.30000000000001</v>
      </c>
      <c r="D58">
        <f>SUMIF($F$3:$F$257,A58,$I$3:$I$257)/COUNTIF($A$3:$A$4480, A58)</f>
        <v>361577</v>
      </c>
      <c r="E58">
        <f t="shared" si="0"/>
        <v>1</v>
      </c>
      <c r="F58">
        <v>56839</v>
      </c>
      <c r="G58" t="s">
        <v>188</v>
      </c>
      <c r="H58" t="s">
        <v>188</v>
      </c>
      <c r="I58">
        <v>24314</v>
      </c>
    </row>
    <row r="59" spans="1:9" x14ac:dyDescent="0.45">
      <c r="A59">
        <v>56834</v>
      </c>
      <c r="B59">
        <v>10</v>
      </c>
      <c r="C59">
        <v>10</v>
      </c>
      <c r="D59">
        <f>SUMIF($F$3:$F$257,A59,$I$3:$I$257)/COUNTIF($A$3:$A$4480, A59)</f>
        <v>22083</v>
      </c>
      <c r="E59">
        <f t="shared" si="0"/>
        <v>1</v>
      </c>
      <c r="F59">
        <v>56905</v>
      </c>
      <c r="G59" t="s">
        <v>188</v>
      </c>
      <c r="H59" t="s">
        <v>188</v>
      </c>
      <c r="I59">
        <v>330784</v>
      </c>
    </row>
    <row r="60" spans="1:9" x14ac:dyDescent="0.45">
      <c r="A60">
        <v>56835</v>
      </c>
      <c r="B60">
        <v>10</v>
      </c>
      <c r="C60">
        <v>10</v>
      </c>
      <c r="D60">
        <f>SUMIF($F$3:$F$257,A60,$I$3:$I$257)/COUNTIF($A$3:$A$4480, A60)</f>
        <v>22131</v>
      </c>
      <c r="E60">
        <f t="shared" si="0"/>
        <v>1</v>
      </c>
      <c r="F60">
        <v>56920</v>
      </c>
      <c r="G60" t="s">
        <v>188</v>
      </c>
      <c r="H60" t="s">
        <v>188</v>
      </c>
      <c r="I60">
        <v>475880</v>
      </c>
    </row>
    <row r="61" spans="1:9" x14ac:dyDescent="0.45">
      <c r="A61">
        <v>56836</v>
      </c>
      <c r="B61">
        <v>10</v>
      </c>
      <c r="C61">
        <v>10</v>
      </c>
      <c r="D61">
        <f>SUMIF($F$3:$F$257,A61,$I$3:$I$257)/COUNTIF($A$3:$A$4480, A61)</f>
        <v>19054</v>
      </c>
      <c r="E61">
        <f t="shared" si="0"/>
        <v>1</v>
      </c>
      <c r="F61">
        <v>56921</v>
      </c>
      <c r="G61" t="s">
        <v>188</v>
      </c>
      <c r="H61" t="s">
        <v>188</v>
      </c>
      <c r="I61">
        <v>370391</v>
      </c>
    </row>
    <row r="62" spans="1:9" x14ac:dyDescent="0.45">
      <c r="A62">
        <v>56837</v>
      </c>
      <c r="B62">
        <v>10</v>
      </c>
      <c r="C62">
        <v>10</v>
      </c>
      <c r="D62">
        <f>SUMIF($F$3:$F$257,A62,$I$3:$I$257)/COUNTIF($A$3:$A$4480, A62)</f>
        <v>23215</v>
      </c>
      <c r="E62">
        <f t="shared" si="0"/>
        <v>1</v>
      </c>
      <c r="F62">
        <v>56956</v>
      </c>
      <c r="G62" t="s">
        <v>188</v>
      </c>
      <c r="H62" t="s">
        <v>188</v>
      </c>
      <c r="I62">
        <v>349442</v>
      </c>
    </row>
    <row r="63" spans="1:9" x14ac:dyDescent="0.45">
      <c r="A63">
        <v>56838</v>
      </c>
      <c r="B63">
        <v>10</v>
      </c>
      <c r="C63">
        <v>10</v>
      </c>
      <c r="D63">
        <f>SUMIF($F$3:$F$257,A63,$I$3:$I$257)/COUNTIF($A$3:$A$4480, A63)</f>
        <v>23749</v>
      </c>
      <c r="E63">
        <f t="shared" si="0"/>
        <v>1</v>
      </c>
      <c r="F63">
        <v>56959</v>
      </c>
      <c r="G63" t="s">
        <v>188</v>
      </c>
      <c r="H63" t="s">
        <v>188</v>
      </c>
      <c r="I63">
        <v>131943</v>
      </c>
    </row>
    <row r="64" spans="1:9" x14ac:dyDescent="0.45">
      <c r="A64">
        <v>56839</v>
      </c>
      <c r="B64">
        <v>10</v>
      </c>
      <c r="C64">
        <v>10</v>
      </c>
      <c r="D64">
        <f>SUMIF($F$3:$F$257,A64,$I$3:$I$257)/COUNTIF($A$3:$A$4480, A64)</f>
        <v>24314</v>
      </c>
      <c r="E64">
        <f t="shared" si="0"/>
        <v>1</v>
      </c>
      <c r="F64">
        <v>56961</v>
      </c>
      <c r="G64" t="s">
        <v>188</v>
      </c>
      <c r="H64" t="s">
        <v>188</v>
      </c>
      <c r="I64">
        <v>398967</v>
      </c>
    </row>
    <row r="65" spans="1:9" x14ac:dyDescent="0.45">
      <c r="A65">
        <v>56905</v>
      </c>
      <c r="B65">
        <v>114</v>
      </c>
      <c r="C65">
        <v>114</v>
      </c>
      <c r="D65">
        <f>SUMIF($F$3:$F$257,A65,$I$3:$I$257)/COUNTIF($A$3:$A$4480, A65)</f>
        <v>330784</v>
      </c>
      <c r="E65">
        <f t="shared" si="0"/>
        <v>1</v>
      </c>
      <c r="F65">
        <v>56979</v>
      </c>
      <c r="G65" t="s">
        <v>188</v>
      </c>
      <c r="H65" t="s">
        <v>188</v>
      </c>
      <c r="I65">
        <v>581714</v>
      </c>
    </row>
    <row r="66" spans="1:9" x14ac:dyDescent="0.45">
      <c r="A66">
        <v>56920</v>
      </c>
      <c r="B66">
        <v>142.5</v>
      </c>
      <c r="C66">
        <v>142.5</v>
      </c>
      <c r="D66">
        <f>SUMIF($F$3:$F$257,A66,$I$3:$I$257)/COUNTIF($A$3:$A$4480, A66)</f>
        <v>475880</v>
      </c>
      <c r="E66">
        <f t="shared" si="0"/>
        <v>1</v>
      </c>
      <c r="F66">
        <v>56981</v>
      </c>
      <c r="G66" t="s">
        <v>188</v>
      </c>
      <c r="H66" t="s">
        <v>188</v>
      </c>
      <c r="I66">
        <v>735042</v>
      </c>
    </row>
    <row r="67" spans="1:9" x14ac:dyDescent="0.45">
      <c r="A67">
        <v>56921</v>
      </c>
      <c r="B67">
        <v>115.5</v>
      </c>
      <c r="C67">
        <v>115.5</v>
      </c>
      <c r="D67">
        <f>SUMIF($F$3:$F$257,A67,$I$3:$I$257)/COUNTIF($A$3:$A$4480, A67)</f>
        <v>370391</v>
      </c>
      <c r="E67">
        <f t="shared" ref="E67:E130" si="1">IF(OR(D67&lt;=0,B67&lt;=0,D67="",B67=""),0,1)</f>
        <v>1</v>
      </c>
      <c r="F67">
        <v>56983</v>
      </c>
      <c r="G67" t="s">
        <v>188</v>
      </c>
      <c r="H67" t="s">
        <v>188</v>
      </c>
      <c r="I67">
        <v>531812</v>
      </c>
    </row>
    <row r="68" spans="1:9" x14ac:dyDescent="0.45">
      <c r="A68">
        <v>56956</v>
      </c>
      <c r="B68">
        <v>180</v>
      </c>
      <c r="C68">
        <v>180</v>
      </c>
      <c r="D68">
        <f>SUMIF($F$3:$F$257,A68,$I$3:$I$257)/COUNTIF($A$3:$A$4480, A68)</f>
        <v>349442</v>
      </c>
      <c r="E68">
        <f t="shared" si="1"/>
        <v>1</v>
      </c>
      <c r="F68">
        <v>56984</v>
      </c>
      <c r="G68" t="s">
        <v>188</v>
      </c>
      <c r="H68" t="s">
        <v>188</v>
      </c>
      <c r="I68">
        <v>526945</v>
      </c>
    </row>
    <row r="69" spans="1:9" x14ac:dyDescent="0.45">
      <c r="A69">
        <v>56959</v>
      </c>
      <c r="B69">
        <v>58.8</v>
      </c>
      <c r="C69">
        <v>58.8</v>
      </c>
      <c r="D69">
        <f>SUMIF($F$3:$F$257,A69,$I$3:$I$257)/COUNTIF($A$3:$A$4480, A69)</f>
        <v>131943</v>
      </c>
      <c r="E69">
        <f t="shared" si="1"/>
        <v>1</v>
      </c>
      <c r="F69">
        <v>57095</v>
      </c>
      <c r="G69" t="s">
        <v>188</v>
      </c>
      <c r="H69" t="s">
        <v>188</v>
      </c>
      <c r="I69">
        <v>522695</v>
      </c>
    </row>
    <row r="70" spans="1:9" x14ac:dyDescent="0.45">
      <c r="A70">
        <v>56961</v>
      </c>
      <c r="B70">
        <v>60</v>
      </c>
      <c r="C70">
        <v>60</v>
      </c>
      <c r="D70">
        <f>SUMIF($F$3:$F$257,A70,$I$3:$I$257)/COUNTIF($A$3:$A$4480, A70)</f>
        <v>199483.5</v>
      </c>
      <c r="E70">
        <f t="shared" si="1"/>
        <v>1</v>
      </c>
      <c r="F70">
        <v>57153</v>
      </c>
      <c r="G70" t="s">
        <v>188</v>
      </c>
      <c r="H70" t="s">
        <v>188</v>
      </c>
      <c r="I70">
        <v>500369</v>
      </c>
    </row>
    <row r="71" spans="1:9" x14ac:dyDescent="0.45">
      <c r="A71">
        <v>56961</v>
      </c>
      <c r="B71">
        <v>92.5</v>
      </c>
      <c r="C71">
        <v>92.5</v>
      </c>
      <c r="D71">
        <f>SUMIF($F$3:$F$257,A71,$I$3:$I$257)/COUNTIF($A$3:$A$4480, A71)</f>
        <v>199483.5</v>
      </c>
      <c r="E71">
        <f t="shared" si="1"/>
        <v>1</v>
      </c>
      <c r="F71">
        <v>57156</v>
      </c>
      <c r="G71" t="s">
        <v>188</v>
      </c>
      <c r="H71" t="s">
        <v>188</v>
      </c>
      <c r="I71">
        <v>231745</v>
      </c>
    </row>
    <row r="72" spans="1:9" x14ac:dyDescent="0.45">
      <c r="A72">
        <v>56979</v>
      </c>
      <c r="B72">
        <v>199.5</v>
      </c>
      <c r="C72">
        <v>199.5</v>
      </c>
      <c r="D72">
        <f>SUMIF($F$3:$F$257,A72,$I$3:$I$257)/COUNTIF($A$3:$A$4480, A72)</f>
        <v>581714</v>
      </c>
      <c r="E72">
        <f t="shared" si="1"/>
        <v>1</v>
      </c>
      <c r="F72">
        <v>57212</v>
      </c>
      <c r="G72" t="s">
        <v>188</v>
      </c>
      <c r="H72" t="s">
        <v>188</v>
      </c>
      <c r="I72">
        <v>593133</v>
      </c>
    </row>
    <row r="73" spans="1:9" x14ac:dyDescent="0.45">
      <c r="A73">
        <v>56981</v>
      </c>
      <c r="B73">
        <v>249</v>
      </c>
      <c r="C73">
        <v>249</v>
      </c>
      <c r="D73">
        <f>SUMIF($F$3:$F$257,A73,$I$3:$I$257)/COUNTIF($A$3:$A$4480, A73)</f>
        <v>735042</v>
      </c>
      <c r="E73">
        <f t="shared" si="1"/>
        <v>1</v>
      </c>
      <c r="F73">
        <v>57259</v>
      </c>
      <c r="G73" t="s">
        <v>188</v>
      </c>
      <c r="H73" t="s">
        <v>188</v>
      </c>
      <c r="I73">
        <v>0</v>
      </c>
    </row>
    <row r="74" spans="1:9" x14ac:dyDescent="0.45">
      <c r="A74">
        <v>56983</v>
      </c>
      <c r="B74">
        <v>180</v>
      </c>
      <c r="C74">
        <v>180</v>
      </c>
      <c r="D74">
        <f>SUMIF($F$3:$F$257,A74,$I$3:$I$257)/COUNTIF($A$3:$A$4480, A74)</f>
        <v>531812</v>
      </c>
      <c r="E74">
        <f t="shared" si="1"/>
        <v>1</v>
      </c>
      <c r="F74">
        <v>57260</v>
      </c>
      <c r="G74" t="s">
        <v>188</v>
      </c>
      <c r="H74" t="s">
        <v>188</v>
      </c>
      <c r="I74">
        <v>497683</v>
      </c>
    </row>
    <row r="75" spans="1:9" x14ac:dyDescent="0.45">
      <c r="A75">
        <v>56984</v>
      </c>
      <c r="B75">
        <v>197</v>
      </c>
      <c r="C75">
        <v>197</v>
      </c>
      <c r="D75">
        <f>SUMIF($F$3:$F$257,A75,$I$3:$I$257)/COUNTIF($A$3:$A$4480, A75)</f>
        <v>526945</v>
      </c>
      <c r="E75">
        <f t="shared" si="1"/>
        <v>1</v>
      </c>
      <c r="F75">
        <v>57263</v>
      </c>
      <c r="G75" t="s">
        <v>188</v>
      </c>
      <c r="H75" t="s">
        <v>188</v>
      </c>
      <c r="I75">
        <v>0</v>
      </c>
    </row>
    <row r="76" spans="1:9" x14ac:dyDescent="0.45">
      <c r="A76">
        <v>57095</v>
      </c>
      <c r="B76">
        <v>201</v>
      </c>
      <c r="C76">
        <v>201</v>
      </c>
      <c r="D76">
        <f>SUMIF($F$3:$F$257,A76,$I$3:$I$257)/COUNTIF($A$3:$A$4480, A76)</f>
        <v>522695</v>
      </c>
      <c r="E76">
        <f t="shared" si="1"/>
        <v>1</v>
      </c>
      <c r="F76">
        <v>57264</v>
      </c>
      <c r="G76" t="s">
        <v>188</v>
      </c>
      <c r="H76" t="s">
        <v>188</v>
      </c>
      <c r="I76">
        <v>0</v>
      </c>
    </row>
    <row r="77" spans="1:9" x14ac:dyDescent="0.45">
      <c r="A77">
        <v>57153</v>
      </c>
      <c r="B77">
        <v>150</v>
      </c>
      <c r="C77">
        <v>150</v>
      </c>
      <c r="D77">
        <f>SUMIF($F$3:$F$257,A77,$I$3:$I$257)/COUNTIF($A$3:$A$4480, A77)</f>
        <v>500369</v>
      </c>
      <c r="E77">
        <f t="shared" si="1"/>
        <v>1</v>
      </c>
      <c r="F77">
        <v>57303</v>
      </c>
      <c r="G77" t="s">
        <v>188</v>
      </c>
      <c r="H77" t="s">
        <v>188</v>
      </c>
      <c r="I77">
        <v>418716</v>
      </c>
    </row>
    <row r="78" spans="1:9" x14ac:dyDescent="0.45">
      <c r="A78">
        <v>57156</v>
      </c>
      <c r="B78">
        <v>120</v>
      </c>
      <c r="C78">
        <v>120</v>
      </c>
      <c r="D78">
        <f>SUMIF($F$3:$F$257,A78,$I$3:$I$257)/COUNTIF($A$3:$A$4480, A78)</f>
        <v>231745</v>
      </c>
      <c r="E78">
        <f t="shared" si="1"/>
        <v>1</v>
      </c>
      <c r="F78">
        <v>57326</v>
      </c>
      <c r="G78" t="s">
        <v>188</v>
      </c>
      <c r="H78" t="s">
        <v>188</v>
      </c>
      <c r="I78">
        <v>168644</v>
      </c>
    </row>
    <row r="79" spans="1:9" x14ac:dyDescent="0.45">
      <c r="A79">
        <v>57212</v>
      </c>
      <c r="B79">
        <v>200.1</v>
      </c>
      <c r="C79">
        <v>200.1</v>
      </c>
      <c r="D79">
        <f>SUMIF($F$3:$F$257,A79,$I$3:$I$257)/COUNTIF($A$3:$A$4480, A79)</f>
        <v>593133</v>
      </c>
      <c r="E79">
        <f t="shared" si="1"/>
        <v>1</v>
      </c>
      <c r="F79">
        <v>57415</v>
      </c>
      <c r="G79" t="s">
        <v>188</v>
      </c>
      <c r="H79" t="s">
        <v>188</v>
      </c>
      <c r="I79">
        <v>301165</v>
      </c>
    </row>
    <row r="80" spans="1:9" x14ac:dyDescent="0.45">
      <c r="A80">
        <v>57259</v>
      </c>
      <c r="B80">
        <v>2.5</v>
      </c>
      <c r="C80">
        <v>2.5</v>
      </c>
      <c r="D80">
        <f>SUMIF($F$3:$F$257,A80,$I$3:$I$257)/COUNTIF($A$3:$A$4480, A80)</f>
        <v>0</v>
      </c>
      <c r="E80">
        <f t="shared" si="1"/>
        <v>0</v>
      </c>
      <c r="F80">
        <v>57474</v>
      </c>
      <c r="G80" t="s">
        <v>188</v>
      </c>
      <c r="H80" t="s">
        <v>188</v>
      </c>
      <c r="I80">
        <v>25892</v>
      </c>
    </row>
    <row r="81" spans="1:9" x14ac:dyDescent="0.45">
      <c r="A81">
        <v>57259</v>
      </c>
      <c r="B81">
        <v>2.5</v>
      </c>
      <c r="C81">
        <v>2.5</v>
      </c>
      <c r="D81">
        <f>SUMIF($F$3:$F$257,A81,$I$3:$I$257)/COUNTIF($A$3:$A$4480, A81)</f>
        <v>0</v>
      </c>
      <c r="E81">
        <f t="shared" si="1"/>
        <v>0</v>
      </c>
      <c r="F81">
        <v>57517</v>
      </c>
      <c r="G81" t="s">
        <v>188</v>
      </c>
      <c r="H81" t="s">
        <v>188</v>
      </c>
      <c r="I81">
        <v>0</v>
      </c>
    </row>
    <row r="82" spans="1:9" x14ac:dyDescent="0.45">
      <c r="A82">
        <v>57259</v>
      </c>
      <c r="B82">
        <v>2.5</v>
      </c>
      <c r="C82">
        <v>2.5</v>
      </c>
      <c r="D82">
        <f>SUMIF($F$3:$F$257,A82,$I$3:$I$257)/COUNTIF($A$3:$A$4480, A82)</f>
        <v>0</v>
      </c>
      <c r="E82">
        <f t="shared" si="1"/>
        <v>0</v>
      </c>
      <c r="F82">
        <v>57520</v>
      </c>
      <c r="G82" t="s">
        <v>188</v>
      </c>
      <c r="H82" t="s">
        <v>188</v>
      </c>
      <c r="I82">
        <v>522869</v>
      </c>
    </row>
    <row r="83" spans="1:9" x14ac:dyDescent="0.45">
      <c r="A83">
        <v>57260</v>
      </c>
      <c r="B83">
        <v>150</v>
      </c>
      <c r="C83">
        <v>150</v>
      </c>
      <c r="D83">
        <f>SUMIF($F$3:$F$257,A83,$I$3:$I$257)/COUNTIF($A$3:$A$4480, A83)</f>
        <v>497683</v>
      </c>
      <c r="E83">
        <f t="shared" si="1"/>
        <v>1</v>
      </c>
      <c r="F83">
        <v>57617</v>
      </c>
      <c r="G83" t="s">
        <v>188</v>
      </c>
      <c r="H83" t="s">
        <v>188</v>
      </c>
      <c r="I83">
        <v>882896</v>
      </c>
    </row>
    <row r="84" spans="1:9" x14ac:dyDescent="0.45">
      <c r="A84">
        <v>57263</v>
      </c>
      <c r="B84">
        <v>10</v>
      </c>
      <c r="C84">
        <v>10</v>
      </c>
      <c r="D84">
        <f>SUMIF($F$3:$F$257,A84,$I$3:$I$257)/COUNTIF($A$3:$A$4480, A84)</f>
        <v>0</v>
      </c>
      <c r="E84">
        <f t="shared" si="1"/>
        <v>0</v>
      </c>
      <c r="F84">
        <v>57741</v>
      </c>
      <c r="G84" t="s">
        <v>188</v>
      </c>
      <c r="H84" t="s">
        <v>188</v>
      </c>
      <c r="I84">
        <v>10035</v>
      </c>
    </row>
    <row r="85" spans="1:9" x14ac:dyDescent="0.45">
      <c r="A85">
        <v>57264</v>
      </c>
      <c r="B85">
        <v>10</v>
      </c>
      <c r="C85">
        <v>10</v>
      </c>
      <c r="D85">
        <f>SUMIF($F$3:$F$257,A85,$I$3:$I$257)/COUNTIF($A$3:$A$4480, A85)</f>
        <v>0</v>
      </c>
      <c r="E85">
        <f t="shared" si="1"/>
        <v>0</v>
      </c>
      <c r="F85">
        <v>57751</v>
      </c>
      <c r="G85" t="s">
        <v>188</v>
      </c>
      <c r="H85" t="s">
        <v>188</v>
      </c>
      <c r="I85">
        <v>625455</v>
      </c>
    </row>
    <row r="86" spans="1:9" x14ac:dyDescent="0.45">
      <c r="A86">
        <v>57303</v>
      </c>
      <c r="B86">
        <v>75</v>
      </c>
      <c r="C86">
        <v>75</v>
      </c>
      <c r="D86">
        <f>SUMIF($F$3:$F$257,A86,$I$3:$I$257)/COUNTIF($A$3:$A$4480, A86)</f>
        <v>209358</v>
      </c>
      <c r="E86">
        <f t="shared" si="1"/>
        <v>1</v>
      </c>
      <c r="F86">
        <v>57752</v>
      </c>
      <c r="G86" t="s">
        <v>188</v>
      </c>
      <c r="H86" t="s">
        <v>188</v>
      </c>
      <c r="I86">
        <v>558407</v>
      </c>
    </row>
    <row r="87" spans="1:9" x14ac:dyDescent="0.45">
      <c r="A87">
        <v>57303</v>
      </c>
      <c r="B87">
        <v>75</v>
      </c>
      <c r="C87">
        <v>75</v>
      </c>
      <c r="D87">
        <f>SUMIF($F$3:$F$257,A87,$I$3:$I$257)/COUNTIF($A$3:$A$4480, A87)</f>
        <v>209358</v>
      </c>
      <c r="E87">
        <f t="shared" si="1"/>
        <v>1</v>
      </c>
      <c r="F87">
        <v>57802</v>
      </c>
      <c r="G87" t="s">
        <v>188</v>
      </c>
      <c r="H87" t="s">
        <v>188</v>
      </c>
      <c r="I87">
        <v>692151</v>
      </c>
    </row>
    <row r="88" spans="1:9" x14ac:dyDescent="0.45">
      <c r="A88">
        <v>57326</v>
      </c>
      <c r="B88">
        <v>49.5</v>
      </c>
      <c r="C88">
        <v>49.5</v>
      </c>
      <c r="D88">
        <f>SUMIF($F$3:$F$257,A88,$I$3:$I$257)/COUNTIF($A$3:$A$4480, A88)</f>
        <v>168644</v>
      </c>
      <c r="E88">
        <f t="shared" si="1"/>
        <v>1</v>
      </c>
      <c r="F88">
        <v>57866</v>
      </c>
      <c r="G88" t="s">
        <v>188</v>
      </c>
      <c r="H88" t="s">
        <v>188</v>
      </c>
      <c r="I88">
        <v>288583</v>
      </c>
    </row>
    <row r="89" spans="1:9" x14ac:dyDescent="0.45">
      <c r="A89">
        <v>57415</v>
      </c>
      <c r="B89">
        <v>145</v>
      </c>
      <c r="C89">
        <v>145</v>
      </c>
      <c r="D89">
        <f>SUMIF($F$3:$F$257,A89,$I$3:$I$257)/COUNTIF($A$3:$A$4480, A89)</f>
        <v>301165</v>
      </c>
      <c r="E89">
        <f t="shared" si="1"/>
        <v>1</v>
      </c>
      <c r="F89">
        <v>57927</v>
      </c>
      <c r="G89" t="s">
        <v>188</v>
      </c>
      <c r="H89" t="s">
        <v>188</v>
      </c>
      <c r="I89">
        <v>628961</v>
      </c>
    </row>
    <row r="90" spans="1:9" x14ac:dyDescent="0.45">
      <c r="A90">
        <v>57474</v>
      </c>
      <c r="B90">
        <v>10</v>
      </c>
      <c r="C90">
        <v>10</v>
      </c>
      <c r="D90">
        <f>SUMIF($F$3:$F$257,A90,$I$3:$I$257)/COUNTIF($A$3:$A$4480, A90)</f>
        <v>25892</v>
      </c>
      <c r="E90">
        <f t="shared" si="1"/>
        <v>1</v>
      </c>
      <c r="F90">
        <v>57973</v>
      </c>
      <c r="G90" t="s">
        <v>188</v>
      </c>
      <c r="H90" t="s">
        <v>188</v>
      </c>
      <c r="I90">
        <v>723423</v>
      </c>
    </row>
    <row r="91" spans="1:9" x14ac:dyDescent="0.45">
      <c r="A91">
        <v>57517</v>
      </c>
      <c r="B91">
        <v>20</v>
      </c>
      <c r="C91">
        <v>20</v>
      </c>
      <c r="D91">
        <f>SUMIF($F$3:$F$257,A91,$I$3:$I$257)/COUNTIF($A$3:$A$4480, A91)</f>
        <v>0</v>
      </c>
      <c r="E91">
        <f t="shared" si="1"/>
        <v>0</v>
      </c>
      <c r="F91">
        <v>57974</v>
      </c>
      <c r="G91" t="s">
        <v>188</v>
      </c>
      <c r="H91" t="s">
        <v>188</v>
      </c>
      <c r="I91">
        <v>353665</v>
      </c>
    </row>
    <row r="92" spans="1:9" x14ac:dyDescent="0.45">
      <c r="A92">
        <v>57520</v>
      </c>
      <c r="B92">
        <v>225</v>
      </c>
      <c r="C92">
        <v>225</v>
      </c>
      <c r="D92">
        <f>SUMIF($F$3:$F$257,A92,$I$3:$I$257)/COUNTIF($A$3:$A$4480, A92)</f>
        <v>522869</v>
      </c>
      <c r="E92">
        <f t="shared" si="1"/>
        <v>1</v>
      </c>
      <c r="F92">
        <v>57981</v>
      </c>
      <c r="G92" t="s">
        <v>188</v>
      </c>
      <c r="H92" t="s">
        <v>188</v>
      </c>
      <c r="I92">
        <v>484954</v>
      </c>
    </row>
    <row r="93" spans="1:9" x14ac:dyDescent="0.45">
      <c r="A93">
        <v>57617</v>
      </c>
      <c r="B93">
        <v>250</v>
      </c>
      <c r="C93">
        <v>250</v>
      </c>
      <c r="D93">
        <f>SUMIF($F$3:$F$257,A93,$I$3:$I$257)/COUNTIF($A$3:$A$4480, A93)</f>
        <v>882896</v>
      </c>
      <c r="E93">
        <f t="shared" si="1"/>
        <v>1</v>
      </c>
      <c r="F93">
        <v>57983</v>
      </c>
      <c r="G93" t="s">
        <v>188</v>
      </c>
      <c r="H93" t="s">
        <v>188</v>
      </c>
      <c r="I93">
        <v>1329239</v>
      </c>
    </row>
    <row r="94" spans="1:9" x14ac:dyDescent="0.45">
      <c r="A94">
        <v>57741</v>
      </c>
      <c r="B94">
        <v>2.1</v>
      </c>
      <c r="C94">
        <v>2.1</v>
      </c>
      <c r="D94">
        <f>SUMIF($F$3:$F$257,A94,$I$3:$I$257)/COUNTIF($A$3:$A$4480, A94)</f>
        <v>5017.5</v>
      </c>
      <c r="E94">
        <f t="shared" si="1"/>
        <v>1</v>
      </c>
      <c r="F94">
        <v>58000</v>
      </c>
      <c r="G94" t="s">
        <v>188</v>
      </c>
      <c r="H94" t="s">
        <v>188</v>
      </c>
      <c r="I94">
        <v>328792</v>
      </c>
    </row>
    <row r="95" spans="1:9" x14ac:dyDescent="0.45">
      <c r="A95">
        <v>57741</v>
      </c>
      <c r="B95">
        <v>2.1</v>
      </c>
      <c r="C95">
        <v>2.1</v>
      </c>
      <c r="D95">
        <f>SUMIF($F$3:$F$257,A95,$I$3:$I$257)/COUNTIF($A$3:$A$4480, A95)</f>
        <v>5017.5</v>
      </c>
      <c r="E95">
        <f t="shared" si="1"/>
        <v>1</v>
      </c>
      <c r="F95">
        <v>58021</v>
      </c>
      <c r="G95" t="s">
        <v>188</v>
      </c>
      <c r="H95" t="s">
        <v>188</v>
      </c>
      <c r="I95">
        <v>254873</v>
      </c>
    </row>
    <row r="96" spans="1:9" x14ac:dyDescent="0.45">
      <c r="A96">
        <v>57751</v>
      </c>
      <c r="B96">
        <v>200</v>
      </c>
      <c r="C96">
        <v>200</v>
      </c>
      <c r="D96">
        <f>SUMIF($F$3:$F$257,A96,$I$3:$I$257)/COUNTIF($A$3:$A$4480, A96)</f>
        <v>625455</v>
      </c>
      <c r="E96">
        <f t="shared" si="1"/>
        <v>1</v>
      </c>
      <c r="F96">
        <v>58048</v>
      </c>
      <c r="G96" t="s">
        <v>188</v>
      </c>
      <c r="H96" t="s">
        <v>188</v>
      </c>
      <c r="I96">
        <v>73127</v>
      </c>
    </row>
    <row r="97" spans="1:9" x14ac:dyDescent="0.45">
      <c r="A97">
        <v>57752</v>
      </c>
      <c r="B97">
        <v>201.6</v>
      </c>
      <c r="C97">
        <v>201.6</v>
      </c>
      <c r="D97">
        <f>SUMIF($F$3:$F$257,A97,$I$3:$I$257)/COUNTIF($A$3:$A$4480, A97)</f>
        <v>558407</v>
      </c>
      <c r="E97">
        <f t="shared" si="1"/>
        <v>1</v>
      </c>
      <c r="F97">
        <v>58080</v>
      </c>
      <c r="G97" t="s">
        <v>188</v>
      </c>
      <c r="H97" t="s">
        <v>188</v>
      </c>
      <c r="I97">
        <v>320852</v>
      </c>
    </row>
    <row r="98" spans="1:9" x14ac:dyDescent="0.45">
      <c r="A98">
        <v>57802</v>
      </c>
      <c r="B98">
        <v>203</v>
      </c>
      <c r="C98">
        <v>203</v>
      </c>
      <c r="D98">
        <f>SUMIF($F$3:$F$257,A98,$I$3:$I$257)/COUNTIF($A$3:$A$4480, A98)</f>
        <v>692151</v>
      </c>
      <c r="E98">
        <f t="shared" si="1"/>
        <v>1</v>
      </c>
      <c r="F98">
        <v>58162</v>
      </c>
      <c r="G98" t="s">
        <v>188</v>
      </c>
      <c r="H98" t="s">
        <v>188</v>
      </c>
      <c r="I98">
        <v>112000</v>
      </c>
    </row>
    <row r="99" spans="1:9" x14ac:dyDescent="0.45">
      <c r="A99">
        <v>57866</v>
      </c>
      <c r="B99">
        <v>78.2</v>
      </c>
      <c r="C99">
        <v>78.2</v>
      </c>
      <c r="D99">
        <f>SUMIF($F$3:$F$257,A99,$I$3:$I$257)/COUNTIF($A$3:$A$4480, A99)</f>
        <v>288583</v>
      </c>
      <c r="E99">
        <f t="shared" si="1"/>
        <v>1</v>
      </c>
      <c r="F99">
        <v>58242</v>
      </c>
      <c r="G99" t="s">
        <v>188</v>
      </c>
      <c r="H99" t="s">
        <v>188</v>
      </c>
      <c r="I99">
        <v>764040</v>
      </c>
    </row>
    <row r="100" spans="1:9" x14ac:dyDescent="0.45">
      <c r="A100">
        <v>57927</v>
      </c>
      <c r="B100">
        <v>188</v>
      </c>
      <c r="C100">
        <v>188</v>
      </c>
      <c r="D100">
        <f>SUMIF($F$3:$F$257,A100,$I$3:$I$257)/COUNTIF($A$3:$A$4480, A100)</f>
        <v>628961</v>
      </c>
      <c r="E100">
        <f t="shared" si="1"/>
        <v>1</v>
      </c>
      <c r="F100">
        <v>58321</v>
      </c>
      <c r="G100" t="s">
        <v>188</v>
      </c>
      <c r="H100" t="s">
        <v>188</v>
      </c>
      <c r="I100">
        <v>550041</v>
      </c>
    </row>
    <row r="101" spans="1:9" x14ac:dyDescent="0.45">
      <c r="A101">
        <v>57973</v>
      </c>
      <c r="B101">
        <v>161</v>
      </c>
      <c r="C101">
        <v>161</v>
      </c>
      <c r="D101">
        <f>SUMIF($F$3:$F$257,A101,$I$3:$I$257)/COUNTIF($A$3:$A$4480, A101)</f>
        <v>723423</v>
      </c>
      <c r="E101">
        <f t="shared" si="1"/>
        <v>1</v>
      </c>
      <c r="F101">
        <v>58363</v>
      </c>
      <c r="G101" t="s">
        <v>188</v>
      </c>
      <c r="H101" t="s">
        <v>188</v>
      </c>
      <c r="I101">
        <v>348322</v>
      </c>
    </row>
    <row r="102" spans="1:9" x14ac:dyDescent="0.45">
      <c r="A102">
        <v>57974</v>
      </c>
      <c r="B102">
        <v>150</v>
      </c>
      <c r="C102">
        <v>150</v>
      </c>
      <c r="D102">
        <f>SUMIF($F$3:$F$257,A102,$I$3:$I$257)/COUNTIF($A$3:$A$4480, A102)</f>
        <v>353665</v>
      </c>
      <c r="E102">
        <f t="shared" si="1"/>
        <v>1</v>
      </c>
      <c r="F102">
        <v>58372</v>
      </c>
      <c r="G102" t="s">
        <v>188</v>
      </c>
      <c r="H102" t="s">
        <v>188</v>
      </c>
      <c r="I102">
        <v>456482</v>
      </c>
    </row>
    <row r="103" spans="1:9" x14ac:dyDescent="0.45">
      <c r="A103">
        <v>57981</v>
      </c>
      <c r="B103">
        <v>150</v>
      </c>
      <c r="C103">
        <v>150</v>
      </c>
      <c r="D103">
        <f>SUMIF($F$3:$F$257,A103,$I$3:$I$257)/COUNTIF($A$3:$A$4480, A103)</f>
        <v>484954</v>
      </c>
      <c r="E103">
        <f t="shared" si="1"/>
        <v>1</v>
      </c>
      <c r="F103">
        <v>58404</v>
      </c>
      <c r="G103" t="s">
        <v>188</v>
      </c>
      <c r="H103" t="s">
        <v>188</v>
      </c>
      <c r="I103">
        <v>50390</v>
      </c>
    </row>
    <row r="104" spans="1:9" x14ac:dyDescent="0.45">
      <c r="A104">
        <v>57983</v>
      </c>
      <c r="B104">
        <v>211</v>
      </c>
      <c r="C104">
        <v>211</v>
      </c>
      <c r="D104">
        <f>SUMIF($F$3:$F$257,A104,$I$3:$I$257)/COUNTIF($A$3:$A$4480, A104)</f>
        <v>664619.5</v>
      </c>
      <c r="E104">
        <f t="shared" si="1"/>
        <v>1</v>
      </c>
      <c r="F104">
        <v>58424</v>
      </c>
      <c r="G104" t="s">
        <v>188</v>
      </c>
      <c r="H104" t="s">
        <v>188</v>
      </c>
      <c r="I104">
        <v>11997</v>
      </c>
    </row>
    <row r="105" spans="1:9" x14ac:dyDescent="0.45">
      <c r="A105">
        <v>57983</v>
      </c>
      <c r="B105">
        <v>165</v>
      </c>
      <c r="C105">
        <v>165</v>
      </c>
      <c r="D105">
        <f>SUMIF($F$3:$F$257,A105,$I$3:$I$257)/COUNTIF($A$3:$A$4480, A105)</f>
        <v>664619.5</v>
      </c>
      <c r="E105">
        <f t="shared" si="1"/>
        <v>1</v>
      </c>
      <c r="F105">
        <v>58596</v>
      </c>
      <c r="G105" t="s">
        <v>188</v>
      </c>
      <c r="H105" t="s">
        <v>188</v>
      </c>
      <c r="I105">
        <v>944008</v>
      </c>
    </row>
    <row r="106" spans="1:9" x14ac:dyDescent="0.45">
      <c r="A106">
        <v>58000</v>
      </c>
      <c r="B106">
        <v>99.8</v>
      </c>
      <c r="C106">
        <v>99.8</v>
      </c>
      <c r="D106">
        <f>SUMIF($F$3:$F$257,A106,$I$3:$I$257)/COUNTIF($A$3:$A$4480, A106)</f>
        <v>328792</v>
      </c>
      <c r="E106">
        <f t="shared" si="1"/>
        <v>1</v>
      </c>
      <c r="F106">
        <v>58681</v>
      </c>
      <c r="G106" t="s">
        <v>188</v>
      </c>
      <c r="H106" t="s">
        <v>188</v>
      </c>
      <c r="I106">
        <v>599421</v>
      </c>
    </row>
    <row r="107" spans="1:9" x14ac:dyDescent="0.45">
      <c r="A107">
        <v>58021</v>
      </c>
      <c r="B107">
        <v>92</v>
      </c>
      <c r="C107">
        <v>91.2</v>
      </c>
      <c r="D107">
        <f>SUMIF($F$3:$F$257,A107,$I$3:$I$257)/COUNTIF($A$3:$A$4480, A107)</f>
        <v>254873</v>
      </c>
      <c r="E107">
        <f t="shared" si="1"/>
        <v>1</v>
      </c>
      <c r="F107">
        <v>58720</v>
      </c>
      <c r="G107" t="s">
        <v>188</v>
      </c>
      <c r="H107" t="s">
        <v>188</v>
      </c>
      <c r="I107">
        <v>762506</v>
      </c>
    </row>
    <row r="108" spans="1:9" x14ac:dyDescent="0.45">
      <c r="A108">
        <v>58048</v>
      </c>
      <c r="B108">
        <v>30</v>
      </c>
      <c r="C108">
        <v>30</v>
      </c>
      <c r="D108">
        <f>SUMIF($F$3:$F$257,A108,$I$3:$I$257)/COUNTIF($A$3:$A$4480, A108)</f>
        <v>73127</v>
      </c>
      <c r="E108">
        <f t="shared" si="1"/>
        <v>1</v>
      </c>
      <c r="F108">
        <v>58765</v>
      </c>
      <c r="G108" t="s">
        <v>188</v>
      </c>
      <c r="H108" t="s">
        <v>188</v>
      </c>
      <c r="I108">
        <v>1136338</v>
      </c>
    </row>
    <row r="109" spans="1:9" x14ac:dyDescent="0.45">
      <c r="A109">
        <v>58080</v>
      </c>
      <c r="B109">
        <v>112.5</v>
      </c>
      <c r="C109">
        <v>112.5</v>
      </c>
      <c r="D109">
        <f>SUMIF($F$3:$F$257,A109,$I$3:$I$257)/COUNTIF($A$3:$A$4480, A109)</f>
        <v>320852</v>
      </c>
      <c r="E109">
        <f t="shared" si="1"/>
        <v>1</v>
      </c>
      <c r="F109">
        <v>58766</v>
      </c>
      <c r="G109" t="s">
        <v>188</v>
      </c>
      <c r="H109" t="s">
        <v>188</v>
      </c>
      <c r="I109">
        <v>1165613</v>
      </c>
    </row>
    <row r="110" spans="1:9" x14ac:dyDescent="0.45">
      <c r="A110">
        <v>58162</v>
      </c>
      <c r="B110">
        <v>61.2</v>
      </c>
      <c r="C110">
        <v>61.2</v>
      </c>
      <c r="D110">
        <f>SUMIF($F$3:$F$257,A110,$I$3:$I$257)/COUNTIF($A$3:$A$4480, A110)</f>
        <v>112000</v>
      </c>
      <c r="E110">
        <f t="shared" si="1"/>
        <v>1</v>
      </c>
      <c r="F110">
        <v>58772</v>
      </c>
      <c r="G110" t="s">
        <v>188</v>
      </c>
      <c r="H110" t="s">
        <v>188</v>
      </c>
      <c r="I110">
        <v>786086</v>
      </c>
    </row>
    <row r="111" spans="1:9" x14ac:dyDescent="0.45">
      <c r="A111">
        <v>58242</v>
      </c>
      <c r="B111">
        <v>218</v>
      </c>
      <c r="C111">
        <v>218</v>
      </c>
      <c r="D111">
        <f>SUMIF($F$3:$F$257,A111,$I$3:$I$257)/COUNTIF($A$3:$A$4480, A111)</f>
        <v>764040</v>
      </c>
      <c r="E111">
        <f t="shared" si="1"/>
        <v>1</v>
      </c>
      <c r="F111">
        <v>58773</v>
      </c>
      <c r="G111" t="s">
        <v>188</v>
      </c>
      <c r="H111" t="s">
        <v>188</v>
      </c>
      <c r="I111">
        <v>784380</v>
      </c>
    </row>
    <row r="112" spans="1:9" x14ac:dyDescent="0.45">
      <c r="A112">
        <v>58321</v>
      </c>
      <c r="B112">
        <v>150</v>
      </c>
      <c r="C112">
        <v>150</v>
      </c>
      <c r="D112">
        <f>SUMIF($F$3:$F$257,A112,$I$3:$I$257)/COUNTIF($A$3:$A$4480, A112)</f>
        <v>550041</v>
      </c>
      <c r="E112">
        <f t="shared" si="1"/>
        <v>1</v>
      </c>
      <c r="F112">
        <v>58774</v>
      </c>
      <c r="G112" t="s">
        <v>188</v>
      </c>
      <c r="H112" t="s">
        <v>188</v>
      </c>
      <c r="I112">
        <v>573097</v>
      </c>
    </row>
    <row r="113" spans="1:9" x14ac:dyDescent="0.45">
      <c r="A113">
        <v>58363</v>
      </c>
      <c r="B113">
        <v>79.599999999999994</v>
      </c>
      <c r="C113">
        <v>79.599999999999994</v>
      </c>
      <c r="D113">
        <f>SUMIF($F$3:$F$257,A113,$I$3:$I$257)/COUNTIF($A$3:$A$4480, A113)</f>
        <v>348322</v>
      </c>
      <c r="E113">
        <f t="shared" si="1"/>
        <v>1</v>
      </c>
      <c r="F113">
        <v>58775</v>
      </c>
      <c r="G113" t="s">
        <v>188</v>
      </c>
      <c r="H113" t="s">
        <v>188</v>
      </c>
      <c r="I113">
        <v>845262</v>
      </c>
    </row>
    <row r="114" spans="1:9" x14ac:dyDescent="0.45">
      <c r="A114">
        <v>58372</v>
      </c>
      <c r="B114">
        <v>135.4</v>
      </c>
      <c r="C114">
        <v>135.4</v>
      </c>
      <c r="D114">
        <f>SUMIF($F$3:$F$257,A114,$I$3:$I$257)/COUNTIF($A$3:$A$4480, A114)</f>
        <v>456482</v>
      </c>
      <c r="E114">
        <f t="shared" si="1"/>
        <v>1</v>
      </c>
      <c r="F114">
        <v>58838</v>
      </c>
      <c r="G114" t="s">
        <v>188</v>
      </c>
      <c r="H114" t="s">
        <v>188</v>
      </c>
      <c r="I114">
        <v>425499</v>
      </c>
    </row>
    <row r="115" spans="1:9" x14ac:dyDescent="0.45">
      <c r="A115">
        <v>58404</v>
      </c>
      <c r="B115">
        <v>11.5</v>
      </c>
      <c r="C115">
        <v>11.5</v>
      </c>
      <c r="D115">
        <f>SUMIF($F$3:$F$257,A115,$I$3:$I$257)/COUNTIF($A$3:$A$4480, A115)</f>
        <v>50390</v>
      </c>
      <c r="E115">
        <f t="shared" si="1"/>
        <v>1</v>
      </c>
      <c r="F115">
        <v>59005</v>
      </c>
      <c r="G115" t="s">
        <v>188</v>
      </c>
      <c r="H115" t="s">
        <v>188</v>
      </c>
      <c r="I115">
        <v>884793</v>
      </c>
    </row>
    <row r="116" spans="1:9" x14ac:dyDescent="0.45">
      <c r="A116">
        <v>58424</v>
      </c>
      <c r="B116">
        <v>9</v>
      </c>
      <c r="C116">
        <v>9</v>
      </c>
      <c r="D116">
        <f>SUMIF($F$3:$F$257,A116,$I$3:$I$257)/COUNTIF($A$3:$A$4480, A116)</f>
        <v>11997</v>
      </c>
      <c r="E116">
        <f t="shared" si="1"/>
        <v>1</v>
      </c>
      <c r="F116">
        <v>59034</v>
      </c>
      <c r="G116" t="s">
        <v>188</v>
      </c>
      <c r="H116" t="s">
        <v>188</v>
      </c>
      <c r="I116">
        <v>692236</v>
      </c>
    </row>
    <row r="117" spans="1:9" x14ac:dyDescent="0.45">
      <c r="A117">
        <v>58596</v>
      </c>
      <c r="B117">
        <v>211.2</v>
      </c>
      <c r="C117">
        <v>211.2</v>
      </c>
      <c r="D117">
        <f>SUMIF($F$3:$F$257,A117,$I$3:$I$257)/COUNTIF($A$3:$A$4480, A117)</f>
        <v>944008</v>
      </c>
      <c r="E117">
        <f t="shared" si="1"/>
        <v>1</v>
      </c>
      <c r="F117">
        <v>59063</v>
      </c>
      <c r="G117" t="s">
        <v>188</v>
      </c>
      <c r="H117" t="s">
        <v>188</v>
      </c>
      <c r="I117">
        <v>53607</v>
      </c>
    </row>
    <row r="118" spans="1:9" x14ac:dyDescent="0.45">
      <c r="A118">
        <v>58681</v>
      </c>
      <c r="B118">
        <v>150</v>
      </c>
      <c r="C118">
        <v>150</v>
      </c>
      <c r="D118">
        <f>SUMIF($F$3:$F$257,A118,$I$3:$I$257)/COUNTIF($A$3:$A$4480, A118)</f>
        <v>599421</v>
      </c>
      <c r="E118">
        <f t="shared" si="1"/>
        <v>1</v>
      </c>
      <c r="F118">
        <v>59066</v>
      </c>
      <c r="G118" t="s">
        <v>188</v>
      </c>
      <c r="H118" t="s">
        <v>188</v>
      </c>
      <c r="I118">
        <v>686008</v>
      </c>
    </row>
    <row r="119" spans="1:9" x14ac:dyDescent="0.45">
      <c r="A119">
        <v>58720</v>
      </c>
      <c r="B119">
        <v>181.7</v>
      </c>
      <c r="C119">
        <v>181.7</v>
      </c>
      <c r="D119">
        <f>SUMIF($F$3:$F$257,A119,$I$3:$I$257)/COUNTIF($A$3:$A$4480, A119)</f>
        <v>762506</v>
      </c>
      <c r="E119">
        <f t="shared" si="1"/>
        <v>1</v>
      </c>
      <c r="F119">
        <v>59068</v>
      </c>
      <c r="G119" t="s">
        <v>188</v>
      </c>
      <c r="H119" t="s">
        <v>188</v>
      </c>
      <c r="I119">
        <v>884986</v>
      </c>
    </row>
    <row r="120" spans="1:9" x14ac:dyDescent="0.45">
      <c r="A120">
        <v>58765</v>
      </c>
      <c r="B120">
        <v>288.60000000000002</v>
      </c>
      <c r="C120">
        <v>288.60000000000002</v>
      </c>
      <c r="D120">
        <f>SUMIF($F$3:$F$257,A120,$I$3:$I$257)/COUNTIF($A$3:$A$4480, A120)</f>
        <v>1136338</v>
      </c>
      <c r="E120">
        <f t="shared" si="1"/>
        <v>1</v>
      </c>
      <c r="F120">
        <v>59118</v>
      </c>
      <c r="G120" t="s">
        <v>188</v>
      </c>
      <c r="H120" t="s">
        <v>188</v>
      </c>
      <c r="I120">
        <v>517993</v>
      </c>
    </row>
    <row r="121" spans="1:9" x14ac:dyDescent="0.45">
      <c r="A121">
        <v>58766</v>
      </c>
      <c r="B121">
        <v>257</v>
      </c>
      <c r="C121">
        <v>257</v>
      </c>
      <c r="D121">
        <f>SUMIF($F$3:$F$257,A121,$I$3:$I$257)/COUNTIF($A$3:$A$4480, A121)</f>
        <v>1165613</v>
      </c>
      <c r="E121">
        <f t="shared" si="1"/>
        <v>1</v>
      </c>
      <c r="F121">
        <v>59193</v>
      </c>
      <c r="G121" t="s">
        <v>188</v>
      </c>
      <c r="H121" t="s">
        <v>188</v>
      </c>
      <c r="I121">
        <v>599127</v>
      </c>
    </row>
    <row r="122" spans="1:9" x14ac:dyDescent="0.45">
      <c r="A122">
        <v>58772</v>
      </c>
      <c r="B122">
        <v>200</v>
      </c>
      <c r="C122">
        <v>200</v>
      </c>
      <c r="D122">
        <f>SUMIF($F$3:$F$257,A122,$I$3:$I$257)/COUNTIF($A$3:$A$4480, A122)</f>
        <v>786086</v>
      </c>
      <c r="E122">
        <f t="shared" si="1"/>
        <v>1</v>
      </c>
      <c r="F122">
        <v>59238</v>
      </c>
      <c r="G122" t="s">
        <v>188</v>
      </c>
      <c r="H122" t="s">
        <v>188</v>
      </c>
      <c r="I122">
        <v>227328</v>
      </c>
    </row>
    <row r="123" spans="1:9" x14ac:dyDescent="0.45">
      <c r="A123">
        <v>58773</v>
      </c>
      <c r="B123">
        <v>200</v>
      </c>
      <c r="C123">
        <v>200</v>
      </c>
      <c r="D123">
        <f>SUMIF($F$3:$F$257,A123,$I$3:$I$257)/COUNTIF($A$3:$A$4480, A123)</f>
        <v>784380</v>
      </c>
      <c r="E123">
        <f t="shared" si="1"/>
        <v>1</v>
      </c>
      <c r="F123">
        <v>59244</v>
      </c>
      <c r="G123" t="s">
        <v>188</v>
      </c>
      <c r="H123" t="s">
        <v>188</v>
      </c>
      <c r="I123">
        <v>79714</v>
      </c>
    </row>
    <row r="124" spans="1:9" x14ac:dyDescent="0.45">
      <c r="A124">
        <v>58774</v>
      </c>
      <c r="B124">
        <v>161</v>
      </c>
      <c r="C124">
        <v>161</v>
      </c>
      <c r="D124">
        <f>SUMIF($F$3:$F$257,A124,$I$3:$I$257)/COUNTIF($A$3:$A$4480, A124)</f>
        <v>573097</v>
      </c>
      <c r="E124">
        <f t="shared" si="1"/>
        <v>1</v>
      </c>
      <c r="F124">
        <v>59245</v>
      </c>
      <c r="G124" t="s">
        <v>188</v>
      </c>
      <c r="H124" t="s">
        <v>188</v>
      </c>
      <c r="I124">
        <v>601150</v>
      </c>
    </row>
    <row r="125" spans="1:9" x14ac:dyDescent="0.45">
      <c r="A125">
        <v>58775</v>
      </c>
      <c r="B125">
        <v>194</v>
      </c>
      <c r="C125">
        <v>194</v>
      </c>
      <c r="D125">
        <f>SUMIF($F$3:$F$257,A125,$I$3:$I$257)/COUNTIF($A$3:$A$4480, A125)</f>
        <v>845262</v>
      </c>
      <c r="E125">
        <f t="shared" si="1"/>
        <v>1</v>
      </c>
      <c r="F125">
        <v>59320</v>
      </c>
      <c r="G125" t="s">
        <v>188</v>
      </c>
      <c r="H125" t="s">
        <v>188</v>
      </c>
      <c r="I125">
        <v>699738</v>
      </c>
    </row>
    <row r="126" spans="1:9" x14ac:dyDescent="0.45">
      <c r="A126">
        <v>58838</v>
      </c>
      <c r="B126">
        <v>110</v>
      </c>
      <c r="C126">
        <v>110</v>
      </c>
      <c r="D126">
        <f>SUMIF($F$3:$F$257,A126,$I$3:$I$257)/COUNTIF($A$3:$A$4480, A126)</f>
        <v>425499</v>
      </c>
      <c r="E126">
        <f t="shared" si="1"/>
        <v>1</v>
      </c>
      <c r="F126">
        <v>59321</v>
      </c>
      <c r="G126" t="s">
        <v>188</v>
      </c>
      <c r="H126" t="s">
        <v>188</v>
      </c>
      <c r="I126">
        <v>728555</v>
      </c>
    </row>
    <row r="127" spans="1:9" x14ac:dyDescent="0.45">
      <c r="A127">
        <v>59005</v>
      </c>
      <c r="B127">
        <v>230.4</v>
      </c>
      <c r="C127">
        <v>230.4</v>
      </c>
      <c r="D127">
        <f>SUMIF($F$3:$F$257,A127,$I$3:$I$257)/COUNTIF($A$3:$A$4480, A127)</f>
        <v>884793</v>
      </c>
      <c r="E127">
        <f t="shared" si="1"/>
        <v>1</v>
      </c>
      <c r="F127">
        <v>59332</v>
      </c>
      <c r="G127" t="s">
        <v>188</v>
      </c>
      <c r="H127" t="s">
        <v>188</v>
      </c>
      <c r="I127">
        <v>759132</v>
      </c>
    </row>
    <row r="128" spans="1:9" x14ac:dyDescent="0.45">
      <c r="A128">
        <v>59034</v>
      </c>
      <c r="B128">
        <v>204</v>
      </c>
      <c r="C128">
        <v>204</v>
      </c>
      <c r="D128">
        <f>SUMIF($F$3:$F$257,A128,$I$3:$I$257)/COUNTIF($A$3:$A$4480, A128)</f>
        <v>692236</v>
      </c>
      <c r="E128">
        <f t="shared" si="1"/>
        <v>1</v>
      </c>
      <c r="F128">
        <v>59384</v>
      </c>
      <c r="G128" t="s">
        <v>188</v>
      </c>
      <c r="H128" t="s">
        <v>188</v>
      </c>
      <c r="I128">
        <v>825730</v>
      </c>
    </row>
    <row r="129" spans="1:9" x14ac:dyDescent="0.45">
      <c r="A129">
        <v>59066</v>
      </c>
      <c r="B129">
        <v>228</v>
      </c>
      <c r="C129">
        <v>228</v>
      </c>
      <c r="D129">
        <f>SUMIF($F$3:$F$257,A129,$I$3:$I$257)/COUNTIF($A$3:$A$4480, A129)</f>
        <v>686008</v>
      </c>
      <c r="E129">
        <f t="shared" si="1"/>
        <v>1</v>
      </c>
      <c r="F129">
        <v>59417</v>
      </c>
      <c r="G129" t="s">
        <v>188</v>
      </c>
      <c r="H129" t="s">
        <v>188</v>
      </c>
      <c r="I129">
        <v>54664</v>
      </c>
    </row>
    <row r="130" spans="1:9" x14ac:dyDescent="0.45">
      <c r="A130">
        <v>59068</v>
      </c>
      <c r="B130">
        <v>200</v>
      </c>
      <c r="C130">
        <v>200</v>
      </c>
      <c r="D130">
        <f>SUMIF($F$3:$F$257,A130,$I$3:$I$257)/COUNTIF($A$3:$A$4480, A130)</f>
        <v>884986</v>
      </c>
      <c r="E130">
        <f t="shared" si="1"/>
        <v>1</v>
      </c>
      <c r="F130">
        <v>59442</v>
      </c>
      <c r="G130" t="s">
        <v>188</v>
      </c>
      <c r="H130" t="s">
        <v>188</v>
      </c>
      <c r="I130">
        <v>683265</v>
      </c>
    </row>
    <row r="131" spans="1:9" x14ac:dyDescent="0.45">
      <c r="A131">
        <v>59118</v>
      </c>
      <c r="B131">
        <v>165</v>
      </c>
      <c r="C131">
        <v>165</v>
      </c>
      <c r="D131">
        <f>SUMIF($F$3:$F$257,A131,$I$3:$I$257)/COUNTIF($A$3:$A$4480, A131)</f>
        <v>517993</v>
      </c>
      <c r="E131">
        <f t="shared" ref="E131:E168" si="2">IF(OR(D131&lt;=0,B131&lt;=0,D131="",B131=""),0,1)</f>
        <v>1</v>
      </c>
      <c r="F131">
        <v>59475</v>
      </c>
      <c r="G131" t="s">
        <v>188</v>
      </c>
      <c r="H131" t="s">
        <v>188</v>
      </c>
      <c r="I131">
        <v>1128864</v>
      </c>
    </row>
    <row r="132" spans="1:9" x14ac:dyDescent="0.45">
      <c r="A132">
        <v>59193</v>
      </c>
      <c r="B132">
        <v>236</v>
      </c>
      <c r="C132">
        <v>249</v>
      </c>
      <c r="D132">
        <f>SUMIF($F$3:$F$257,A132,$I$3:$I$257)/COUNTIF($A$3:$A$4480, A132)</f>
        <v>599127</v>
      </c>
      <c r="E132">
        <f t="shared" si="2"/>
        <v>1</v>
      </c>
      <c r="F132">
        <v>59621</v>
      </c>
      <c r="G132" t="s">
        <v>188</v>
      </c>
      <c r="H132" t="s">
        <v>188</v>
      </c>
      <c r="I132">
        <v>1028254</v>
      </c>
    </row>
    <row r="133" spans="1:9" x14ac:dyDescent="0.45">
      <c r="A133">
        <v>59238</v>
      </c>
      <c r="B133">
        <v>67.599999999999994</v>
      </c>
      <c r="C133">
        <v>67.599999999999994</v>
      </c>
      <c r="D133">
        <f>SUMIF($F$3:$F$257,A133,$I$3:$I$257)/COUNTIF($A$3:$A$4480, A133)</f>
        <v>227328</v>
      </c>
      <c r="E133">
        <f t="shared" si="2"/>
        <v>1</v>
      </c>
      <c r="F133">
        <v>59654</v>
      </c>
      <c r="G133" t="s">
        <v>188</v>
      </c>
      <c r="H133" t="s">
        <v>188</v>
      </c>
      <c r="I133">
        <v>311642</v>
      </c>
    </row>
    <row r="134" spans="1:9" x14ac:dyDescent="0.45">
      <c r="A134">
        <v>59245</v>
      </c>
      <c r="B134">
        <v>155.4</v>
      </c>
      <c r="C134">
        <v>155.4</v>
      </c>
      <c r="D134">
        <f>SUMIF($F$3:$F$257,A134,$I$3:$I$257)/COUNTIF($A$3:$A$4480, A134)</f>
        <v>601150</v>
      </c>
      <c r="E134">
        <f t="shared" si="2"/>
        <v>1</v>
      </c>
      <c r="F134">
        <v>59712</v>
      </c>
      <c r="G134" t="s">
        <v>188</v>
      </c>
      <c r="H134" t="s">
        <v>188</v>
      </c>
      <c r="I134">
        <v>328354</v>
      </c>
    </row>
    <row r="135" spans="1:9" x14ac:dyDescent="0.45">
      <c r="A135">
        <v>59320</v>
      </c>
      <c r="B135">
        <v>200</v>
      </c>
      <c r="C135">
        <v>200</v>
      </c>
      <c r="D135">
        <f>SUMIF($F$3:$F$257,A135,$I$3:$I$257)/COUNTIF($A$3:$A$4480, A135)</f>
        <v>699738</v>
      </c>
      <c r="E135">
        <f t="shared" si="2"/>
        <v>1</v>
      </c>
      <c r="F135">
        <v>59732</v>
      </c>
      <c r="G135" t="s">
        <v>188</v>
      </c>
      <c r="H135" t="s">
        <v>188</v>
      </c>
      <c r="I135">
        <v>554729</v>
      </c>
    </row>
    <row r="136" spans="1:9" x14ac:dyDescent="0.45">
      <c r="A136">
        <v>59321</v>
      </c>
      <c r="B136">
        <v>200</v>
      </c>
      <c r="C136">
        <v>200</v>
      </c>
      <c r="D136">
        <f>SUMIF($F$3:$F$257,A136,$I$3:$I$257)/COUNTIF($A$3:$A$4480, A136)</f>
        <v>728555</v>
      </c>
      <c r="E136">
        <f t="shared" si="2"/>
        <v>1</v>
      </c>
      <c r="F136">
        <v>59733</v>
      </c>
      <c r="G136" t="s">
        <v>188</v>
      </c>
      <c r="H136" t="s">
        <v>188</v>
      </c>
      <c r="I136">
        <v>508953</v>
      </c>
    </row>
    <row r="137" spans="1:9" x14ac:dyDescent="0.45">
      <c r="A137">
        <v>59332</v>
      </c>
      <c r="B137">
        <v>211.2</v>
      </c>
      <c r="C137">
        <v>211.2</v>
      </c>
      <c r="D137">
        <f>SUMIF($F$3:$F$257,A137,$I$3:$I$257)/COUNTIF($A$3:$A$4480, A137)</f>
        <v>759132</v>
      </c>
      <c r="E137">
        <f t="shared" si="2"/>
        <v>1</v>
      </c>
      <c r="F137">
        <v>59734</v>
      </c>
      <c r="G137" t="s">
        <v>188</v>
      </c>
      <c r="H137" t="s">
        <v>188</v>
      </c>
      <c r="I137">
        <v>488209</v>
      </c>
    </row>
    <row r="138" spans="1:9" x14ac:dyDescent="0.45">
      <c r="A138">
        <v>59384</v>
      </c>
      <c r="B138">
        <v>200</v>
      </c>
      <c r="C138">
        <v>200</v>
      </c>
      <c r="D138">
        <f>SUMIF($F$3:$F$257,A138,$I$3:$I$257)/COUNTIF($A$3:$A$4480, A138)</f>
        <v>825730</v>
      </c>
      <c r="E138">
        <f t="shared" si="2"/>
        <v>1</v>
      </c>
      <c r="F138">
        <v>59943</v>
      </c>
      <c r="G138" t="s">
        <v>188</v>
      </c>
      <c r="H138" t="s">
        <v>188</v>
      </c>
      <c r="I138">
        <v>803971</v>
      </c>
    </row>
    <row r="139" spans="1:9" x14ac:dyDescent="0.45">
      <c r="A139">
        <v>59417</v>
      </c>
      <c r="B139">
        <v>20</v>
      </c>
      <c r="C139">
        <v>20</v>
      </c>
      <c r="D139">
        <f>SUMIF($F$3:$F$257,A139,$I$3:$I$257)/COUNTIF($A$3:$A$4480, A139)</f>
        <v>54664</v>
      </c>
      <c r="E139">
        <f t="shared" si="2"/>
        <v>1</v>
      </c>
      <c r="F139">
        <v>59972</v>
      </c>
      <c r="G139" t="s">
        <v>188</v>
      </c>
      <c r="H139" t="s">
        <v>188</v>
      </c>
      <c r="I139">
        <v>727476</v>
      </c>
    </row>
    <row r="140" spans="1:9" x14ac:dyDescent="0.45">
      <c r="A140">
        <v>59442</v>
      </c>
      <c r="B140">
        <v>200.1</v>
      </c>
      <c r="C140">
        <v>200.1</v>
      </c>
      <c r="D140">
        <f>SUMIF($F$3:$F$257,A140,$I$3:$I$257)/COUNTIF($A$3:$A$4480, A140)</f>
        <v>683265</v>
      </c>
      <c r="E140">
        <f t="shared" si="2"/>
        <v>1</v>
      </c>
      <c r="F140">
        <v>60059</v>
      </c>
      <c r="G140" t="s">
        <v>188</v>
      </c>
      <c r="H140" t="s">
        <v>188</v>
      </c>
      <c r="I140">
        <v>369643</v>
      </c>
    </row>
    <row r="141" spans="1:9" x14ac:dyDescent="0.45">
      <c r="A141">
        <v>59475</v>
      </c>
      <c r="B141">
        <v>249.9</v>
      </c>
      <c r="C141">
        <v>249.9</v>
      </c>
      <c r="D141">
        <f>SUMIF($F$3:$F$257,A141,$I$3:$I$257)/COUNTIF($A$3:$A$4480, A141)</f>
        <v>1128864</v>
      </c>
      <c r="E141">
        <f t="shared" si="2"/>
        <v>1</v>
      </c>
      <c r="F141">
        <v>60087</v>
      </c>
      <c r="G141" t="s">
        <v>188</v>
      </c>
      <c r="H141" t="s">
        <v>188</v>
      </c>
      <c r="I141">
        <v>1154432</v>
      </c>
    </row>
    <row r="142" spans="1:9" x14ac:dyDescent="0.45">
      <c r="A142">
        <v>59621</v>
      </c>
      <c r="B142">
        <v>299.7</v>
      </c>
      <c r="C142">
        <v>299.7</v>
      </c>
      <c r="D142">
        <f>SUMIF($F$3:$F$257,A142,$I$3:$I$257)/COUNTIF($A$3:$A$4480, A142)</f>
        <v>1028254</v>
      </c>
      <c r="E142">
        <f t="shared" si="2"/>
        <v>1</v>
      </c>
      <c r="F142">
        <v>60104</v>
      </c>
      <c r="G142" t="s">
        <v>188</v>
      </c>
      <c r="H142" t="s">
        <v>188</v>
      </c>
      <c r="I142">
        <v>962468</v>
      </c>
    </row>
    <row r="143" spans="1:9" x14ac:dyDescent="0.45">
      <c r="A143">
        <v>59654</v>
      </c>
      <c r="B143">
        <v>78</v>
      </c>
      <c r="C143">
        <v>78</v>
      </c>
      <c r="D143">
        <f>SUMIF($F$3:$F$257,A143,$I$3:$I$257)/COUNTIF($A$3:$A$4480, A143)</f>
        <v>311642</v>
      </c>
      <c r="E143">
        <f t="shared" si="2"/>
        <v>1</v>
      </c>
      <c r="F143">
        <v>60210</v>
      </c>
      <c r="G143" t="s">
        <v>188</v>
      </c>
      <c r="H143" t="s">
        <v>188</v>
      </c>
      <c r="I143">
        <v>197743</v>
      </c>
    </row>
    <row r="144" spans="1:9" x14ac:dyDescent="0.45">
      <c r="A144">
        <v>59712</v>
      </c>
      <c r="B144">
        <v>95.3</v>
      </c>
      <c r="C144">
        <v>95.3</v>
      </c>
      <c r="D144">
        <f>SUMIF($F$3:$F$257,A144,$I$3:$I$257)/COUNTIF($A$3:$A$4480, A144)</f>
        <v>328354</v>
      </c>
      <c r="E144">
        <f t="shared" si="2"/>
        <v>1</v>
      </c>
      <c r="F144">
        <v>60217</v>
      </c>
      <c r="G144" t="s">
        <v>188</v>
      </c>
      <c r="H144" t="s">
        <v>188</v>
      </c>
      <c r="I144">
        <v>506405</v>
      </c>
    </row>
    <row r="145" spans="1:9" x14ac:dyDescent="0.45">
      <c r="A145">
        <v>59732</v>
      </c>
      <c r="B145">
        <v>150</v>
      </c>
      <c r="C145">
        <v>150</v>
      </c>
      <c r="D145">
        <f>SUMIF($F$3:$F$257,A145,$I$3:$I$257)/COUNTIF($A$3:$A$4480, A145)</f>
        <v>554729</v>
      </c>
      <c r="E145">
        <f t="shared" si="2"/>
        <v>1</v>
      </c>
      <c r="F145">
        <v>60270</v>
      </c>
      <c r="G145" t="s">
        <v>188</v>
      </c>
      <c r="H145" t="s">
        <v>188</v>
      </c>
      <c r="I145">
        <v>35818</v>
      </c>
    </row>
    <row r="146" spans="1:9" x14ac:dyDescent="0.45">
      <c r="A146">
        <v>59733</v>
      </c>
      <c r="B146">
        <v>150</v>
      </c>
      <c r="C146">
        <v>150</v>
      </c>
      <c r="D146">
        <f>SUMIF($F$3:$F$257,A146,$I$3:$I$257)/COUNTIF($A$3:$A$4480, A146)</f>
        <v>508953</v>
      </c>
      <c r="E146">
        <f t="shared" si="2"/>
        <v>1</v>
      </c>
      <c r="F146">
        <v>60338</v>
      </c>
      <c r="G146" t="s">
        <v>188</v>
      </c>
      <c r="H146" t="s">
        <v>188</v>
      </c>
      <c r="I146">
        <v>939224</v>
      </c>
    </row>
    <row r="147" spans="1:9" x14ac:dyDescent="0.45">
      <c r="A147">
        <v>59734</v>
      </c>
      <c r="B147">
        <v>150</v>
      </c>
      <c r="C147">
        <v>150</v>
      </c>
      <c r="D147">
        <f>SUMIF($F$3:$F$257,A147,$I$3:$I$257)/COUNTIF($A$3:$A$4480, A147)</f>
        <v>488209</v>
      </c>
      <c r="E147">
        <f t="shared" si="2"/>
        <v>1</v>
      </c>
      <c r="F147">
        <v>60339</v>
      </c>
      <c r="G147" t="s">
        <v>188</v>
      </c>
      <c r="H147" t="s">
        <v>188</v>
      </c>
      <c r="I147">
        <v>883449</v>
      </c>
    </row>
    <row r="148" spans="1:9" x14ac:dyDescent="0.45">
      <c r="A148">
        <v>59943</v>
      </c>
      <c r="B148">
        <v>207.2</v>
      </c>
      <c r="C148">
        <v>207.2</v>
      </c>
      <c r="D148">
        <f>SUMIF($F$3:$F$257,A148,$I$3:$I$257)/COUNTIF($A$3:$A$4480, A148)</f>
        <v>803971</v>
      </c>
      <c r="E148">
        <f t="shared" si="2"/>
        <v>1</v>
      </c>
      <c r="F148">
        <v>60366</v>
      </c>
      <c r="G148" t="s">
        <v>188</v>
      </c>
      <c r="H148" t="s">
        <v>188</v>
      </c>
      <c r="I148">
        <v>553064</v>
      </c>
    </row>
    <row r="149" spans="1:9" x14ac:dyDescent="0.45">
      <c r="A149">
        <v>60059</v>
      </c>
      <c r="B149">
        <v>110</v>
      </c>
      <c r="C149">
        <v>110</v>
      </c>
      <c r="D149">
        <f>SUMIF($F$3:$F$257,A149,$I$3:$I$257)/COUNTIF($A$3:$A$4480, A149)</f>
        <v>369643</v>
      </c>
      <c r="E149">
        <f t="shared" si="2"/>
        <v>1</v>
      </c>
      <c r="F149">
        <v>60414</v>
      </c>
      <c r="G149" t="s">
        <v>188</v>
      </c>
      <c r="H149" t="s">
        <v>188</v>
      </c>
      <c r="I149">
        <v>1250071</v>
      </c>
    </row>
    <row r="150" spans="1:9" x14ac:dyDescent="0.45">
      <c r="A150">
        <v>60087</v>
      </c>
      <c r="B150">
        <v>300</v>
      </c>
      <c r="C150">
        <v>300</v>
      </c>
      <c r="D150">
        <f>SUMIF($F$3:$F$257,A150,$I$3:$I$257)/COUNTIF($A$3:$A$4480, A150)</f>
        <v>1154432</v>
      </c>
      <c r="E150">
        <f t="shared" si="2"/>
        <v>1</v>
      </c>
      <c r="F150">
        <v>60502</v>
      </c>
      <c r="G150" t="s">
        <v>188</v>
      </c>
      <c r="H150" t="s">
        <v>188</v>
      </c>
      <c r="I150">
        <v>396150</v>
      </c>
    </row>
    <row r="151" spans="1:9" x14ac:dyDescent="0.45">
      <c r="A151">
        <v>60104</v>
      </c>
      <c r="B151">
        <v>249.7</v>
      </c>
      <c r="C151">
        <v>249.7</v>
      </c>
      <c r="D151">
        <f>SUMIF($F$3:$F$257,A151,$I$3:$I$257)/COUNTIF($A$3:$A$4480, A151)</f>
        <v>962468</v>
      </c>
      <c r="E151">
        <f t="shared" si="2"/>
        <v>1</v>
      </c>
      <c r="F151">
        <v>60645</v>
      </c>
      <c r="G151" t="s">
        <v>188</v>
      </c>
      <c r="H151" t="s">
        <v>188</v>
      </c>
      <c r="I151">
        <v>798214</v>
      </c>
    </row>
    <row r="152" spans="1:9" x14ac:dyDescent="0.45">
      <c r="A152">
        <v>60210</v>
      </c>
      <c r="B152">
        <v>50.4</v>
      </c>
      <c r="C152">
        <v>50.4</v>
      </c>
      <c r="D152">
        <f>SUMIF($F$3:$F$257,A152,$I$3:$I$257)/COUNTIF($A$3:$A$4480, A152)</f>
        <v>197743</v>
      </c>
      <c r="E152">
        <f t="shared" si="2"/>
        <v>1</v>
      </c>
      <c r="F152">
        <v>60657</v>
      </c>
      <c r="G152" t="s">
        <v>188</v>
      </c>
      <c r="H152" t="s">
        <v>188</v>
      </c>
      <c r="I152">
        <v>750590</v>
      </c>
    </row>
    <row r="153" spans="1:9" x14ac:dyDescent="0.45">
      <c r="A153">
        <v>60217</v>
      </c>
      <c r="B153">
        <v>149.30000000000001</v>
      </c>
      <c r="C153">
        <v>149.30000000000001</v>
      </c>
      <c r="D153">
        <f>SUMIF($F$3:$F$257,A153,$I$3:$I$257)/COUNTIF($A$3:$A$4480, A153)</f>
        <v>506405</v>
      </c>
      <c r="E153">
        <f t="shared" si="2"/>
        <v>1</v>
      </c>
      <c r="F153">
        <v>60743</v>
      </c>
      <c r="G153" t="s">
        <v>188</v>
      </c>
      <c r="H153" t="s">
        <v>188</v>
      </c>
      <c r="I153">
        <v>382076.19</v>
      </c>
    </row>
    <row r="154" spans="1:9" x14ac:dyDescent="0.45">
      <c r="A154">
        <v>60338</v>
      </c>
      <c r="B154">
        <v>230</v>
      </c>
      <c r="C154">
        <v>230</v>
      </c>
      <c r="D154">
        <f>SUMIF($F$3:$F$257,A154,$I$3:$I$257)/COUNTIF($A$3:$A$4480, A154)</f>
        <v>939224</v>
      </c>
      <c r="E154">
        <f t="shared" si="2"/>
        <v>1</v>
      </c>
      <c r="F154">
        <v>60856</v>
      </c>
      <c r="G154" t="s">
        <v>188</v>
      </c>
      <c r="H154" t="s">
        <v>188</v>
      </c>
      <c r="I154">
        <v>664642</v>
      </c>
    </row>
    <row r="155" spans="1:9" x14ac:dyDescent="0.45">
      <c r="A155">
        <v>60339</v>
      </c>
      <c r="B155">
        <v>230</v>
      </c>
      <c r="C155">
        <v>230</v>
      </c>
      <c r="D155">
        <f>SUMIF($F$3:$F$257,A155,$I$3:$I$257)/COUNTIF($A$3:$A$4480, A155)</f>
        <v>883449</v>
      </c>
      <c r="E155">
        <f t="shared" si="2"/>
        <v>1</v>
      </c>
      <c r="F155">
        <v>60901</v>
      </c>
      <c r="G155" t="s">
        <v>188</v>
      </c>
      <c r="H155" t="s">
        <v>188</v>
      </c>
      <c r="I155">
        <v>973908</v>
      </c>
    </row>
    <row r="156" spans="1:9" x14ac:dyDescent="0.45">
      <c r="A156">
        <v>60366</v>
      </c>
      <c r="B156">
        <v>151.19999999999999</v>
      </c>
      <c r="C156">
        <v>151.19999999999999</v>
      </c>
      <c r="D156">
        <f>SUMIF($F$3:$F$257,A156,$I$3:$I$257)/COUNTIF($A$3:$A$4480, A156)</f>
        <v>553064</v>
      </c>
      <c r="E156">
        <f t="shared" si="2"/>
        <v>1</v>
      </c>
      <c r="F156">
        <v>60902</v>
      </c>
      <c r="G156" t="s">
        <v>188</v>
      </c>
      <c r="H156" t="s">
        <v>188</v>
      </c>
      <c r="I156">
        <v>997399</v>
      </c>
    </row>
    <row r="157" spans="1:9" x14ac:dyDescent="0.45">
      <c r="A157">
        <v>60414</v>
      </c>
      <c r="B157">
        <v>276</v>
      </c>
      <c r="C157">
        <v>276</v>
      </c>
      <c r="D157">
        <f>SUMIF($F$3:$F$257,A157,$I$3:$I$257)/COUNTIF($A$3:$A$4480, A157)</f>
        <v>1250071</v>
      </c>
      <c r="E157">
        <f t="shared" si="2"/>
        <v>1</v>
      </c>
      <c r="F157">
        <v>60983</v>
      </c>
      <c r="G157" t="s">
        <v>188</v>
      </c>
      <c r="H157" t="s">
        <v>188</v>
      </c>
      <c r="I157">
        <v>363913</v>
      </c>
    </row>
    <row r="158" spans="1:9" x14ac:dyDescent="0.45">
      <c r="A158">
        <v>60502</v>
      </c>
      <c r="B158">
        <v>125.6</v>
      </c>
      <c r="C158">
        <v>125.6</v>
      </c>
      <c r="D158">
        <f>SUMIF($F$3:$F$257,A158,$I$3:$I$257)/COUNTIF($A$3:$A$4480, A158)</f>
        <v>396150</v>
      </c>
      <c r="E158">
        <f t="shared" si="2"/>
        <v>1</v>
      </c>
      <c r="F158">
        <v>60987</v>
      </c>
      <c r="G158" t="s">
        <v>188</v>
      </c>
      <c r="H158" t="s">
        <v>188</v>
      </c>
      <c r="I158">
        <v>916139</v>
      </c>
    </row>
    <row r="159" spans="1:9" x14ac:dyDescent="0.45">
      <c r="A159">
        <v>60645</v>
      </c>
      <c r="B159">
        <v>200</v>
      </c>
      <c r="C159">
        <v>200</v>
      </c>
      <c r="D159">
        <f>SUMIF($F$3:$F$257,A159,$I$3:$I$257)/COUNTIF($A$3:$A$4480, A159)</f>
        <v>798214</v>
      </c>
      <c r="E159">
        <f t="shared" si="2"/>
        <v>1</v>
      </c>
      <c r="F159">
        <v>61001</v>
      </c>
      <c r="G159" t="s">
        <v>188</v>
      </c>
      <c r="H159" t="s">
        <v>188</v>
      </c>
      <c r="I159">
        <v>201594</v>
      </c>
    </row>
    <row r="160" spans="1:9" x14ac:dyDescent="0.45">
      <c r="A160">
        <v>60657</v>
      </c>
      <c r="B160">
        <v>174</v>
      </c>
      <c r="C160">
        <v>174</v>
      </c>
      <c r="D160">
        <f>SUMIF($F$3:$F$257,A160,$I$3:$I$257)/COUNTIF($A$3:$A$4480, A160)</f>
        <v>750590</v>
      </c>
      <c r="E160">
        <f t="shared" si="2"/>
        <v>1</v>
      </c>
      <c r="F160">
        <v>61212</v>
      </c>
      <c r="G160" t="s">
        <v>188</v>
      </c>
      <c r="H160" t="s">
        <v>188</v>
      </c>
      <c r="I160">
        <v>635081</v>
      </c>
    </row>
    <row r="161" spans="1:9" x14ac:dyDescent="0.45">
      <c r="A161">
        <v>60856</v>
      </c>
      <c r="B161">
        <v>163</v>
      </c>
      <c r="C161">
        <v>163</v>
      </c>
      <c r="D161">
        <f>SUMIF($F$3:$F$257,A161,$I$3:$I$257)/COUNTIF($A$3:$A$4480, A161)</f>
        <v>664642</v>
      </c>
      <c r="E161">
        <f t="shared" si="2"/>
        <v>1</v>
      </c>
      <c r="F161">
        <v>61589</v>
      </c>
      <c r="G161" t="s">
        <v>188</v>
      </c>
      <c r="H161" t="s">
        <v>188</v>
      </c>
      <c r="I161">
        <v>2869</v>
      </c>
    </row>
    <row r="162" spans="1:9" x14ac:dyDescent="0.45">
      <c r="A162">
        <v>60901</v>
      </c>
      <c r="B162">
        <v>250</v>
      </c>
      <c r="C162">
        <v>250</v>
      </c>
      <c r="D162">
        <f>SUMIF($F$3:$F$257,A162,$I$3:$I$257)/COUNTIF($A$3:$A$4480, A162)</f>
        <v>973908</v>
      </c>
      <c r="E162">
        <f t="shared" si="2"/>
        <v>1</v>
      </c>
      <c r="F162">
        <v>61674</v>
      </c>
      <c r="G162" t="s">
        <v>188</v>
      </c>
      <c r="H162" t="s">
        <v>188</v>
      </c>
      <c r="I162">
        <v>66491</v>
      </c>
    </row>
    <row r="163" spans="1:9" x14ac:dyDescent="0.45">
      <c r="A163">
        <v>60902</v>
      </c>
      <c r="B163">
        <v>253</v>
      </c>
      <c r="C163">
        <v>253</v>
      </c>
      <c r="D163">
        <f>SUMIF($F$3:$F$257,A163,$I$3:$I$257)/COUNTIF($A$3:$A$4480, A163)</f>
        <v>997399</v>
      </c>
      <c r="E163">
        <f t="shared" si="2"/>
        <v>1</v>
      </c>
      <c r="F163">
        <v>61848</v>
      </c>
      <c r="G163" t="s">
        <v>188</v>
      </c>
      <c r="H163" t="s">
        <v>188</v>
      </c>
      <c r="I163">
        <v>10038</v>
      </c>
    </row>
    <row r="164" spans="1:9" x14ac:dyDescent="0.45">
      <c r="A164">
        <v>60983</v>
      </c>
      <c r="B164">
        <v>100.5</v>
      </c>
      <c r="C164">
        <v>100.5</v>
      </c>
      <c r="D164">
        <f>SUMIF($F$3:$F$257,A164,$I$3:$I$257)/COUNTIF($A$3:$A$4480, A164)</f>
        <v>363913</v>
      </c>
      <c r="E164">
        <f t="shared" si="2"/>
        <v>1</v>
      </c>
      <c r="F164">
        <v>61921</v>
      </c>
      <c r="G164" t="s">
        <v>188</v>
      </c>
      <c r="H164" t="s">
        <v>188</v>
      </c>
      <c r="I164">
        <v>45387</v>
      </c>
    </row>
    <row r="165" spans="1:9" x14ac:dyDescent="0.45">
      <c r="A165">
        <v>61589</v>
      </c>
      <c r="B165">
        <v>0.1</v>
      </c>
      <c r="C165">
        <v>0.1</v>
      </c>
      <c r="D165">
        <f>SUMIF($F$3:$F$257,A165,$I$3:$I$257)/COUNTIF($A$3:$A$4480, A165)</f>
        <v>2869</v>
      </c>
      <c r="E165">
        <f t="shared" si="2"/>
        <v>1</v>
      </c>
      <c r="F165">
        <v>99999</v>
      </c>
      <c r="G165" t="s">
        <v>188</v>
      </c>
      <c r="H165" t="s">
        <v>188</v>
      </c>
      <c r="I165">
        <v>17120.493999999999</v>
      </c>
    </row>
    <row r="166" spans="1:9" x14ac:dyDescent="0.45">
      <c r="A166">
        <v>61848</v>
      </c>
      <c r="B166">
        <v>10</v>
      </c>
      <c r="C166">
        <v>3</v>
      </c>
      <c r="D166">
        <f>SUMIF($F$3:$F$257,A166,$I$3:$I$257)/COUNTIF($A$3:$A$4480, A166)</f>
        <v>10038</v>
      </c>
      <c r="E166">
        <f t="shared" si="2"/>
        <v>1</v>
      </c>
    </row>
    <row r="167" spans="1:9" x14ac:dyDescent="0.45">
      <c r="A167">
        <v>62642</v>
      </c>
      <c r="B167">
        <v>2.5</v>
      </c>
      <c r="C167">
        <v>3</v>
      </c>
      <c r="D167">
        <f>SUMIF($F$3:$F$257,A167,$I$3:$I$257)/COUNTIF($A$3:$A$4480, A167)</f>
        <v>0</v>
      </c>
      <c r="E167">
        <f t="shared" si="2"/>
        <v>0</v>
      </c>
    </row>
    <row r="168" spans="1:9" x14ac:dyDescent="0.45">
      <c r="A168">
        <v>62642</v>
      </c>
      <c r="B168">
        <v>2.8</v>
      </c>
      <c r="C168">
        <v>3.1</v>
      </c>
      <c r="D168">
        <f>SUMIF($F$3:$F$257,A168,$I$3:$I$257)/COUNTIF($A$3:$A$4480, A168)</f>
        <v>0</v>
      </c>
      <c r="E168">
        <f t="shared" si="2"/>
        <v>0</v>
      </c>
    </row>
  </sheetData>
  <mergeCells count="2">
    <mergeCell ref="A1:C1"/>
    <mergeCell ref="D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Texas Notes</vt:lpstr>
      <vt:lpstr>NREL ATB</vt:lpstr>
      <vt:lpstr>Table 4.8.A</vt:lpstr>
      <vt:lpstr>Table 4.8.B</vt:lpstr>
      <vt:lpstr>Natural Gas Peaker</vt:lpstr>
      <vt:lpstr>Natural Gas NonPeaker</vt:lpstr>
      <vt:lpstr>Hydro</vt:lpstr>
      <vt:lpstr>OnshoreWind</vt:lpstr>
      <vt:lpstr>SolarPV</vt:lpstr>
      <vt:lpstr>Nuclear</vt:lpstr>
      <vt:lpstr>Hard Coal</vt:lpstr>
      <vt:lpstr>Lignite</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Mahajan</dc:creator>
  <cp:lastModifiedBy>Megan Mahajan</cp:lastModifiedBy>
  <dcterms:created xsi:type="dcterms:W3CDTF">2020-07-23T22:58:45Z</dcterms:created>
  <dcterms:modified xsi:type="dcterms:W3CDTF">2020-07-23T23:10:39Z</dcterms:modified>
</cp:coreProperties>
</file>