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Users\olivia\Dropbox (Energy Innovation)\Documents\EPS_Models by Region\Texas\InputData\indst\FoISaGPbE\"/>
    </mc:Choice>
  </mc:AlternateContent>
  <xr:revisionPtr revIDLastSave="0" documentId="8_{8D23844B-7C32-481A-996A-5605BE185F1B}" xr6:coauthVersionLast="45" xr6:coauthVersionMax="45" xr10:uidLastSave="{00000000-0000-0000-0000-000000000000}"/>
  <bookViews>
    <workbookView xWindow="51645" yWindow="270" windowWidth="15510" windowHeight="12975" firstSheet="8" activeTab="8" xr2:uid="{00000000-000D-0000-FFFF-FFFF00000000}"/>
  </bookViews>
  <sheets>
    <sheet name="About" sheetId="1" r:id="rId1"/>
    <sheet name="BEA Supply" sheetId="8" r:id="rId2"/>
    <sheet name="BEA Supply Condensed" sheetId="11" r:id="rId3"/>
    <sheet name="BEA Use" sheetId="6" r:id="rId4"/>
    <sheet name="BEA Use Condensed" sheetId="10" r:id="rId5"/>
    <sheet name="Imports Calculations" sheetId="12" r:id="rId6"/>
    <sheet name="Use Calculations" sheetId="13" r:id="rId7"/>
    <sheet name="USGS Cement" sheetId="5" r:id="rId8"/>
    <sheet name="FoISaGPbE-FoGPbE" sheetId="7" r:id="rId9"/>
    <sheet name="BEA Input Shares" sheetId="15" r:id="rId10"/>
    <sheet name="Imported Shares of Inputs" sheetId="17" r:id="rId11"/>
    <sheet name="FoISaGPbE-NIbSEaSoGO" sheetId="16" r:id="rId12"/>
  </sheets>
  <definedNames>
    <definedName name="_xlnm._FilterDatabase" localSheetId="3" hidden="1">'BEA Use'!$C$7:$CP$89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" i="7" l="1"/>
  <c r="D17" i="10"/>
  <c r="F83" i="10"/>
  <c r="E83" i="10"/>
  <c r="D83" i="10"/>
  <c r="C83" i="10"/>
  <c r="F82" i="10"/>
  <c r="E82" i="10"/>
  <c r="D82" i="10"/>
  <c r="C82" i="10"/>
  <c r="F81" i="10"/>
  <c r="E81" i="10"/>
  <c r="D81" i="10"/>
  <c r="C81" i="10"/>
  <c r="F80" i="10"/>
  <c r="E80" i="10"/>
  <c r="D80" i="10"/>
  <c r="C80" i="10"/>
  <c r="F79" i="10"/>
  <c r="E79" i="10"/>
  <c r="D79" i="10"/>
  <c r="C79" i="10"/>
  <c r="F78" i="10"/>
  <c r="E78" i="10"/>
  <c r="D78" i="10"/>
  <c r="C78" i="10"/>
  <c r="F77" i="10"/>
  <c r="E77" i="10"/>
  <c r="D77" i="10"/>
  <c r="C77" i="10"/>
  <c r="F76" i="10"/>
  <c r="E76" i="10"/>
  <c r="D76" i="10"/>
  <c r="C76" i="10"/>
  <c r="F75" i="10"/>
  <c r="E75" i="10"/>
  <c r="D75" i="10"/>
  <c r="C75" i="10"/>
  <c r="H75" i="10" s="1"/>
  <c r="F74" i="10"/>
  <c r="E74" i="10"/>
  <c r="D74" i="10"/>
  <c r="C74" i="10"/>
  <c r="F73" i="10"/>
  <c r="E73" i="10"/>
  <c r="D73" i="10"/>
  <c r="C73" i="10"/>
  <c r="H73" i="10" s="1"/>
  <c r="F72" i="10"/>
  <c r="E72" i="10"/>
  <c r="D72" i="10"/>
  <c r="C72" i="10"/>
  <c r="F71" i="10"/>
  <c r="E71" i="10"/>
  <c r="D71" i="10"/>
  <c r="C71" i="10"/>
  <c r="F70" i="10"/>
  <c r="E70" i="10"/>
  <c r="D70" i="10"/>
  <c r="C70" i="10"/>
  <c r="F69" i="10"/>
  <c r="E69" i="10"/>
  <c r="D69" i="10"/>
  <c r="C69" i="10"/>
  <c r="F68" i="10"/>
  <c r="E68" i="10"/>
  <c r="D68" i="10"/>
  <c r="C68" i="10"/>
  <c r="F67" i="10"/>
  <c r="E67" i="10"/>
  <c r="D67" i="10"/>
  <c r="C67" i="10"/>
  <c r="H67" i="10" s="1"/>
  <c r="F66" i="10"/>
  <c r="E66" i="10"/>
  <c r="D66" i="10"/>
  <c r="C66" i="10"/>
  <c r="F65" i="10"/>
  <c r="E65" i="10"/>
  <c r="D65" i="10"/>
  <c r="C65" i="10"/>
  <c r="F64" i="10"/>
  <c r="E64" i="10"/>
  <c r="D64" i="10"/>
  <c r="C64" i="10"/>
  <c r="F63" i="10"/>
  <c r="E63" i="10"/>
  <c r="D63" i="10"/>
  <c r="C63" i="10"/>
  <c r="H63" i="10" s="1"/>
  <c r="F62" i="10"/>
  <c r="E62" i="10"/>
  <c r="D62" i="10"/>
  <c r="C62" i="10"/>
  <c r="F61" i="10"/>
  <c r="E61" i="10"/>
  <c r="D61" i="10"/>
  <c r="C61" i="10"/>
  <c r="F60" i="10"/>
  <c r="E60" i="10"/>
  <c r="D60" i="10"/>
  <c r="C60" i="10"/>
  <c r="F59" i="10"/>
  <c r="E59" i="10"/>
  <c r="D59" i="10"/>
  <c r="C59" i="10"/>
  <c r="F58" i="10"/>
  <c r="E58" i="10"/>
  <c r="D58" i="10"/>
  <c r="C58" i="10"/>
  <c r="F57" i="10"/>
  <c r="E57" i="10"/>
  <c r="D57" i="10"/>
  <c r="C57" i="10"/>
  <c r="F56" i="10"/>
  <c r="E56" i="10"/>
  <c r="D56" i="10"/>
  <c r="C56" i="10"/>
  <c r="F55" i="10"/>
  <c r="E55" i="10"/>
  <c r="D55" i="10"/>
  <c r="C55" i="10"/>
  <c r="F54" i="10"/>
  <c r="E54" i="10"/>
  <c r="D54" i="10"/>
  <c r="C54" i="10"/>
  <c r="F53" i="10"/>
  <c r="E53" i="10"/>
  <c r="D53" i="10"/>
  <c r="C53" i="10"/>
  <c r="F52" i="10"/>
  <c r="E52" i="10"/>
  <c r="D52" i="10"/>
  <c r="C52" i="10"/>
  <c r="F51" i="10"/>
  <c r="E51" i="10"/>
  <c r="D51" i="10"/>
  <c r="C51" i="10"/>
  <c r="F50" i="10"/>
  <c r="E50" i="10"/>
  <c r="D50" i="10"/>
  <c r="C50" i="10"/>
  <c r="F49" i="10"/>
  <c r="E49" i="10"/>
  <c r="D49" i="10"/>
  <c r="C49" i="10"/>
  <c r="F48" i="10"/>
  <c r="E48" i="10"/>
  <c r="D48" i="10"/>
  <c r="C48" i="10"/>
  <c r="F47" i="10"/>
  <c r="E47" i="10"/>
  <c r="D47" i="10"/>
  <c r="C47" i="10"/>
  <c r="F46" i="10"/>
  <c r="E46" i="10"/>
  <c r="D46" i="10"/>
  <c r="C46" i="10"/>
  <c r="F45" i="10"/>
  <c r="E45" i="10"/>
  <c r="D45" i="10"/>
  <c r="C45" i="10"/>
  <c r="F44" i="10"/>
  <c r="E44" i="10"/>
  <c r="D44" i="10"/>
  <c r="C44" i="10"/>
  <c r="F43" i="10"/>
  <c r="E43" i="10"/>
  <c r="D43" i="10"/>
  <c r="C43" i="10"/>
  <c r="F42" i="10"/>
  <c r="E42" i="10"/>
  <c r="D42" i="10"/>
  <c r="C42" i="10"/>
  <c r="F41" i="10"/>
  <c r="E41" i="10"/>
  <c r="D41" i="10"/>
  <c r="C41" i="10"/>
  <c r="F40" i="10"/>
  <c r="E40" i="10"/>
  <c r="D40" i="10"/>
  <c r="C40" i="10"/>
  <c r="F39" i="10"/>
  <c r="E39" i="10"/>
  <c r="D39" i="10"/>
  <c r="C39" i="10"/>
  <c r="F38" i="10"/>
  <c r="E38" i="10"/>
  <c r="D38" i="10"/>
  <c r="C38" i="10"/>
  <c r="F37" i="10"/>
  <c r="E37" i="10"/>
  <c r="D37" i="10"/>
  <c r="C37" i="10"/>
  <c r="F36" i="10"/>
  <c r="E36" i="10"/>
  <c r="D36" i="10"/>
  <c r="C36" i="10"/>
  <c r="F35" i="10"/>
  <c r="E35" i="10"/>
  <c r="D35" i="10"/>
  <c r="C35" i="10"/>
  <c r="F34" i="10"/>
  <c r="E34" i="10"/>
  <c r="D34" i="10"/>
  <c r="C34" i="10"/>
  <c r="F33" i="10"/>
  <c r="E33" i="10"/>
  <c r="D33" i="10"/>
  <c r="C33" i="10"/>
  <c r="H33" i="10" s="1"/>
  <c r="F32" i="10"/>
  <c r="E32" i="10"/>
  <c r="D32" i="10"/>
  <c r="C32" i="10"/>
  <c r="F31" i="10"/>
  <c r="E31" i="10"/>
  <c r="D31" i="10"/>
  <c r="C31" i="10"/>
  <c r="F30" i="10"/>
  <c r="E30" i="10"/>
  <c r="D30" i="10"/>
  <c r="C30" i="10"/>
  <c r="F29" i="10"/>
  <c r="E29" i="10"/>
  <c r="D29" i="10"/>
  <c r="C29" i="10"/>
  <c r="H29" i="10" s="1"/>
  <c r="F28" i="10"/>
  <c r="E28" i="10"/>
  <c r="D28" i="10"/>
  <c r="C28" i="10"/>
  <c r="F27" i="10"/>
  <c r="E27" i="10"/>
  <c r="D27" i="10"/>
  <c r="C27" i="10"/>
  <c r="F26" i="10"/>
  <c r="E26" i="10"/>
  <c r="D26" i="10"/>
  <c r="C26" i="10"/>
  <c r="F25" i="10"/>
  <c r="E25" i="10"/>
  <c r="D25" i="10"/>
  <c r="C25" i="10"/>
  <c r="F24" i="10"/>
  <c r="E24" i="10"/>
  <c r="D24" i="10"/>
  <c r="C24" i="10"/>
  <c r="F23" i="10"/>
  <c r="E23" i="10"/>
  <c r="D23" i="10"/>
  <c r="C23" i="10"/>
  <c r="F22" i="10"/>
  <c r="E22" i="10"/>
  <c r="D22" i="10"/>
  <c r="C22" i="10"/>
  <c r="F21" i="10"/>
  <c r="E21" i="10"/>
  <c r="D21" i="10"/>
  <c r="C21" i="10"/>
  <c r="F20" i="10"/>
  <c r="E20" i="10"/>
  <c r="D20" i="10"/>
  <c r="C20" i="10"/>
  <c r="F19" i="10"/>
  <c r="E19" i="10"/>
  <c r="D19" i="10"/>
  <c r="C19" i="10"/>
  <c r="F18" i="10"/>
  <c r="E18" i="10"/>
  <c r="D18" i="10"/>
  <c r="C18" i="10"/>
  <c r="F17" i="10"/>
  <c r="E17" i="10"/>
  <c r="C17" i="10"/>
  <c r="F16" i="10"/>
  <c r="E16" i="10"/>
  <c r="D16" i="10"/>
  <c r="C16" i="10"/>
  <c r="F15" i="10"/>
  <c r="E15" i="10"/>
  <c r="D15" i="10"/>
  <c r="C15" i="10"/>
  <c r="F14" i="10"/>
  <c r="E14" i="10"/>
  <c r="D14" i="10"/>
  <c r="C14" i="10"/>
  <c r="H77" i="10"/>
  <c r="H81" i="10"/>
  <c r="H83" i="10"/>
  <c r="E13" i="10"/>
  <c r="D13" i="10"/>
  <c r="E12" i="10"/>
  <c r="D12" i="10"/>
  <c r="E11" i="10"/>
  <c r="D11" i="10"/>
  <c r="E10" i="10"/>
  <c r="D10" i="10"/>
  <c r="E9" i="10"/>
  <c r="D9" i="10"/>
  <c r="E8" i="10"/>
  <c r="D8" i="10"/>
  <c r="E7" i="10"/>
  <c r="D7" i="10"/>
  <c r="E6" i="10"/>
  <c r="D6" i="10"/>
  <c r="E5" i="10"/>
  <c r="D5" i="10"/>
  <c r="E4" i="10"/>
  <c r="D4" i="10"/>
  <c r="E3" i="10"/>
  <c r="D3" i="10"/>
  <c r="D2" i="10"/>
  <c r="E2" i="10"/>
  <c r="C3" i="10"/>
  <c r="F3" i="10"/>
  <c r="C4" i="10"/>
  <c r="F4" i="10"/>
  <c r="H4" i="10" s="1"/>
  <c r="C5" i="10"/>
  <c r="F5" i="10"/>
  <c r="C6" i="10"/>
  <c r="F6" i="10"/>
  <c r="C7" i="10"/>
  <c r="F7" i="10"/>
  <c r="C8" i="10"/>
  <c r="F8" i="10"/>
  <c r="C9" i="10"/>
  <c r="F9" i="10"/>
  <c r="C10" i="10"/>
  <c r="F10" i="10"/>
  <c r="C11" i="10"/>
  <c r="F11" i="10"/>
  <c r="C12" i="10"/>
  <c r="F12" i="10"/>
  <c r="C13" i="10"/>
  <c r="F13" i="10"/>
  <c r="H79" i="10"/>
  <c r="H71" i="10"/>
  <c r="F2" i="10"/>
  <c r="C2" i="10"/>
  <c r="H19" i="10" l="1"/>
  <c r="H27" i="10"/>
  <c r="H43" i="10"/>
  <c r="H69" i="10"/>
  <c r="H25" i="10"/>
  <c r="H21" i="10"/>
  <c r="H23" i="10"/>
  <c r="H26" i="10"/>
  <c r="H31" i="10"/>
  <c r="H18" i="10"/>
  <c r="H20" i="10"/>
  <c r="H24" i="10"/>
  <c r="H45" i="10"/>
  <c r="H47" i="10"/>
  <c r="H59" i="10"/>
  <c r="H61" i="10"/>
  <c r="H28" i="10"/>
  <c r="H30" i="10"/>
  <c r="H32" i="10"/>
  <c r="H76" i="10"/>
  <c r="H78" i="10"/>
  <c r="H14" i="10"/>
  <c r="H9" i="10"/>
  <c r="H12" i="10"/>
  <c r="H34" i="10"/>
  <c r="H36" i="10"/>
  <c r="H38" i="10"/>
  <c r="H40" i="10"/>
  <c r="H42" i="10"/>
  <c r="H48" i="10"/>
  <c r="H7" i="10"/>
  <c r="H13" i="10"/>
  <c r="H15" i="10"/>
  <c r="H55" i="10"/>
  <c r="H57" i="10"/>
  <c r="H65" i="10"/>
  <c r="H44" i="10"/>
  <c r="H46" i="10"/>
  <c r="H50" i="10"/>
  <c r="H52" i="10"/>
  <c r="H54" i="10"/>
  <c r="H56" i="10"/>
  <c r="H64" i="10"/>
  <c r="H80" i="10"/>
  <c r="H58" i="10"/>
  <c r="H8" i="10"/>
  <c r="H5" i="10"/>
  <c r="H37" i="10"/>
  <c r="H39" i="10"/>
  <c r="H66" i="10"/>
  <c r="H10" i="10"/>
  <c r="H35" i="10"/>
  <c r="H41" i="10"/>
  <c r="H49" i="10"/>
  <c r="H51" i="10"/>
  <c r="H53" i="10"/>
  <c r="H11" i="10"/>
  <c r="H16" i="10"/>
  <c r="H22" i="10"/>
  <c r="H68" i="10"/>
  <c r="H70" i="10"/>
  <c r="H3" i="10"/>
  <c r="H60" i="10"/>
  <c r="H62" i="10"/>
  <c r="H72" i="10"/>
  <c r="H74" i="10"/>
  <c r="H82" i="10"/>
  <c r="H17" i="10"/>
  <c r="H6" i="10"/>
  <c r="D6" i="16" l="1"/>
  <c r="B6" i="16"/>
  <c r="C27" i="5" l="1"/>
  <c r="D27" i="5"/>
  <c r="E27" i="5"/>
  <c r="F27" i="5"/>
  <c r="B2" i="17" s="1"/>
  <c r="C2" i="16" s="1"/>
  <c r="B27" i="5"/>
  <c r="D9" i="16"/>
  <c r="B9" i="16"/>
  <c r="D8" i="16"/>
  <c r="B8" i="16"/>
  <c r="D5" i="16"/>
  <c r="B5" i="16"/>
  <c r="D4" i="16"/>
  <c r="B4" i="16"/>
  <c r="D2" i="16"/>
  <c r="B2" i="16"/>
  <c r="E2" i="16" l="1"/>
  <c r="B95" i="13" l="1"/>
  <c r="A95" i="13"/>
  <c r="B94" i="13"/>
  <c r="A94" i="13"/>
  <c r="B93" i="13"/>
  <c r="A93" i="13"/>
  <c r="B92" i="13"/>
  <c r="A92" i="13"/>
  <c r="B91" i="13"/>
  <c r="A91" i="13"/>
  <c r="B90" i="13"/>
  <c r="A90" i="13"/>
  <c r="B89" i="13"/>
  <c r="A89" i="13"/>
  <c r="B88" i="13"/>
  <c r="A88" i="13"/>
  <c r="B87" i="13"/>
  <c r="A87" i="13"/>
  <c r="B86" i="13"/>
  <c r="A86" i="13"/>
  <c r="B85" i="13"/>
  <c r="A85" i="13"/>
  <c r="B84" i="13"/>
  <c r="A84" i="13"/>
  <c r="B83" i="13"/>
  <c r="A83" i="13"/>
  <c r="B82" i="13"/>
  <c r="A82" i="13"/>
  <c r="B81" i="13"/>
  <c r="A81" i="13"/>
  <c r="B80" i="13"/>
  <c r="A80" i="13"/>
  <c r="B79" i="13"/>
  <c r="A79" i="13"/>
  <c r="B78" i="13"/>
  <c r="A78" i="13"/>
  <c r="B77" i="13"/>
  <c r="A77" i="13"/>
  <c r="B76" i="13"/>
  <c r="A76" i="13"/>
  <c r="B75" i="13"/>
  <c r="A75" i="13"/>
  <c r="B74" i="13"/>
  <c r="A74" i="13"/>
  <c r="B73" i="13"/>
  <c r="A73" i="13"/>
  <c r="B72" i="13"/>
  <c r="A72" i="13"/>
  <c r="B71" i="13"/>
  <c r="A71" i="13"/>
  <c r="B70" i="13"/>
  <c r="A70" i="13"/>
  <c r="B69" i="13"/>
  <c r="A69" i="13"/>
  <c r="B68" i="13"/>
  <c r="A68" i="13"/>
  <c r="B67" i="13"/>
  <c r="A67" i="13"/>
  <c r="B66" i="13"/>
  <c r="A66" i="13"/>
  <c r="B65" i="13"/>
  <c r="A65" i="13"/>
  <c r="B64" i="13"/>
  <c r="A64" i="13"/>
  <c r="B63" i="13"/>
  <c r="A63" i="13"/>
  <c r="B62" i="13"/>
  <c r="A62" i="13"/>
  <c r="B61" i="13"/>
  <c r="A61" i="13"/>
  <c r="B60" i="13"/>
  <c r="A60" i="13"/>
  <c r="B59" i="13"/>
  <c r="A59" i="13"/>
  <c r="B58" i="13"/>
  <c r="A58" i="13"/>
  <c r="B57" i="13"/>
  <c r="A57" i="13"/>
  <c r="B56" i="13"/>
  <c r="A56" i="13"/>
  <c r="B55" i="13"/>
  <c r="A55" i="13"/>
  <c r="B54" i="13"/>
  <c r="A54" i="13"/>
  <c r="B53" i="13"/>
  <c r="A53" i="13"/>
  <c r="B52" i="13"/>
  <c r="A52" i="13"/>
  <c r="B51" i="13"/>
  <c r="A51" i="13"/>
  <c r="B50" i="13"/>
  <c r="A50" i="13"/>
  <c r="B49" i="13"/>
  <c r="A49" i="13"/>
  <c r="B48" i="13"/>
  <c r="A48" i="13"/>
  <c r="B47" i="13"/>
  <c r="A47" i="13"/>
  <c r="B46" i="13"/>
  <c r="A46" i="13"/>
  <c r="B45" i="13"/>
  <c r="A45" i="13"/>
  <c r="B44" i="13"/>
  <c r="A44" i="13"/>
  <c r="B43" i="13"/>
  <c r="A43" i="13"/>
  <c r="B42" i="13"/>
  <c r="A42" i="13"/>
  <c r="B41" i="13"/>
  <c r="A41" i="13"/>
  <c r="B40" i="13"/>
  <c r="A40" i="13"/>
  <c r="B39" i="13"/>
  <c r="A39" i="13"/>
  <c r="B38" i="13"/>
  <c r="A38" i="13"/>
  <c r="B37" i="13"/>
  <c r="A37" i="13"/>
  <c r="B36" i="13"/>
  <c r="A36" i="13"/>
  <c r="B35" i="13"/>
  <c r="A35" i="13"/>
  <c r="B34" i="13"/>
  <c r="A34" i="13"/>
  <c r="B33" i="13"/>
  <c r="A33" i="13"/>
  <c r="B32" i="13"/>
  <c r="A32" i="13"/>
  <c r="B31" i="13"/>
  <c r="A31" i="13"/>
  <c r="B30" i="13"/>
  <c r="A30" i="13"/>
  <c r="B29" i="13"/>
  <c r="A29" i="13"/>
  <c r="B28" i="13"/>
  <c r="A28" i="13"/>
  <c r="B27" i="13"/>
  <c r="A27" i="13"/>
  <c r="B26" i="13"/>
  <c r="A26" i="13"/>
  <c r="B25" i="13"/>
  <c r="A25" i="13"/>
  <c r="B24" i="13"/>
  <c r="A24" i="13"/>
  <c r="B23" i="13"/>
  <c r="A23" i="13"/>
  <c r="B22" i="13"/>
  <c r="A22" i="13"/>
  <c r="B21" i="13"/>
  <c r="A21" i="13"/>
  <c r="B20" i="13"/>
  <c r="A20" i="13"/>
  <c r="B19" i="13"/>
  <c r="A19" i="13"/>
  <c r="B18" i="13"/>
  <c r="A18" i="13"/>
  <c r="B17" i="13"/>
  <c r="A17" i="13"/>
  <c r="B16" i="13"/>
  <c r="A16" i="13"/>
  <c r="B15" i="13"/>
  <c r="A15" i="13"/>
  <c r="B14" i="13"/>
  <c r="A14" i="13"/>
  <c r="B13" i="13"/>
  <c r="A13" i="13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48" i="12"/>
  <c r="B49" i="12"/>
  <c r="B50" i="12"/>
  <c r="B51" i="12"/>
  <c r="B52" i="12"/>
  <c r="B53" i="12"/>
  <c r="B54" i="12"/>
  <c r="B55" i="12"/>
  <c r="B56" i="12"/>
  <c r="B57" i="12"/>
  <c r="A101" i="12"/>
  <c r="B101" i="12"/>
  <c r="A102" i="12"/>
  <c r="B102" i="12"/>
  <c r="A103" i="12"/>
  <c r="B103" i="12"/>
  <c r="A104" i="12"/>
  <c r="B104" i="12"/>
  <c r="A105" i="12"/>
  <c r="B105" i="12"/>
  <c r="A106" i="12"/>
  <c r="B106" i="12"/>
  <c r="C106" i="12"/>
  <c r="D106" i="12"/>
  <c r="E106" i="12"/>
  <c r="F106" i="12"/>
  <c r="G106" i="12"/>
  <c r="A107" i="12"/>
  <c r="B107" i="12"/>
  <c r="C107" i="12"/>
  <c r="D107" i="12"/>
  <c r="E107" i="12"/>
  <c r="F107" i="12"/>
  <c r="G107" i="12"/>
  <c r="A108" i="12"/>
  <c r="B108" i="12"/>
  <c r="C108" i="12"/>
  <c r="D108" i="12"/>
  <c r="E108" i="12"/>
  <c r="F108" i="12"/>
  <c r="G108" i="12"/>
  <c r="A109" i="12"/>
  <c r="B109" i="12"/>
  <c r="C109" i="12"/>
  <c r="D109" i="12"/>
  <c r="E109" i="12"/>
  <c r="F109" i="12"/>
  <c r="G109" i="12"/>
  <c r="A110" i="12"/>
  <c r="B110" i="12"/>
  <c r="C110" i="12"/>
  <c r="D110" i="12"/>
  <c r="E110" i="12"/>
  <c r="F110" i="12"/>
  <c r="G110" i="12"/>
  <c r="A111" i="12"/>
  <c r="B111" i="12"/>
  <c r="C111" i="12"/>
  <c r="D111" i="12"/>
  <c r="E111" i="12"/>
  <c r="F111" i="12"/>
  <c r="G111" i="12"/>
  <c r="A112" i="12"/>
  <c r="B112" i="12"/>
  <c r="C112" i="12"/>
  <c r="D112" i="12"/>
  <c r="E112" i="12"/>
  <c r="F112" i="12"/>
  <c r="G112" i="12"/>
  <c r="A113" i="12"/>
  <c r="B113" i="12"/>
  <c r="C113" i="12"/>
  <c r="D113" i="12"/>
  <c r="E113" i="12"/>
  <c r="F113" i="12"/>
  <c r="G113" i="12"/>
  <c r="A90" i="12"/>
  <c r="B90" i="12"/>
  <c r="A91" i="12"/>
  <c r="B91" i="12"/>
  <c r="A92" i="12"/>
  <c r="B92" i="12"/>
  <c r="A93" i="12"/>
  <c r="B93" i="12"/>
  <c r="A94" i="12"/>
  <c r="B94" i="12"/>
  <c r="A95" i="12"/>
  <c r="B95" i="12"/>
  <c r="A96" i="12"/>
  <c r="B96" i="12"/>
  <c r="A97" i="12"/>
  <c r="B97" i="12"/>
  <c r="A98" i="12"/>
  <c r="B98" i="12"/>
  <c r="A99" i="12"/>
  <c r="B99" i="12"/>
  <c r="A100" i="12"/>
  <c r="B100" i="12"/>
  <c r="A73" i="12"/>
  <c r="B73" i="12"/>
  <c r="A74" i="12"/>
  <c r="B74" i="12"/>
  <c r="A75" i="12"/>
  <c r="B75" i="12"/>
  <c r="A76" i="12"/>
  <c r="B76" i="12"/>
  <c r="A77" i="12"/>
  <c r="B77" i="12"/>
  <c r="A78" i="12"/>
  <c r="B78" i="12"/>
  <c r="A79" i="12"/>
  <c r="B79" i="12"/>
  <c r="A80" i="12"/>
  <c r="B80" i="12"/>
  <c r="A81" i="12"/>
  <c r="B81" i="12"/>
  <c r="A82" i="12"/>
  <c r="B82" i="12"/>
  <c r="A83" i="12"/>
  <c r="B83" i="12"/>
  <c r="A84" i="12"/>
  <c r="B84" i="12"/>
  <c r="A85" i="12"/>
  <c r="B85" i="12"/>
  <c r="A86" i="12"/>
  <c r="B86" i="12"/>
  <c r="A87" i="12"/>
  <c r="B87" i="12"/>
  <c r="A88" i="12"/>
  <c r="B88" i="12"/>
  <c r="A89" i="12"/>
  <c r="B89" i="12"/>
  <c r="A54" i="12"/>
  <c r="A55" i="12"/>
  <c r="A56" i="12"/>
  <c r="A57" i="12"/>
  <c r="A58" i="12"/>
  <c r="B58" i="12"/>
  <c r="A59" i="12"/>
  <c r="B59" i="12"/>
  <c r="A60" i="12"/>
  <c r="B60" i="12"/>
  <c r="A61" i="12"/>
  <c r="B61" i="12"/>
  <c r="A62" i="12"/>
  <c r="B62" i="12"/>
  <c r="A63" i="12"/>
  <c r="B63" i="12"/>
  <c r="A64" i="12"/>
  <c r="B64" i="12"/>
  <c r="A65" i="12"/>
  <c r="B65" i="12"/>
  <c r="A66" i="12"/>
  <c r="B66" i="12"/>
  <c r="A67" i="12"/>
  <c r="B67" i="12"/>
  <c r="A68" i="12"/>
  <c r="B68" i="12"/>
  <c r="A69" i="12"/>
  <c r="B69" i="12"/>
  <c r="A70" i="12"/>
  <c r="B70" i="12"/>
  <c r="A71" i="12"/>
  <c r="B71" i="12"/>
  <c r="A72" i="12"/>
  <c r="B72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53" i="12"/>
  <c r="A33" i="12"/>
  <c r="A34" i="12"/>
  <c r="A35" i="12"/>
  <c r="A36" i="12"/>
  <c r="A37" i="12"/>
  <c r="A38" i="12"/>
  <c r="A39" i="12"/>
  <c r="E3" i="11"/>
  <c r="F3" i="11"/>
  <c r="G3" i="11"/>
  <c r="F33" i="12" s="1"/>
  <c r="H3" i="11"/>
  <c r="I3" i="11"/>
  <c r="E4" i="11"/>
  <c r="F4" i="11"/>
  <c r="G4" i="11"/>
  <c r="F34" i="12" s="1"/>
  <c r="H4" i="11"/>
  <c r="I4" i="11"/>
  <c r="E5" i="11"/>
  <c r="F5" i="11"/>
  <c r="G5" i="11"/>
  <c r="F35" i="12" s="1"/>
  <c r="H5" i="11"/>
  <c r="I5" i="11"/>
  <c r="E6" i="11"/>
  <c r="F6" i="11"/>
  <c r="G6" i="11"/>
  <c r="F36" i="12" s="1"/>
  <c r="H6" i="11"/>
  <c r="I6" i="11"/>
  <c r="E7" i="11"/>
  <c r="F7" i="11"/>
  <c r="G7" i="11"/>
  <c r="F37" i="12" s="1"/>
  <c r="H7" i="11"/>
  <c r="I7" i="11"/>
  <c r="E8" i="11"/>
  <c r="F8" i="11"/>
  <c r="G8" i="11"/>
  <c r="F38" i="12" s="1"/>
  <c r="H8" i="11"/>
  <c r="I8" i="11"/>
  <c r="E9" i="11"/>
  <c r="F9" i="11"/>
  <c r="G9" i="11"/>
  <c r="F39" i="12" s="1"/>
  <c r="H9" i="11"/>
  <c r="I9" i="11"/>
  <c r="E10" i="11"/>
  <c r="F10" i="11"/>
  <c r="G10" i="11"/>
  <c r="F40" i="12" s="1"/>
  <c r="H10" i="11"/>
  <c r="I10" i="11"/>
  <c r="E11" i="11"/>
  <c r="F11" i="11"/>
  <c r="G11" i="11"/>
  <c r="F41" i="12" s="1"/>
  <c r="H11" i="11"/>
  <c r="I11" i="11"/>
  <c r="E12" i="11"/>
  <c r="F12" i="11"/>
  <c r="G12" i="11"/>
  <c r="F42" i="12" s="1"/>
  <c r="H12" i="11"/>
  <c r="I12" i="11"/>
  <c r="E13" i="11"/>
  <c r="F13" i="11"/>
  <c r="G13" i="11"/>
  <c r="F43" i="12" s="1"/>
  <c r="H13" i="11"/>
  <c r="I13" i="11"/>
  <c r="E14" i="11"/>
  <c r="F14" i="11"/>
  <c r="G14" i="11"/>
  <c r="F44" i="12" s="1"/>
  <c r="H14" i="11"/>
  <c r="I14" i="11"/>
  <c r="E15" i="11"/>
  <c r="F15" i="11"/>
  <c r="G15" i="11"/>
  <c r="F45" i="12" s="1"/>
  <c r="H15" i="11"/>
  <c r="I15" i="11"/>
  <c r="E16" i="11"/>
  <c r="F16" i="11"/>
  <c r="G16" i="11"/>
  <c r="F46" i="12" s="1"/>
  <c r="H16" i="11"/>
  <c r="I16" i="11"/>
  <c r="E17" i="11"/>
  <c r="F17" i="11"/>
  <c r="G17" i="11"/>
  <c r="F47" i="12" s="1"/>
  <c r="H17" i="11"/>
  <c r="I17" i="11"/>
  <c r="E18" i="11"/>
  <c r="F18" i="11"/>
  <c r="G18" i="11"/>
  <c r="F48" i="12" s="1"/>
  <c r="H18" i="11"/>
  <c r="I18" i="11"/>
  <c r="E19" i="11"/>
  <c r="F19" i="11"/>
  <c r="G19" i="11"/>
  <c r="F49" i="12" s="1"/>
  <c r="H19" i="11"/>
  <c r="I19" i="11"/>
  <c r="E20" i="11"/>
  <c r="F20" i="11"/>
  <c r="G20" i="11"/>
  <c r="F50" i="12" s="1"/>
  <c r="H20" i="11"/>
  <c r="I20" i="11"/>
  <c r="E21" i="11"/>
  <c r="F21" i="11"/>
  <c r="G21" i="11"/>
  <c r="F51" i="12" s="1"/>
  <c r="H21" i="11"/>
  <c r="I21" i="11"/>
  <c r="E22" i="11"/>
  <c r="F22" i="11"/>
  <c r="G22" i="11"/>
  <c r="F52" i="12" s="1"/>
  <c r="H22" i="11"/>
  <c r="I22" i="11"/>
  <c r="E23" i="11"/>
  <c r="F23" i="11"/>
  <c r="G23" i="11"/>
  <c r="F53" i="12" s="1"/>
  <c r="H23" i="11"/>
  <c r="I23" i="11"/>
  <c r="E24" i="11"/>
  <c r="F24" i="11"/>
  <c r="G24" i="11"/>
  <c r="F54" i="12" s="1"/>
  <c r="H24" i="11"/>
  <c r="I24" i="11"/>
  <c r="E25" i="11"/>
  <c r="F25" i="11"/>
  <c r="G25" i="11"/>
  <c r="F55" i="12" s="1"/>
  <c r="H25" i="11"/>
  <c r="I25" i="11"/>
  <c r="E26" i="11"/>
  <c r="F26" i="11"/>
  <c r="G26" i="11"/>
  <c r="F56" i="12" s="1"/>
  <c r="H26" i="11"/>
  <c r="I26" i="11"/>
  <c r="E27" i="11"/>
  <c r="F27" i="11"/>
  <c r="G27" i="11"/>
  <c r="F57" i="12" s="1"/>
  <c r="H27" i="11"/>
  <c r="I27" i="11"/>
  <c r="E28" i="11"/>
  <c r="F28" i="11"/>
  <c r="G28" i="11"/>
  <c r="F58" i="12" s="1"/>
  <c r="H28" i="11"/>
  <c r="I28" i="11"/>
  <c r="E29" i="11"/>
  <c r="F29" i="11"/>
  <c r="G29" i="11"/>
  <c r="F59" i="12" s="1"/>
  <c r="H29" i="11"/>
  <c r="I29" i="11"/>
  <c r="E30" i="11"/>
  <c r="F30" i="11"/>
  <c r="G30" i="11"/>
  <c r="F60" i="12" s="1"/>
  <c r="H30" i="11"/>
  <c r="I30" i="11"/>
  <c r="E31" i="11"/>
  <c r="F31" i="11"/>
  <c r="G31" i="11"/>
  <c r="F61" i="12" s="1"/>
  <c r="H31" i="11"/>
  <c r="I31" i="11"/>
  <c r="E32" i="11"/>
  <c r="F32" i="11"/>
  <c r="G32" i="11"/>
  <c r="F62" i="12" s="1"/>
  <c r="H32" i="11"/>
  <c r="I32" i="11"/>
  <c r="E33" i="11"/>
  <c r="F33" i="11"/>
  <c r="G33" i="11"/>
  <c r="F63" i="12" s="1"/>
  <c r="H33" i="11"/>
  <c r="I33" i="11"/>
  <c r="E34" i="11"/>
  <c r="F34" i="11"/>
  <c r="G34" i="11"/>
  <c r="F64" i="12" s="1"/>
  <c r="H34" i="11"/>
  <c r="I34" i="11"/>
  <c r="E35" i="11"/>
  <c r="F35" i="11"/>
  <c r="G35" i="11"/>
  <c r="F65" i="12" s="1"/>
  <c r="H35" i="11"/>
  <c r="I35" i="11"/>
  <c r="E36" i="11"/>
  <c r="F36" i="11"/>
  <c r="G36" i="11"/>
  <c r="F66" i="12" s="1"/>
  <c r="H36" i="11"/>
  <c r="I36" i="11"/>
  <c r="E37" i="11"/>
  <c r="F37" i="11"/>
  <c r="G37" i="11"/>
  <c r="F67" i="12" s="1"/>
  <c r="H37" i="11"/>
  <c r="I37" i="11"/>
  <c r="E38" i="11"/>
  <c r="F38" i="11"/>
  <c r="G38" i="11"/>
  <c r="F68" i="12" s="1"/>
  <c r="H38" i="11"/>
  <c r="I38" i="11"/>
  <c r="E39" i="11"/>
  <c r="F39" i="11"/>
  <c r="G39" i="11"/>
  <c r="F69" i="12" s="1"/>
  <c r="H39" i="11"/>
  <c r="I39" i="11"/>
  <c r="E40" i="11"/>
  <c r="F40" i="11"/>
  <c r="G40" i="11"/>
  <c r="F70" i="12" s="1"/>
  <c r="H40" i="11"/>
  <c r="I40" i="11"/>
  <c r="E41" i="11"/>
  <c r="F41" i="11"/>
  <c r="G41" i="11"/>
  <c r="F71" i="12" s="1"/>
  <c r="H41" i="11"/>
  <c r="I41" i="11"/>
  <c r="E42" i="11"/>
  <c r="F42" i="11"/>
  <c r="G42" i="11"/>
  <c r="F72" i="12" s="1"/>
  <c r="H42" i="11"/>
  <c r="I42" i="11"/>
  <c r="E43" i="11"/>
  <c r="F43" i="11"/>
  <c r="G43" i="11"/>
  <c r="F73" i="12" s="1"/>
  <c r="H43" i="11"/>
  <c r="I43" i="11"/>
  <c r="E44" i="11"/>
  <c r="F44" i="11"/>
  <c r="G44" i="11"/>
  <c r="F74" i="12" s="1"/>
  <c r="H44" i="11"/>
  <c r="I44" i="11"/>
  <c r="E45" i="11"/>
  <c r="F45" i="11"/>
  <c r="G45" i="11"/>
  <c r="F75" i="12" s="1"/>
  <c r="H45" i="11"/>
  <c r="I45" i="11"/>
  <c r="E46" i="11"/>
  <c r="F46" i="11"/>
  <c r="G46" i="11"/>
  <c r="F76" i="12" s="1"/>
  <c r="H46" i="11"/>
  <c r="I46" i="11"/>
  <c r="E47" i="11"/>
  <c r="F47" i="11"/>
  <c r="G47" i="11"/>
  <c r="F77" i="12" s="1"/>
  <c r="H47" i="11"/>
  <c r="I47" i="11"/>
  <c r="E48" i="11"/>
  <c r="F48" i="11"/>
  <c r="G48" i="11"/>
  <c r="F78" i="12" s="1"/>
  <c r="H48" i="11"/>
  <c r="I48" i="11"/>
  <c r="E49" i="11"/>
  <c r="F49" i="11"/>
  <c r="G49" i="11"/>
  <c r="F79" i="12" s="1"/>
  <c r="H49" i="11"/>
  <c r="I49" i="11"/>
  <c r="E50" i="11"/>
  <c r="F50" i="11"/>
  <c r="G50" i="11"/>
  <c r="F80" i="12" s="1"/>
  <c r="H50" i="11"/>
  <c r="I50" i="11"/>
  <c r="E51" i="11"/>
  <c r="F51" i="11"/>
  <c r="G51" i="11"/>
  <c r="F81" i="12" s="1"/>
  <c r="H51" i="11"/>
  <c r="I51" i="11"/>
  <c r="E52" i="11"/>
  <c r="F52" i="11"/>
  <c r="G52" i="11"/>
  <c r="F82" i="12" s="1"/>
  <c r="H52" i="11"/>
  <c r="I52" i="11"/>
  <c r="E53" i="11"/>
  <c r="F53" i="11"/>
  <c r="G53" i="11"/>
  <c r="F83" i="12" s="1"/>
  <c r="H53" i="11"/>
  <c r="I53" i="11"/>
  <c r="E54" i="11"/>
  <c r="F54" i="11"/>
  <c r="G54" i="11"/>
  <c r="F84" i="12" s="1"/>
  <c r="H54" i="11"/>
  <c r="I54" i="11"/>
  <c r="E55" i="11"/>
  <c r="F55" i="11"/>
  <c r="G55" i="11"/>
  <c r="F85" i="12" s="1"/>
  <c r="H55" i="11"/>
  <c r="I55" i="11"/>
  <c r="E56" i="11"/>
  <c r="F56" i="11"/>
  <c r="G56" i="11"/>
  <c r="F86" i="12" s="1"/>
  <c r="H56" i="11"/>
  <c r="I56" i="11"/>
  <c r="E57" i="11"/>
  <c r="F57" i="11"/>
  <c r="G57" i="11"/>
  <c r="F87" i="12" s="1"/>
  <c r="H57" i="11"/>
  <c r="I57" i="11"/>
  <c r="E58" i="11"/>
  <c r="F58" i="11"/>
  <c r="G58" i="11"/>
  <c r="F88" i="12" s="1"/>
  <c r="H58" i="11"/>
  <c r="I58" i="11"/>
  <c r="E59" i="11"/>
  <c r="F59" i="11"/>
  <c r="G59" i="11"/>
  <c r="F89" i="12" s="1"/>
  <c r="H59" i="11"/>
  <c r="I59" i="11"/>
  <c r="E60" i="11"/>
  <c r="F60" i="11"/>
  <c r="G60" i="11"/>
  <c r="F90" i="12" s="1"/>
  <c r="H60" i="11"/>
  <c r="I60" i="11"/>
  <c r="E61" i="11"/>
  <c r="F61" i="11"/>
  <c r="G61" i="11"/>
  <c r="F91" i="12" s="1"/>
  <c r="H61" i="11"/>
  <c r="I61" i="11"/>
  <c r="E62" i="11"/>
  <c r="F62" i="11"/>
  <c r="G62" i="11"/>
  <c r="F92" i="12" s="1"/>
  <c r="H62" i="11"/>
  <c r="I62" i="11"/>
  <c r="E63" i="11"/>
  <c r="F63" i="11"/>
  <c r="G63" i="11"/>
  <c r="F93" i="12" s="1"/>
  <c r="H63" i="11"/>
  <c r="I63" i="11"/>
  <c r="E64" i="11"/>
  <c r="F64" i="11"/>
  <c r="G64" i="11"/>
  <c r="F94" i="12" s="1"/>
  <c r="H64" i="11"/>
  <c r="I64" i="11"/>
  <c r="E65" i="11"/>
  <c r="F65" i="11"/>
  <c r="G65" i="11"/>
  <c r="F95" i="12" s="1"/>
  <c r="H65" i="11"/>
  <c r="I65" i="11"/>
  <c r="E66" i="11"/>
  <c r="F66" i="11"/>
  <c r="G66" i="11"/>
  <c r="F96" i="12" s="1"/>
  <c r="H66" i="11"/>
  <c r="I66" i="11"/>
  <c r="E67" i="11"/>
  <c r="F67" i="11"/>
  <c r="G67" i="11"/>
  <c r="F97" i="12" s="1"/>
  <c r="H67" i="11"/>
  <c r="I67" i="11"/>
  <c r="E68" i="11"/>
  <c r="F68" i="11"/>
  <c r="G68" i="11"/>
  <c r="F98" i="12" s="1"/>
  <c r="H68" i="11"/>
  <c r="I68" i="11"/>
  <c r="E69" i="11"/>
  <c r="F69" i="11"/>
  <c r="G69" i="11"/>
  <c r="F99" i="12" s="1"/>
  <c r="H69" i="11"/>
  <c r="I69" i="11"/>
  <c r="E70" i="11"/>
  <c r="F70" i="11"/>
  <c r="G70" i="11"/>
  <c r="F100" i="12" s="1"/>
  <c r="H70" i="11"/>
  <c r="I70" i="11"/>
  <c r="E71" i="11"/>
  <c r="F71" i="11"/>
  <c r="G71" i="11"/>
  <c r="F101" i="12" s="1"/>
  <c r="H71" i="11"/>
  <c r="I71" i="11"/>
  <c r="E72" i="11"/>
  <c r="F72" i="11"/>
  <c r="G72" i="11"/>
  <c r="F102" i="12" s="1"/>
  <c r="H72" i="11"/>
  <c r="I72" i="11"/>
  <c r="E73" i="11"/>
  <c r="F73" i="11"/>
  <c r="G73" i="11"/>
  <c r="F103" i="12" s="1"/>
  <c r="H73" i="11"/>
  <c r="I73" i="11"/>
  <c r="E74" i="11"/>
  <c r="F74" i="11"/>
  <c r="G74" i="11"/>
  <c r="F104" i="12" s="1"/>
  <c r="H74" i="11"/>
  <c r="I74" i="11"/>
  <c r="E75" i="11"/>
  <c r="F75" i="11"/>
  <c r="G75" i="11"/>
  <c r="F105" i="12" s="1"/>
  <c r="H75" i="11"/>
  <c r="I75" i="11"/>
  <c r="F2" i="11"/>
  <c r="E2" i="11"/>
  <c r="I2" i="11"/>
  <c r="H2" i="11"/>
  <c r="G2" i="11"/>
  <c r="F32" i="12" s="1"/>
  <c r="A31" i="12"/>
  <c r="B31" i="12"/>
  <c r="A32" i="12"/>
  <c r="C3" i="11"/>
  <c r="D3" i="11"/>
  <c r="J3" i="11"/>
  <c r="C4" i="11"/>
  <c r="D4" i="11"/>
  <c r="G34" i="12" s="1"/>
  <c r="J4" i="11"/>
  <c r="C5" i="11"/>
  <c r="D5" i="11"/>
  <c r="C35" i="12" s="1"/>
  <c r="J5" i="11"/>
  <c r="C6" i="11"/>
  <c r="D6" i="11"/>
  <c r="C36" i="12" s="1"/>
  <c r="J6" i="11"/>
  <c r="C7" i="11"/>
  <c r="D7" i="11"/>
  <c r="G37" i="12" s="1"/>
  <c r="J7" i="11"/>
  <c r="C8" i="11"/>
  <c r="D8" i="11"/>
  <c r="J8" i="11"/>
  <c r="C9" i="11"/>
  <c r="D9" i="11"/>
  <c r="C39" i="12" s="1"/>
  <c r="J9" i="11"/>
  <c r="C10" i="11"/>
  <c r="D10" i="11"/>
  <c r="C40" i="12" s="1"/>
  <c r="J10" i="11"/>
  <c r="C11" i="11"/>
  <c r="D11" i="11"/>
  <c r="C41" i="12" s="1"/>
  <c r="J11" i="11"/>
  <c r="C12" i="11"/>
  <c r="D12" i="11"/>
  <c r="J12" i="11"/>
  <c r="C13" i="11"/>
  <c r="D13" i="11"/>
  <c r="G43" i="12" s="1"/>
  <c r="J13" i="11"/>
  <c r="C14" i="11"/>
  <c r="D14" i="11"/>
  <c r="C44" i="12" s="1"/>
  <c r="J14" i="11"/>
  <c r="C15" i="11"/>
  <c r="D15" i="11"/>
  <c r="C45" i="12" s="1"/>
  <c r="J15" i="11"/>
  <c r="C16" i="11"/>
  <c r="D16" i="11"/>
  <c r="J16" i="11"/>
  <c r="C17" i="11"/>
  <c r="D17" i="11"/>
  <c r="G47" i="12" s="1"/>
  <c r="J17" i="11"/>
  <c r="C18" i="11"/>
  <c r="D18" i="11"/>
  <c r="C48" i="12" s="1"/>
  <c r="J18" i="11"/>
  <c r="C19" i="11"/>
  <c r="D19" i="11"/>
  <c r="C49" i="12" s="1"/>
  <c r="J19" i="11"/>
  <c r="C20" i="11"/>
  <c r="D20" i="11"/>
  <c r="J20" i="11"/>
  <c r="C21" i="11"/>
  <c r="D21" i="11"/>
  <c r="G51" i="12" s="1"/>
  <c r="J21" i="11"/>
  <c r="C22" i="11"/>
  <c r="D22" i="11"/>
  <c r="C52" i="12" s="1"/>
  <c r="J22" i="11"/>
  <c r="C23" i="11"/>
  <c r="D23" i="11"/>
  <c r="C53" i="12" s="1"/>
  <c r="J23" i="11"/>
  <c r="C24" i="11"/>
  <c r="D24" i="11"/>
  <c r="C54" i="12" s="1"/>
  <c r="J24" i="11"/>
  <c r="C25" i="11"/>
  <c r="D25" i="11"/>
  <c r="J25" i="11"/>
  <c r="C26" i="11"/>
  <c r="D26" i="11"/>
  <c r="J26" i="11"/>
  <c r="C27" i="11"/>
  <c r="D27" i="11"/>
  <c r="C57" i="12" s="1"/>
  <c r="J27" i="11"/>
  <c r="C28" i="11"/>
  <c r="D28" i="11"/>
  <c r="C58" i="12" s="1"/>
  <c r="J28" i="11"/>
  <c r="C29" i="11"/>
  <c r="D29" i="11"/>
  <c r="C59" i="12" s="1"/>
  <c r="J29" i="11"/>
  <c r="C30" i="11"/>
  <c r="D30" i="11"/>
  <c r="C60" i="12" s="1"/>
  <c r="J30" i="11"/>
  <c r="C31" i="11"/>
  <c r="D31" i="11"/>
  <c r="J31" i="11"/>
  <c r="C32" i="11"/>
  <c r="D32" i="11"/>
  <c r="J32" i="11"/>
  <c r="C33" i="11"/>
  <c r="D33" i="11"/>
  <c r="C63" i="12" s="1"/>
  <c r="J33" i="11"/>
  <c r="C34" i="11"/>
  <c r="D34" i="11"/>
  <c r="C64" i="12" s="1"/>
  <c r="J34" i="11"/>
  <c r="C35" i="11"/>
  <c r="D35" i="11"/>
  <c r="C65" i="12" s="1"/>
  <c r="J35" i="11"/>
  <c r="C36" i="11"/>
  <c r="D36" i="11"/>
  <c r="C66" i="12" s="1"/>
  <c r="J36" i="11"/>
  <c r="C37" i="11"/>
  <c r="D37" i="11"/>
  <c r="C67" i="12" s="1"/>
  <c r="J37" i="11"/>
  <c r="C38" i="11"/>
  <c r="D38" i="11"/>
  <c r="C68" i="12" s="1"/>
  <c r="J38" i="11"/>
  <c r="C39" i="11"/>
  <c r="D39" i="11"/>
  <c r="C69" i="12" s="1"/>
  <c r="J39" i="11"/>
  <c r="C40" i="11"/>
  <c r="D40" i="11"/>
  <c r="J40" i="11"/>
  <c r="C41" i="11"/>
  <c r="D41" i="11"/>
  <c r="J41" i="11"/>
  <c r="C42" i="11"/>
  <c r="D42" i="11"/>
  <c r="J42" i="11"/>
  <c r="C43" i="11"/>
  <c r="D43" i="11"/>
  <c r="C73" i="12" s="1"/>
  <c r="J43" i="11"/>
  <c r="C44" i="11"/>
  <c r="D44" i="11"/>
  <c r="C74" i="12" s="1"/>
  <c r="J44" i="11"/>
  <c r="C45" i="11"/>
  <c r="D45" i="11"/>
  <c r="C75" i="12" s="1"/>
  <c r="J45" i="11"/>
  <c r="C46" i="11"/>
  <c r="D46" i="11"/>
  <c r="C76" i="12" s="1"/>
  <c r="J46" i="11"/>
  <c r="C47" i="11"/>
  <c r="D47" i="11"/>
  <c r="C77" i="12" s="1"/>
  <c r="J47" i="11"/>
  <c r="C48" i="11"/>
  <c r="D48" i="11"/>
  <c r="J48" i="11"/>
  <c r="C49" i="11"/>
  <c r="D49" i="11"/>
  <c r="G79" i="12" s="1"/>
  <c r="J49" i="11"/>
  <c r="C50" i="11"/>
  <c r="D50" i="11"/>
  <c r="J50" i="11"/>
  <c r="C51" i="11"/>
  <c r="D51" i="11"/>
  <c r="C81" i="12" s="1"/>
  <c r="J51" i="11"/>
  <c r="C52" i="11"/>
  <c r="D52" i="11"/>
  <c r="C82" i="12" s="1"/>
  <c r="J52" i="11"/>
  <c r="C53" i="11"/>
  <c r="D53" i="11"/>
  <c r="C83" i="12" s="1"/>
  <c r="J53" i="11"/>
  <c r="C54" i="11"/>
  <c r="D54" i="11"/>
  <c r="C84" i="12" s="1"/>
  <c r="J54" i="11"/>
  <c r="C55" i="11"/>
  <c r="D55" i="11"/>
  <c r="G85" i="12" s="1"/>
  <c r="J55" i="11"/>
  <c r="C56" i="11"/>
  <c r="D56" i="11"/>
  <c r="J56" i="11"/>
  <c r="C57" i="11"/>
  <c r="D57" i="11"/>
  <c r="G87" i="12" s="1"/>
  <c r="J57" i="11"/>
  <c r="C58" i="11"/>
  <c r="D58" i="11"/>
  <c r="J58" i="11"/>
  <c r="C59" i="11"/>
  <c r="D59" i="11"/>
  <c r="C89" i="12" s="1"/>
  <c r="J59" i="11"/>
  <c r="C60" i="11"/>
  <c r="D60" i="11"/>
  <c r="G90" i="12" s="1"/>
  <c r="J60" i="11"/>
  <c r="C61" i="11"/>
  <c r="D61" i="11"/>
  <c r="J61" i="11"/>
  <c r="C62" i="11"/>
  <c r="D62" i="11"/>
  <c r="J62" i="11"/>
  <c r="C63" i="11"/>
  <c r="D63" i="11"/>
  <c r="C93" i="12" s="1"/>
  <c r="J63" i="11"/>
  <c r="C64" i="11"/>
  <c r="D64" i="11"/>
  <c r="C94" i="12" s="1"/>
  <c r="J64" i="11"/>
  <c r="C65" i="11"/>
  <c r="D65" i="11"/>
  <c r="C95" i="12" s="1"/>
  <c r="J65" i="11"/>
  <c r="C66" i="11"/>
  <c r="D66" i="11"/>
  <c r="C96" i="12" s="1"/>
  <c r="J66" i="11"/>
  <c r="C67" i="11"/>
  <c r="D67" i="11"/>
  <c r="G97" i="12" s="1"/>
  <c r="J67" i="11"/>
  <c r="C68" i="11"/>
  <c r="D68" i="11"/>
  <c r="G98" i="12" s="1"/>
  <c r="J68" i="11"/>
  <c r="C69" i="11"/>
  <c r="D69" i="11"/>
  <c r="J69" i="11"/>
  <c r="C70" i="11"/>
  <c r="D70" i="11"/>
  <c r="J70" i="11"/>
  <c r="C71" i="11"/>
  <c r="D71" i="11"/>
  <c r="C101" i="12" s="1"/>
  <c r="J71" i="11"/>
  <c r="C72" i="11"/>
  <c r="D72" i="11"/>
  <c r="C102" i="12" s="1"/>
  <c r="J72" i="11"/>
  <c r="C73" i="11"/>
  <c r="D73" i="11"/>
  <c r="C103" i="12" s="1"/>
  <c r="J73" i="11"/>
  <c r="C74" i="11"/>
  <c r="D74" i="11"/>
  <c r="C104" i="12" s="1"/>
  <c r="J74" i="11"/>
  <c r="C75" i="11"/>
  <c r="D75" i="11"/>
  <c r="C105" i="12" s="1"/>
  <c r="J75" i="11"/>
  <c r="J2" i="11"/>
  <c r="D2" i="11"/>
  <c r="C32" i="12" s="1"/>
  <c r="C2" i="11"/>
  <c r="A2" i="11"/>
  <c r="B2" i="11"/>
  <c r="A3" i="11"/>
  <c r="B3" i="11"/>
  <c r="A4" i="11"/>
  <c r="B4" i="11"/>
  <c r="A5" i="11"/>
  <c r="B5" i="11"/>
  <c r="A6" i="11"/>
  <c r="B6" i="11"/>
  <c r="A7" i="11"/>
  <c r="B7" i="11"/>
  <c r="A8" i="11"/>
  <c r="B8" i="11"/>
  <c r="A9" i="11"/>
  <c r="B9" i="11"/>
  <c r="A10" i="11"/>
  <c r="B10" i="11"/>
  <c r="A11" i="11"/>
  <c r="B11" i="11"/>
  <c r="A12" i="11"/>
  <c r="B12" i="11"/>
  <c r="A13" i="11"/>
  <c r="B13" i="11"/>
  <c r="A14" i="11"/>
  <c r="B14" i="11"/>
  <c r="A15" i="11"/>
  <c r="B15" i="11"/>
  <c r="A16" i="11"/>
  <c r="B16" i="11"/>
  <c r="A17" i="11"/>
  <c r="B17" i="11"/>
  <c r="A18" i="11"/>
  <c r="B18" i="11"/>
  <c r="A19" i="11"/>
  <c r="B19" i="11"/>
  <c r="A20" i="11"/>
  <c r="B20" i="11"/>
  <c r="A21" i="11"/>
  <c r="B21" i="11"/>
  <c r="A22" i="11"/>
  <c r="B22" i="11"/>
  <c r="A23" i="11"/>
  <c r="B23" i="11"/>
  <c r="A24" i="11"/>
  <c r="B24" i="11"/>
  <c r="A25" i="11"/>
  <c r="B25" i="11"/>
  <c r="A26" i="11"/>
  <c r="B26" i="11"/>
  <c r="A27" i="11"/>
  <c r="B27" i="11"/>
  <c r="A28" i="11"/>
  <c r="B28" i="11"/>
  <c r="A29" i="11"/>
  <c r="B29" i="11"/>
  <c r="A30" i="11"/>
  <c r="B30" i="11"/>
  <c r="A31" i="11"/>
  <c r="B31" i="11"/>
  <c r="A32" i="11"/>
  <c r="B32" i="11"/>
  <c r="A33" i="11"/>
  <c r="B33" i="11"/>
  <c r="A34" i="11"/>
  <c r="B34" i="11"/>
  <c r="A35" i="11"/>
  <c r="B35" i="11"/>
  <c r="A36" i="11"/>
  <c r="B36" i="11"/>
  <c r="A37" i="11"/>
  <c r="B37" i="11"/>
  <c r="A38" i="11"/>
  <c r="B38" i="11"/>
  <c r="A39" i="11"/>
  <c r="B39" i="11"/>
  <c r="A40" i="11"/>
  <c r="B40" i="11"/>
  <c r="A41" i="11"/>
  <c r="B41" i="11"/>
  <c r="A42" i="11"/>
  <c r="B42" i="11"/>
  <c r="A43" i="11"/>
  <c r="B43" i="11"/>
  <c r="A44" i="11"/>
  <c r="B44" i="11"/>
  <c r="A45" i="11"/>
  <c r="B45" i="11"/>
  <c r="A46" i="11"/>
  <c r="B46" i="11"/>
  <c r="A47" i="11"/>
  <c r="B47" i="11"/>
  <c r="A48" i="11"/>
  <c r="B48" i="11"/>
  <c r="A49" i="11"/>
  <c r="B49" i="11"/>
  <c r="A50" i="11"/>
  <c r="B50" i="11"/>
  <c r="A51" i="11"/>
  <c r="B51" i="11"/>
  <c r="A52" i="11"/>
  <c r="B52" i="11"/>
  <c r="A53" i="11"/>
  <c r="B53" i="11"/>
  <c r="A54" i="11"/>
  <c r="B54" i="11"/>
  <c r="A55" i="11"/>
  <c r="B55" i="11"/>
  <c r="A56" i="11"/>
  <c r="B56" i="11"/>
  <c r="A57" i="11"/>
  <c r="B57" i="11"/>
  <c r="A58" i="11"/>
  <c r="B58" i="11"/>
  <c r="A59" i="11"/>
  <c r="B59" i="11"/>
  <c r="A60" i="11"/>
  <c r="B60" i="11"/>
  <c r="A61" i="11"/>
  <c r="B61" i="11"/>
  <c r="A62" i="11"/>
  <c r="B62" i="11"/>
  <c r="A63" i="11"/>
  <c r="B63" i="11"/>
  <c r="A64" i="11"/>
  <c r="B64" i="11"/>
  <c r="A65" i="11"/>
  <c r="B65" i="11"/>
  <c r="A66" i="11"/>
  <c r="B66" i="11"/>
  <c r="A67" i="11"/>
  <c r="B67" i="11"/>
  <c r="A68" i="11"/>
  <c r="B68" i="11"/>
  <c r="A69" i="11"/>
  <c r="B69" i="11"/>
  <c r="A70" i="11"/>
  <c r="B70" i="11"/>
  <c r="A71" i="11"/>
  <c r="B71" i="11"/>
  <c r="A72" i="11"/>
  <c r="B72" i="11"/>
  <c r="A73" i="11"/>
  <c r="B73" i="11"/>
  <c r="A74" i="11"/>
  <c r="B74" i="11"/>
  <c r="A75" i="11"/>
  <c r="B75" i="11"/>
  <c r="B1" i="11"/>
  <c r="A1" i="11"/>
  <c r="G86" i="12" l="1"/>
  <c r="G78" i="12"/>
  <c r="G38" i="12"/>
  <c r="D61" i="12"/>
  <c r="E50" i="12"/>
  <c r="E42" i="12"/>
  <c r="D55" i="12"/>
  <c r="E102" i="12"/>
  <c r="D99" i="12"/>
  <c r="E94" i="12"/>
  <c r="D91" i="12"/>
  <c r="G71" i="12"/>
  <c r="D105" i="12"/>
  <c r="G66" i="12"/>
  <c r="G101" i="12"/>
  <c r="G93" i="12"/>
  <c r="E79" i="12"/>
  <c r="G77" i="12"/>
  <c r="E63" i="12"/>
  <c r="E33" i="12"/>
  <c r="D32" i="12"/>
  <c r="D103" i="12"/>
  <c r="D95" i="12"/>
  <c r="E66" i="12"/>
  <c r="H66" i="12" s="1"/>
  <c r="I66" i="12" s="1"/>
  <c r="G64" i="12"/>
  <c r="G70" i="12"/>
  <c r="G62" i="12"/>
  <c r="E46" i="12"/>
  <c r="D98" i="12"/>
  <c r="D90" i="12"/>
  <c r="E64" i="12"/>
  <c r="E56" i="12"/>
  <c r="G105" i="12"/>
  <c r="G89" i="12"/>
  <c r="G81" i="12"/>
  <c r="G65" i="12"/>
  <c r="E86" i="12"/>
  <c r="D83" i="12"/>
  <c r="E78" i="12"/>
  <c r="D75" i="12"/>
  <c r="D67" i="12"/>
  <c r="E105" i="12"/>
  <c r="D102" i="12"/>
  <c r="D86" i="12"/>
  <c r="D78" i="12"/>
  <c r="D70" i="12"/>
  <c r="H70" i="12" s="1"/>
  <c r="E65" i="12"/>
  <c r="G63" i="12"/>
  <c r="H63" i="12" s="1"/>
  <c r="I63" i="12" s="1"/>
  <c r="D62" i="12"/>
  <c r="D46" i="12"/>
  <c r="D89" i="12"/>
  <c r="E84" i="12"/>
  <c r="D81" i="12"/>
  <c r="E76" i="12"/>
  <c r="H76" i="12" s="1"/>
  <c r="I76" i="12" s="1"/>
  <c r="D73" i="12"/>
  <c r="D65" i="12"/>
  <c r="H65" i="12" s="1"/>
  <c r="I65" i="12" s="1"/>
  <c r="E60" i="12"/>
  <c r="E36" i="12"/>
  <c r="G69" i="12"/>
  <c r="C61" i="12"/>
  <c r="C55" i="12"/>
  <c r="C85" i="12"/>
  <c r="E100" i="12"/>
  <c r="D97" i="12"/>
  <c r="E92" i="12"/>
  <c r="G100" i="12"/>
  <c r="G92" i="12"/>
  <c r="E103" i="12"/>
  <c r="D100" i="12"/>
  <c r="E95" i="12"/>
  <c r="D92" i="12"/>
  <c r="D84" i="12"/>
  <c r="D76" i="12"/>
  <c r="D68" i="12"/>
  <c r="D36" i="12"/>
  <c r="D42" i="12"/>
  <c r="G57" i="12"/>
  <c r="E82" i="12"/>
  <c r="D79" i="12"/>
  <c r="E74" i="12"/>
  <c r="H74" i="12" s="1"/>
  <c r="I74" i="12" s="1"/>
  <c r="D63" i="12"/>
  <c r="E58" i="12"/>
  <c r="E71" i="12"/>
  <c r="E87" i="12"/>
  <c r="E98" i="12"/>
  <c r="D87" i="12"/>
  <c r="E77" i="12"/>
  <c r="E69" i="12"/>
  <c r="H69" i="12" s="1"/>
  <c r="I69" i="12" s="1"/>
  <c r="D66" i="12"/>
  <c r="E61" i="12"/>
  <c r="E37" i="12"/>
  <c r="C97" i="12"/>
  <c r="H113" i="12"/>
  <c r="I113" i="12" s="1"/>
  <c r="E90" i="12"/>
  <c r="E101" i="12"/>
  <c r="H101" i="12" s="1"/>
  <c r="I101" i="12" s="1"/>
  <c r="E93" i="12"/>
  <c r="D82" i="12"/>
  <c r="D101" i="12"/>
  <c r="E96" i="12"/>
  <c r="D93" i="12"/>
  <c r="E88" i="12"/>
  <c r="D85" i="12"/>
  <c r="E80" i="12"/>
  <c r="D77" i="12"/>
  <c r="D69" i="12"/>
  <c r="D37" i="12"/>
  <c r="E85" i="12"/>
  <c r="D74" i="12"/>
  <c r="G99" i="12"/>
  <c r="G91" i="12"/>
  <c r="G88" i="12"/>
  <c r="G80" i="12"/>
  <c r="G72" i="12"/>
  <c r="G56" i="12"/>
  <c r="D96" i="12"/>
  <c r="D88" i="12"/>
  <c r="E83" i="12"/>
  <c r="D80" i="12"/>
  <c r="E75" i="12"/>
  <c r="E67" i="12"/>
  <c r="H67" i="12" s="1"/>
  <c r="I67" i="12" s="1"/>
  <c r="D64" i="12"/>
  <c r="E59" i="12"/>
  <c r="E70" i="12"/>
  <c r="E62" i="12"/>
  <c r="E38" i="12"/>
  <c r="D33" i="12"/>
  <c r="H108" i="12"/>
  <c r="I108" i="12" s="1"/>
  <c r="E97" i="12"/>
  <c r="D94" i="12"/>
  <c r="E89" i="12"/>
  <c r="E81" i="12"/>
  <c r="E73" i="12"/>
  <c r="D38" i="12"/>
  <c r="D50" i="12"/>
  <c r="H50" i="12" s="1"/>
  <c r="I50" i="12" s="1"/>
  <c r="G73" i="12"/>
  <c r="H73" i="12" s="1"/>
  <c r="I73" i="12" s="1"/>
  <c r="G39" i="12"/>
  <c r="C37" i="12"/>
  <c r="G35" i="12"/>
  <c r="E34" i="12"/>
  <c r="C33" i="12"/>
  <c r="G52" i="12"/>
  <c r="E51" i="12"/>
  <c r="C50" i="12"/>
  <c r="G48" i="12"/>
  <c r="E47" i="12"/>
  <c r="C46" i="12"/>
  <c r="G44" i="12"/>
  <c r="E43" i="12"/>
  <c r="C42" i="12"/>
  <c r="G40" i="12"/>
  <c r="H40" i="12" s="1"/>
  <c r="I40" i="12" s="1"/>
  <c r="E72" i="12"/>
  <c r="D71" i="12"/>
  <c r="H71" i="12" s="1"/>
  <c r="I71" i="12" s="1"/>
  <c r="C70" i="12"/>
  <c r="C62" i="12"/>
  <c r="G58" i="12"/>
  <c r="D56" i="12"/>
  <c r="C86" i="12"/>
  <c r="G82" i="12"/>
  <c r="H82" i="12" s="1"/>
  <c r="I82" i="12" s="1"/>
  <c r="C78" i="12"/>
  <c r="G74" i="12"/>
  <c r="C98" i="12"/>
  <c r="G94" i="12"/>
  <c r="C90" i="12"/>
  <c r="G102" i="12"/>
  <c r="D34" i="12"/>
  <c r="D51" i="12"/>
  <c r="H51" i="12" s="1"/>
  <c r="I51" i="12" s="1"/>
  <c r="D47" i="12"/>
  <c r="D43" i="12"/>
  <c r="H43" i="12" s="1"/>
  <c r="I43" i="12" s="1"/>
  <c r="D72" i="12"/>
  <c r="C71" i="12"/>
  <c r="G67" i="12"/>
  <c r="G59" i="12"/>
  <c r="E57" i="12"/>
  <c r="C56" i="12"/>
  <c r="G54" i="12"/>
  <c r="C87" i="12"/>
  <c r="G83" i="12"/>
  <c r="C79" i="12"/>
  <c r="G75" i="12"/>
  <c r="C99" i="12"/>
  <c r="G95" i="12"/>
  <c r="C91" i="12"/>
  <c r="G103" i="12"/>
  <c r="E39" i="12"/>
  <c r="C38" i="12"/>
  <c r="G36" i="12"/>
  <c r="H36" i="12" s="1"/>
  <c r="I36" i="12" s="1"/>
  <c r="E35" i="12"/>
  <c r="C34" i="12"/>
  <c r="G53" i="12"/>
  <c r="E52" i="12"/>
  <c r="H52" i="12" s="1"/>
  <c r="C51" i="12"/>
  <c r="G49" i="12"/>
  <c r="E48" i="12"/>
  <c r="C47" i="12"/>
  <c r="G45" i="12"/>
  <c r="E44" i="12"/>
  <c r="C43" i="12"/>
  <c r="G41" i="12"/>
  <c r="E40" i="12"/>
  <c r="C72" i="12"/>
  <c r="G68" i="12"/>
  <c r="G60" i="12"/>
  <c r="D57" i="12"/>
  <c r="C88" i="12"/>
  <c r="H88" i="12" s="1"/>
  <c r="I88" i="12" s="1"/>
  <c r="G84" i="12"/>
  <c r="C80" i="12"/>
  <c r="G76" i="12"/>
  <c r="C100" i="12"/>
  <c r="G96" i="12"/>
  <c r="H96" i="12" s="1"/>
  <c r="I96" i="12" s="1"/>
  <c r="C92" i="12"/>
  <c r="G104" i="12"/>
  <c r="E99" i="12"/>
  <c r="D39" i="12"/>
  <c r="D35" i="12"/>
  <c r="D52" i="12"/>
  <c r="D48" i="12"/>
  <c r="D44" i="12"/>
  <c r="D40" i="12"/>
  <c r="G61" i="12"/>
  <c r="D58" i="12"/>
  <c r="G55" i="12"/>
  <c r="E54" i="12"/>
  <c r="E91" i="12"/>
  <c r="E32" i="12"/>
  <c r="G33" i="12"/>
  <c r="E53" i="12"/>
  <c r="G50" i="12"/>
  <c r="E49" i="12"/>
  <c r="G46" i="12"/>
  <c r="E45" i="12"/>
  <c r="G42" i="12"/>
  <c r="E41" i="12"/>
  <c r="E68" i="12"/>
  <c r="H68" i="12" s="1"/>
  <c r="I68" i="12" s="1"/>
  <c r="D59" i="12"/>
  <c r="D54" i="12"/>
  <c r="E104" i="12"/>
  <c r="D53" i="12"/>
  <c r="D49" i="12"/>
  <c r="D45" i="12"/>
  <c r="D41" i="12"/>
  <c r="D60" i="12"/>
  <c r="H60" i="12" s="1"/>
  <c r="I60" i="12" s="1"/>
  <c r="E55" i="12"/>
  <c r="D104" i="12"/>
  <c r="G32" i="12"/>
  <c r="H110" i="12"/>
  <c r="I110" i="12" s="1"/>
  <c r="H112" i="12"/>
  <c r="I112" i="12" s="1"/>
  <c r="H86" i="12"/>
  <c r="I86" i="12" s="1"/>
  <c r="H98" i="12"/>
  <c r="I98" i="12" s="1"/>
  <c r="H106" i="12"/>
  <c r="I106" i="12" s="1"/>
  <c r="H107" i="12"/>
  <c r="I107" i="12" s="1"/>
  <c r="H89" i="12"/>
  <c r="I89" i="12" s="1"/>
  <c r="H81" i="12"/>
  <c r="I81" i="12" s="1"/>
  <c r="H93" i="12"/>
  <c r="I93" i="12" s="1"/>
  <c r="H109" i="12"/>
  <c r="I109" i="12" s="1"/>
  <c r="H111" i="12"/>
  <c r="I111" i="12" s="1"/>
  <c r="H105" i="12"/>
  <c r="I105" i="12" s="1"/>
  <c r="H58" i="12"/>
  <c r="H61" i="12"/>
  <c r="H37" i="12"/>
  <c r="I37" i="12" s="1"/>
  <c r="H47" i="12"/>
  <c r="I47" i="12" s="1"/>
  <c r="H64" i="12"/>
  <c r="I64" i="12" s="1"/>
  <c r="I3" i="10"/>
  <c r="J3" i="10"/>
  <c r="K3" i="10"/>
  <c r="E15" i="13" s="1"/>
  <c r="L3" i="10"/>
  <c r="M3" i="10"/>
  <c r="C15" i="13" s="1"/>
  <c r="I4" i="10"/>
  <c r="J4" i="10"/>
  <c r="K4" i="10"/>
  <c r="E16" i="13" s="1"/>
  <c r="L4" i="10"/>
  <c r="M4" i="10"/>
  <c r="C16" i="13" s="1"/>
  <c r="I5" i="10"/>
  <c r="J5" i="10"/>
  <c r="K5" i="10"/>
  <c r="E17" i="13" s="1"/>
  <c r="L5" i="10"/>
  <c r="M5" i="10"/>
  <c r="C17" i="13" s="1"/>
  <c r="I6" i="10"/>
  <c r="J6" i="10"/>
  <c r="K6" i="10"/>
  <c r="E18" i="13" s="1"/>
  <c r="L6" i="10"/>
  <c r="M6" i="10"/>
  <c r="C18" i="13" s="1"/>
  <c r="I7" i="10"/>
  <c r="J7" i="10"/>
  <c r="K7" i="10"/>
  <c r="E19" i="13" s="1"/>
  <c r="L7" i="10"/>
  <c r="M7" i="10"/>
  <c r="C19" i="13" s="1"/>
  <c r="I8" i="10"/>
  <c r="J8" i="10"/>
  <c r="K8" i="10"/>
  <c r="E20" i="13" s="1"/>
  <c r="L8" i="10"/>
  <c r="M8" i="10"/>
  <c r="C20" i="13" s="1"/>
  <c r="I9" i="10"/>
  <c r="J9" i="10"/>
  <c r="K9" i="10"/>
  <c r="E21" i="13" s="1"/>
  <c r="L9" i="10"/>
  <c r="M9" i="10"/>
  <c r="C21" i="13" s="1"/>
  <c r="I10" i="10"/>
  <c r="J10" i="10"/>
  <c r="K10" i="10"/>
  <c r="E22" i="13" s="1"/>
  <c r="L10" i="10"/>
  <c r="M10" i="10"/>
  <c r="C22" i="13" s="1"/>
  <c r="I11" i="10"/>
  <c r="J11" i="10"/>
  <c r="K11" i="10"/>
  <c r="E23" i="13" s="1"/>
  <c r="L11" i="10"/>
  <c r="M11" i="10"/>
  <c r="C23" i="13" s="1"/>
  <c r="I12" i="10"/>
  <c r="J12" i="10"/>
  <c r="K12" i="10"/>
  <c r="E24" i="13" s="1"/>
  <c r="L12" i="10"/>
  <c r="M12" i="10"/>
  <c r="C24" i="13" s="1"/>
  <c r="I13" i="10"/>
  <c r="J13" i="10"/>
  <c r="K13" i="10"/>
  <c r="E25" i="13" s="1"/>
  <c r="L13" i="10"/>
  <c r="M13" i="10"/>
  <c r="C25" i="13" s="1"/>
  <c r="I14" i="10"/>
  <c r="J14" i="10"/>
  <c r="K14" i="10"/>
  <c r="E26" i="13" s="1"/>
  <c r="L14" i="10"/>
  <c r="M14" i="10"/>
  <c r="C26" i="13" s="1"/>
  <c r="I15" i="10"/>
  <c r="J15" i="10"/>
  <c r="K15" i="10"/>
  <c r="E27" i="13" s="1"/>
  <c r="L15" i="10"/>
  <c r="M15" i="10"/>
  <c r="C27" i="13" s="1"/>
  <c r="I16" i="10"/>
  <c r="J16" i="10"/>
  <c r="K16" i="10"/>
  <c r="E28" i="13" s="1"/>
  <c r="L16" i="10"/>
  <c r="M16" i="10"/>
  <c r="C28" i="13" s="1"/>
  <c r="I17" i="10"/>
  <c r="J17" i="10"/>
  <c r="K17" i="10"/>
  <c r="E29" i="13" s="1"/>
  <c r="L17" i="10"/>
  <c r="M17" i="10"/>
  <c r="C29" i="13" s="1"/>
  <c r="I18" i="10"/>
  <c r="J18" i="10"/>
  <c r="K18" i="10"/>
  <c r="E30" i="13" s="1"/>
  <c r="L18" i="10"/>
  <c r="M18" i="10"/>
  <c r="C30" i="13" s="1"/>
  <c r="I19" i="10"/>
  <c r="J19" i="10"/>
  <c r="K19" i="10"/>
  <c r="E31" i="13" s="1"/>
  <c r="L19" i="10"/>
  <c r="M19" i="10"/>
  <c r="C31" i="13" s="1"/>
  <c r="I20" i="10"/>
  <c r="J20" i="10"/>
  <c r="K20" i="10"/>
  <c r="E32" i="13" s="1"/>
  <c r="L20" i="10"/>
  <c r="M20" i="10"/>
  <c r="C32" i="13" s="1"/>
  <c r="I21" i="10"/>
  <c r="J21" i="10"/>
  <c r="K21" i="10"/>
  <c r="E33" i="13" s="1"/>
  <c r="L21" i="10"/>
  <c r="M21" i="10"/>
  <c r="C33" i="13" s="1"/>
  <c r="I22" i="10"/>
  <c r="J22" i="10"/>
  <c r="K22" i="10"/>
  <c r="E34" i="13" s="1"/>
  <c r="L22" i="10"/>
  <c r="M22" i="10"/>
  <c r="C34" i="13" s="1"/>
  <c r="I23" i="10"/>
  <c r="J23" i="10"/>
  <c r="K23" i="10"/>
  <c r="E35" i="13" s="1"/>
  <c r="L23" i="10"/>
  <c r="M23" i="10"/>
  <c r="C35" i="13" s="1"/>
  <c r="I24" i="10"/>
  <c r="J24" i="10"/>
  <c r="K24" i="10"/>
  <c r="E36" i="13" s="1"/>
  <c r="L24" i="10"/>
  <c r="M24" i="10"/>
  <c r="C36" i="13" s="1"/>
  <c r="I25" i="10"/>
  <c r="J25" i="10"/>
  <c r="K25" i="10"/>
  <c r="E37" i="13" s="1"/>
  <c r="L25" i="10"/>
  <c r="M25" i="10"/>
  <c r="C37" i="13" s="1"/>
  <c r="I26" i="10"/>
  <c r="J26" i="10"/>
  <c r="K26" i="10"/>
  <c r="E38" i="13" s="1"/>
  <c r="L26" i="10"/>
  <c r="M26" i="10"/>
  <c r="C38" i="13" s="1"/>
  <c r="I27" i="10"/>
  <c r="J27" i="10"/>
  <c r="K27" i="10"/>
  <c r="E39" i="13" s="1"/>
  <c r="L27" i="10"/>
  <c r="M27" i="10"/>
  <c r="C39" i="13" s="1"/>
  <c r="I28" i="10"/>
  <c r="J28" i="10"/>
  <c r="K28" i="10"/>
  <c r="E40" i="13" s="1"/>
  <c r="L28" i="10"/>
  <c r="M28" i="10"/>
  <c r="C40" i="13" s="1"/>
  <c r="I29" i="10"/>
  <c r="J29" i="10"/>
  <c r="K29" i="10"/>
  <c r="E41" i="13" s="1"/>
  <c r="L29" i="10"/>
  <c r="M29" i="10"/>
  <c r="C41" i="13" s="1"/>
  <c r="I30" i="10"/>
  <c r="J30" i="10"/>
  <c r="K30" i="10"/>
  <c r="E42" i="13" s="1"/>
  <c r="L30" i="10"/>
  <c r="M30" i="10"/>
  <c r="C42" i="13" s="1"/>
  <c r="I31" i="10"/>
  <c r="J31" i="10"/>
  <c r="K31" i="10"/>
  <c r="E43" i="13" s="1"/>
  <c r="L31" i="10"/>
  <c r="M31" i="10"/>
  <c r="C43" i="13" s="1"/>
  <c r="I32" i="10"/>
  <c r="J32" i="10"/>
  <c r="K32" i="10"/>
  <c r="E44" i="13" s="1"/>
  <c r="L32" i="10"/>
  <c r="M32" i="10"/>
  <c r="C44" i="13" s="1"/>
  <c r="I33" i="10"/>
  <c r="J33" i="10"/>
  <c r="K33" i="10"/>
  <c r="E45" i="13" s="1"/>
  <c r="L33" i="10"/>
  <c r="M33" i="10"/>
  <c r="C45" i="13" s="1"/>
  <c r="I34" i="10"/>
  <c r="J34" i="10"/>
  <c r="K34" i="10"/>
  <c r="E46" i="13" s="1"/>
  <c r="L34" i="10"/>
  <c r="M34" i="10"/>
  <c r="C46" i="13" s="1"/>
  <c r="I35" i="10"/>
  <c r="J35" i="10"/>
  <c r="K35" i="10"/>
  <c r="E47" i="13" s="1"/>
  <c r="L35" i="10"/>
  <c r="M35" i="10"/>
  <c r="C47" i="13" s="1"/>
  <c r="I36" i="10"/>
  <c r="J36" i="10"/>
  <c r="K36" i="10"/>
  <c r="E48" i="13" s="1"/>
  <c r="L36" i="10"/>
  <c r="M36" i="10"/>
  <c r="C48" i="13" s="1"/>
  <c r="I37" i="10"/>
  <c r="J37" i="10"/>
  <c r="K37" i="10"/>
  <c r="E49" i="13" s="1"/>
  <c r="L37" i="10"/>
  <c r="M37" i="10"/>
  <c r="C49" i="13" s="1"/>
  <c r="I38" i="10"/>
  <c r="J38" i="10"/>
  <c r="K38" i="10"/>
  <c r="E50" i="13" s="1"/>
  <c r="L38" i="10"/>
  <c r="M38" i="10"/>
  <c r="C50" i="13" s="1"/>
  <c r="I39" i="10"/>
  <c r="J39" i="10"/>
  <c r="K39" i="10"/>
  <c r="E51" i="13" s="1"/>
  <c r="L39" i="10"/>
  <c r="M39" i="10"/>
  <c r="C51" i="13" s="1"/>
  <c r="I40" i="10"/>
  <c r="J40" i="10"/>
  <c r="K40" i="10"/>
  <c r="E52" i="13" s="1"/>
  <c r="L40" i="10"/>
  <c r="M40" i="10"/>
  <c r="C52" i="13" s="1"/>
  <c r="I41" i="10"/>
  <c r="J41" i="10"/>
  <c r="K41" i="10"/>
  <c r="E53" i="13" s="1"/>
  <c r="L41" i="10"/>
  <c r="M41" i="10"/>
  <c r="C53" i="13" s="1"/>
  <c r="I42" i="10"/>
  <c r="J42" i="10"/>
  <c r="K42" i="10"/>
  <c r="E54" i="13" s="1"/>
  <c r="L42" i="10"/>
  <c r="M42" i="10"/>
  <c r="C54" i="13" s="1"/>
  <c r="I43" i="10"/>
  <c r="J43" i="10"/>
  <c r="K43" i="10"/>
  <c r="E55" i="13" s="1"/>
  <c r="L43" i="10"/>
  <c r="M43" i="10"/>
  <c r="C55" i="13" s="1"/>
  <c r="I44" i="10"/>
  <c r="J44" i="10"/>
  <c r="K44" i="10"/>
  <c r="E56" i="13" s="1"/>
  <c r="L44" i="10"/>
  <c r="M44" i="10"/>
  <c r="C56" i="13" s="1"/>
  <c r="I45" i="10"/>
  <c r="J45" i="10"/>
  <c r="K45" i="10"/>
  <c r="E57" i="13" s="1"/>
  <c r="L45" i="10"/>
  <c r="M45" i="10"/>
  <c r="C57" i="13" s="1"/>
  <c r="I46" i="10"/>
  <c r="J46" i="10"/>
  <c r="K46" i="10"/>
  <c r="E58" i="13" s="1"/>
  <c r="L46" i="10"/>
  <c r="M46" i="10"/>
  <c r="C58" i="13" s="1"/>
  <c r="I47" i="10"/>
  <c r="J47" i="10"/>
  <c r="K47" i="10"/>
  <c r="E59" i="13" s="1"/>
  <c r="L47" i="10"/>
  <c r="M47" i="10"/>
  <c r="C59" i="13" s="1"/>
  <c r="I48" i="10"/>
  <c r="J48" i="10"/>
  <c r="K48" i="10"/>
  <c r="E60" i="13" s="1"/>
  <c r="L48" i="10"/>
  <c r="M48" i="10"/>
  <c r="C60" i="13" s="1"/>
  <c r="I49" i="10"/>
  <c r="J49" i="10"/>
  <c r="K49" i="10"/>
  <c r="E61" i="13" s="1"/>
  <c r="L49" i="10"/>
  <c r="M49" i="10"/>
  <c r="C61" i="13" s="1"/>
  <c r="I50" i="10"/>
  <c r="J50" i="10"/>
  <c r="K50" i="10"/>
  <c r="E62" i="13" s="1"/>
  <c r="L50" i="10"/>
  <c r="M50" i="10"/>
  <c r="C62" i="13" s="1"/>
  <c r="I51" i="10"/>
  <c r="J51" i="10"/>
  <c r="K51" i="10"/>
  <c r="E63" i="13" s="1"/>
  <c r="L51" i="10"/>
  <c r="M51" i="10"/>
  <c r="C63" i="13" s="1"/>
  <c r="I52" i="10"/>
  <c r="J52" i="10"/>
  <c r="K52" i="10"/>
  <c r="E64" i="13" s="1"/>
  <c r="L52" i="10"/>
  <c r="M52" i="10"/>
  <c r="C64" i="13" s="1"/>
  <c r="I53" i="10"/>
  <c r="J53" i="10"/>
  <c r="K53" i="10"/>
  <c r="E65" i="13" s="1"/>
  <c r="L53" i="10"/>
  <c r="M53" i="10"/>
  <c r="C65" i="13" s="1"/>
  <c r="I54" i="10"/>
  <c r="J54" i="10"/>
  <c r="K54" i="10"/>
  <c r="E66" i="13" s="1"/>
  <c r="L54" i="10"/>
  <c r="M54" i="10"/>
  <c r="C66" i="13" s="1"/>
  <c r="I55" i="10"/>
  <c r="J55" i="10"/>
  <c r="K55" i="10"/>
  <c r="E67" i="13" s="1"/>
  <c r="L55" i="10"/>
  <c r="M55" i="10"/>
  <c r="C67" i="13" s="1"/>
  <c r="I56" i="10"/>
  <c r="J56" i="10"/>
  <c r="K56" i="10"/>
  <c r="E68" i="13" s="1"/>
  <c r="L56" i="10"/>
  <c r="M56" i="10"/>
  <c r="C68" i="13" s="1"/>
  <c r="I57" i="10"/>
  <c r="J57" i="10"/>
  <c r="K57" i="10"/>
  <c r="E69" i="13" s="1"/>
  <c r="L57" i="10"/>
  <c r="M57" i="10"/>
  <c r="C69" i="13" s="1"/>
  <c r="I58" i="10"/>
  <c r="J58" i="10"/>
  <c r="K58" i="10"/>
  <c r="E70" i="13" s="1"/>
  <c r="L58" i="10"/>
  <c r="M58" i="10"/>
  <c r="C70" i="13" s="1"/>
  <c r="I59" i="10"/>
  <c r="J59" i="10"/>
  <c r="K59" i="10"/>
  <c r="E71" i="13" s="1"/>
  <c r="L59" i="10"/>
  <c r="M59" i="10"/>
  <c r="C71" i="13" s="1"/>
  <c r="I60" i="10"/>
  <c r="J60" i="10"/>
  <c r="K60" i="10"/>
  <c r="E72" i="13" s="1"/>
  <c r="L60" i="10"/>
  <c r="M60" i="10"/>
  <c r="C72" i="13" s="1"/>
  <c r="I61" i="10"/>
  <c r="J61" i="10"/>
  <c r="K61" i="10"/>
  <c r="E73" i="13" s="1"/>
  <c r="L61" i="10"/>
  <c r="M61" i="10"/>
  <c r="C73" i="13" s="1"/>
  <c r="I62" i="10"/>
  <c r="J62" i="10"/>
  <c r="K62" i="10"/>
  <c r="E74" i="13" s="1"/>
  <c r="L62" i="10"/>
  <c r="M62" i="10"/>
  <c r="C74" i="13" s="1"/>
  <c r="I63" i="10"/>
  <c r="J63" i="10"/>
  <c r="K63" i="10"/>
  <c r="E75" i="13" s="1"/>
  <c r="L63" i="10"/>
  <c r="M63" i="10"/>
  <c r="C75" i="13" s="1"/>
  <c r="I64" i="10"/>
  <c r="J64" i="10"/>
  <c r="K64" i="10"/>
  <c r="E76" i="13" s="1"/>
  <c r="L64" i="10"/>
  <c r="M64" i="10"/>
  <c r="C76" i="13" s="1"/>
  <c r="I65" i="10"/>
  <c r="J65" i="10"/>
  <c r="K65" i="10"/>
  <c r="E77" i="13" s="1"/>
  <c r="L65" i="10"/>
  <c r="M65" i="10"/>
  <c r="C77" i="13" s="1"/>
  <c r="I66" i="10"/>
  <c r="J66" i="10"/>
  <c r="K66" i="10"/>
  <c r="E78" i="13" s="1"/>
  <c r="L66" i="10"/>
  <c r="M66" i="10"/>
  <c r="C78" i="13" s="1"/>
  <c r="I67" i="10"/>
  <c r="J67" i="10"/>
  <c r="K67" i="10"/>
  <c r="E79" i="13" s="1"/>
  <c r="L67" i="10"/>
  <c r="M67" i="10"/>
  <c r="C79" i="13" s="1"/>
  <c r="I68" i="10"/>
  <c r="J68" i="10"/>
  <c r="K68" i="10"/>
  <c r="E80" i="13" s="1"/>
  <c r="L68" i="10"/>
  <c r="M68" i="10"/>
  <c r="C80" i="13" s="1"/>
  <c r="I69" i="10"/>
  <c r="J69" i="10"/>
  <c r="K69" i="10"/>
  <c r="E81" i="13" s="1"/>
  <c r="L69" i="10"/>
  <c r="M69" i="10"/>
  <c r="C81" i="13" s="1"/>
  <c r="I70" i="10"/>
  <c r="J70" i="10"/>
  <c r="K70" i="10"/>
  <c r="E82" i="13" s="1"/>
  <c r="L70" i="10"/>
  <c r="M70" i="10"/>
  <c r="C82" i="13" s="1"/>
  <c r="I71" i="10"/>
  <c r="J71" i="10"/>
  <c r="K71" i="10"/>
  <c r="E83" i="13" s="1"/>
  <c r="L71" i="10"/>
  <c r="M71" i="10"/>
  <c r="C83" i="13" s="1"/>
  <c r="I72" i="10"/>
  <c r="J72" i="10"/>
  <c r="K72" i="10"/>
  <c r="E84" i="13" s="1"/>
  <c r="L72" i="10"/>
  <c r="M72" i="10"/>
  <c r="C84" i="13" s="1"/>
  <c r="I73" i="10"/>
  <c r="J73" i="10"/>
  <c r="K73" i="10"/>
  <c r="E85" i="13" s="1"/>
  <c r="L73" i="10"/>
  <c r="M73" i="10"/>
  <c r="C85" i="13" s="1"/>
  <c r="I74" i="10"/>
  <c r="J74" i="10"/>
  <c r="K74" i="10"/>
  <c r="E86" i="13" s="1"/>
  <c r="L74" i="10"/>
  <c r="M74" i="10"/>
  <c r="C86" i="13" s="1"/>
  <c r="I75" i="10"/>
  <c r="J75" i="10"/>
  <c r="K75" i="10"/>
  <c r="E87" i="13" s="1"/>
  <c r="L75" i="10"/>
  <c r="M75" i="10"/>
  <c r="C87" i="13" s="1"/>
  <c r="I76" i="10"/>
  <c r="J76" i="10"/>
  <c r="K76" i="10"/>
  <c r="E88" i="13" s="1"/>
  <c r="L76" i="10"/>
  <c r="M76" i="10"/>
  <c r="C88" i="13" s="1"/>
  <c r="I77" i="10"/>
  <c r="J77" i="10"/>
  <c r="K77" i="10"/>
  <c r="E89" i="13" s="1"/>
  <c r="L77" i="10"/>
  <c r="M77" i="10"/>
  <c r="C89" i="13" s="1"/>
  <c r="I78" i="10"/>
  <c r="J78" i="10"/>
  <c r="K78" i="10"/>
  <c r="E90" i="13" s="1"/>
  <c r="L78" i="10"/>
  <c r="M78" i="10"/>
  <c r="C90" i="13" s="1"/>
  <c r="I79" i="10"/>
  <c r="J79" i="10"/>
  <c r="K79" i="10"/>
  <c r="E91" i="13" s="1"/>
  <c r="L79" i="10"/>
  <c r="M79" i="10"/>
  <c r="C91" i="13" s="1"/>
  <c r="I80" i="10"/>
  <c r="J80" i="10"/>
  <c r="K80" i="10"/>
  <c r="E92" i="13" s="1"/>
  <c r="L80" i="10"/>
  <c r="M80" i="10"/>
  <c r="C92" i="13" s="1"/>
  <c r="I81" i="10"/>
  <c r="J81" i="10"/>
  <c r="K81" i="10"/>
  <c r="E93" i="13" s="1"/>
  <c r="L81" i="10"/>
  <c r="M81" i="10"/>
  <c r="C93" i="13" s="1"/>
  <c r="I82" i="10"/>
  <c r="J82" i="10"/>
  <c r="K82" i="10"/>
  <c r="E94" i="13" s="1"/>
  <c r="L82" i="10"/>
  <c r="M82" i="10"/>
  <c r="C94" i="13" s="1"/>
  <c r="I83" i="10"/>
  <c r="J83" i="10"/>
  <c r="K83" i="10"/>
  <c r="E95" i="13" s="1"/>
  <c r="L83" i="10"/>
  <c r="M83" i="10"/>
  <c r="C95" i="13" s="1"/>
  <c r="M2" i="10"/>
  <c r="C14" i="13" s="1"/>
  <c r="L2" i="10"/>
  <c r="K2" i="10"/>
  <c r="E14" i="13" s="1"/>
  <c r="J2" i="10"/>
  <c r="I2" i="10"/>
  <c r="A75" i="10"/>
  <c r="B75" i="10"/>
  <c r="A76" i="10"/>
  <c r="B76" i="10"/>
  <c r="A77" i="10"/>
  <c r="B77" i="10"/>
  <c r="A78" i="10"/>
  <c r="B78" i="10"/>
  <c r="A79" i="10"/>
  <c r="B79" i="10"/>
  <c r="A80" i="10"/>
  <c r="B80" i="10"/>
  <c r="A81" i="10"/>
  <c r="B81" i="10"/>
  <c r="A82" i="10"/>
  <c r="B82" i="10"/>
  <c r="A83" i="10"/>
  <c r="B83" i="10"/>
  <c r="A16" i="10"/>
  <c r="B16" i="10"/>
  <c r="A17" i="10"/>
  <c r="B17" i="10"/>
  <c r="A18" i="10"/>
  <c r="B18" i="10"/>
  <c r="A19" i="10"/>
  <c r="B19" i="10"/>
  <c r="A20" i="10"/>
  <c r="B20" i="10"/>
  <c r="A21" i="10"/>
  <c r="B21" i="10"/>
  <c r="A22" i="10"/>
  <c r="B22" i="10"/>
  <c r="A23" i="10"/>
  <c r="B23" i="10"/>
  <c r="A24" i="10"/>
  <c r="B24" i="10"/>
  <c r="A25" i="10"/>
  <c r="B25" i="10"/>
  <c r="A26" i="10"/>
  <c r="B26" i="10"/>
  <c r="A27" i="10"/>
  <c r="B27" i="10"/>
  <c r="A28" i="10"/>
  <c r="B28" i="10"/>
  <c r="A29" i="10"/>
  <c r="B29" i="10"/>
  <c r="A30" i="10"/>
  <c r="B30" i="10"/>
  <c r="A31" i="10"/>
  <c r="B31" i="10"/>
  <c r="A32" i="10"/>
  <c r="B32" i="10"/>
  <c r="A33" i="10"/>
  <c r="B33" i="10"/>
  <c r="A34" i="10"/>
  <c r="B34" i="10"/>
  <c r="A35" i="10"/>
  <c r="B35" i="10"/>
  <c r="A36" i="10"/>
  <c r="B36" i="10"/>
  <c r="A37" i="10"/>
  <c r="B37" i="10"/>
  <c r="A38" i="10"/>
  <c r="B38" i="10"/>
  <c r="A39" i="10"/>
  <c r="B39" i="10"/>
  <c r="A40" i="10"/>
  <c r="B40" i="10"/>
  <c r="A41" i="10"/>
  <c r="B41" i="10"/>
  <c r="A42" i="10"/>
  <c r="B42" i="10"/>
  <c r="A43" i="10"/>
  <c r="B43" i="10"/>
  <c r="A44" i="10"/>
  <c r="B44" i="10"/>
  <c r="A45" i="10"/>
  <c r="B45" i="10"/>
  <c r="A46" i="10"/>
  <c r="B46" i="10"/>
  <c r="A47" i="10"/>
  <c r="B47" i="10"/>
  <c r="A48" i="10"/>
  <c r="B48" i="10"/>
  <c r="A49" i="10"/>
  <c r="B49" i="10"/>
  <c r="A50" i="10"/>
  <c r="B50" i="10"/>
  <c r="A51" i="10"/>
  <c r="B51" i="10"/>
  <c r="A52" i="10"/>
  <c r="B52" i="10"/>
  <c r="A53" i="10"/>
  <c r="B53" i="10"/>
  <c r="A54" i="10"/>
  <c r="B54" i="10"/>
  <c r="A55" i="10"/>
  <c r="B55" i="10"/>
  <c r="A56" i="10"/>
  <c r="B56" i="10"/>
  <c r="A57" i="10"/>
  <c r="B57" i="10"/>
  <c r="A58" i="10"/>
  <c r="B58" i="10"/>
  <c r="A59" i="10"/>
  <c r="B59" i="10"/>
  <c r="A60" i="10"/>
  <c r="B60" i="10"/>
  <c r="A61" i="10"/>
  <c r="B61" i="10"/>
  <c r="A62" i="10"/>
  <c r="B62" i="10"/>
  <c r="A63" i="10"/>
  <c r="B63" i="10"/>
  <c r="A64" i="10"/>
  <c r="B64" i="10"/>
  <c r="A65" i="10"/>
  <c r="B65" i="10"/>
  <c r="A66" i="10"/>
  <c r="B66" i="10"/>
  <c r="A67" i="10"/>
  <c r="B67" i="10"/>
  <c r="A68" i="10"/>
  <c r="B68" i="10"/>
  <c r="A69" i="10"/>
  <c r="B69" i="10"/>
  <c r="A70" i="10"/>
  <c r="B70" i="10"/>
  <c r="A71" i="10"/>
  <c r="B71" i="10"/>
  <c r="A72" i="10"/>
  <c r="B72" i="10"/>
  <c r="A73" i="10"/>
  <c r="B73" i="10"/>
  <c r="A74" i="10"/>
  <c r="B74" i="10"/>
  <c r="B1" i="10"/>
  <c r="B2" i="10"/>
  <c r="B3" i="10"/>
  <c r="B4" i="10"/>
  <c r="B5" i="10"/>
  <c r="B6" i="10"/>
  <c r="B7" i="10"/>
  <c r="B8" i="10"/>
  <c r="B9" i="10"/>
  <c r="B10" i="10"/>
  <c r="B11" i="10"/>
  <c r="B12" i="10"/>
  <c r="B13" i="10"/>
  <c r="B14" i="10"/>
  <c r="B15" i="10"/>
  <c r="A1" i="10"/>
  <c r="A2" i="10"/>
  <c r="A3" i="10"/>
  <c r="A4" i="10"/>
  <c r="A5" i="10"/>
  <c r="A6" i="10"/>
  <c r="A7" i="10"/>
  <c r="A8" i="10"/>
  <c r="A9" i="10"/>
  <c r="A10" i="10"/>
  <c r="A11" i="10"/>
  <c r="A12" i="10"/>
  <c r="A13" i="10"/>
  <c r="A14" i="10"/>
  <c r="A15" i="10"/>
  <c r="H45" i="12" l="1"/>
  <c r="I45" i="12" s="1"/>
  <c r="H77" i="12"/>
  <c r="I77" i="12" s="1"/>
  <c r="H39" i="12"/>
  <c r="I39" i="12" s="1"/>
  <c r="H100" i="12"/>
  <c r="I100" i="12" s="1"/>
  <c r="H41" i="12"/>
  <c r="I41" i="12" s="1"/>
  <c r="L41" i="12" s="1"/>
  <c r="H85" i="12"/>
  <c r="I85" i="12" s="1"/>
  <c r="H104" i="12"/>
  <c r="I104" i="12" s="1"/>
  <c r="H102" i="12"/>
  <c r="I102" i="12" s="1"/>
  <c r="H33" i="12"/>
  <c r="I33" i="12" s="1"/>
  <c r="H54" i="12"/>
  <c r="I54" i="12" s="1"/>
  <c r="H90" i="12"/>
  <c r="I90" i="12" s="1"/>
  <c r="H80" i="12"/>
  <c r="I80" i="12" s="1"/>
  <c r="H56" i="12"/>
  <c r="I56" i="12" s="1"/>
  <c r="L56" i="12" s="1"/>
  <c r="H59" i="12"/>
  <c r="I59" i="12" s="1"/>
  <c r="H95" i="12"/>
  <c r="I95" i="12" s="1"/>
  <c r="H92" i="12"/>
  <c r="I92" i="12" s="1"/>
  <c r="H79" i="12"/>
  <c r="I79" i="12" s="1"/>
  <c r="H42" i="12"/>
  <c r="I42" i="12" s="1"/>
  <c r="H87" i="12"/>
  <c r="I87" i="12" s="1"/>
  <c r="H103" i="12"/>
  <c r="I103" i="12" s="1"/>
  <c r="H78" i="12"/>
  <c r="I78" i="12" s="1"/>
  <c r="H72" i="12"/>
  <c r="I72" i="12" s="1"/>
  <c r="H97" i="12"/>
  <c r="I97" i="12" s="1"/>
  <c r="D82" i="13"/>
  <c r="R82" i="13" s="1"/>
  <c r="D74" i="13"/>
  <c r="D80" i="13"/>
  <c r="H91" i="12"/>
  <c r="I91" i="12" s="1"/>
  <c r="H49" i="12"/>
  <c r="I49" i="12" s="1"/>
  <c r="H84" i="12"/>
  <c r="I84" i="12" s="1"/>
  <c r="H34" i="12"/>
  <c r="I34" i="12" s="1"/>
  <c r="U34" i="12" s="1"/>
  <c r="D32" i="13"/>
  <c r="F32" i="13" s="1"/>
  <c r="H55" i="12"/>
  <c r="I55" i="12" s="1"/>
  <c r="H53" i="12"/>
  <c r="I53" i="12" s="1"/>
  <c r="T53" i="12" s="1"/>
  <c r="H57" i="12"/>
  <c r="I57" i="12" s="1"/>
  <c r="H75" i="12"/>
  <c r="I75" i="12" s="1"/>
  <c r="D42" i="13"/>
  <c r="F42" i="13" s="1"/>
  <c r="D64" i="13"/>
  <c r="F64" i="13" s="1"/>
  <c r="D89" i="13"/>
  <c r="F89" i="13" s="1"/>
  <c r="D57" i="13"/>
  <c r="R57" i="13" s="1"/>
  <c r="D49" i="13"/>
  <c r="R49" i="13" s="1"/>
  <c r="H32" i="12"/>
  <c r="I32" i="12" s="1"/>
  <c r="H44" i="12"/>
  <c r="I44" i="12" s="1"/>
  <c r="S44" i="12" s="1"/>
  <c r="H48" i="12"/>
  <c r="I48" i="12" s="1"/>
  <c r="H38" i="12"/>
  <c r="I38" i="12" s="1"/>
  <c r="U38" i="12" s="1"/>
  <c r="H83" i="12"/>
  <c r="I83" i="12" s="1"/>
  <c r="H94" i="12"/>
  <c r="I94" i="12" s="1"/>
  <c r="H62" i="12"/>
  <c r="I62" i="12" s="1"/>
  <c r="H46" i="12"/>
  <c r="I46" i="12" s="1"/>
  <c r="J46" i="12" s="1"/>
  <c r="H35" i="12"/>
  <c r="I35" i="12" s="1"/>
  <c r="D62" i="13"/>
  <c r="F62" i="13" s="1"/>
  <c r="T36" i="12"/>
  <c r="M36" i="12"/>
  <c r="U36" i="12"/>
  <c r="J36" i="12"/>
  <c r="N36" i="12"/>
  <c r="R36" i="12"/>
  <c r="O36" i="12"/>
  <c r="K36" i="12"/>
  <c r="P36" i="12"/>
  <c r="L36" i="12"/>
  <c r="S36" i="12"/>
  <c r="Q36" i="12"/>
  <c r="D50" i="13"/>
  <c r="R50" i="13" s="1"/>
  <c r="H99" i="12"/>
  <c r="I99" i="12" s="1"/>
  <c r="D73" i="13"/>
  <c r="R73" i="13" s="1"/>
  <c r="D83" i="13"/>
  <c r="F83" i="13" s="1"/>
  <c r="D59" i="13"/>
  <c r="R59" i="13" s="1"/>
  <c r="D51" i="13"/>
  <c r="F51" i="13" s="1"/>
  <c r="D84" i="13"/>
  <c r="R84" i="13" s="1"/>
  <c r="D95" i="13"/>
  <c r="F95" i="13" s="1"/>
  <c r="D85" i="13"/>
  <c r="F85" i="13" s="1"/>
  <c r="D77" i="13"/>
  <c r="F77" i="13" s="1"/>
  <c r="D88" i="13"/>
  <c r="F88" i="13" s="1"/>
  <c r="D56" i="13"/>
  <c r="R56" i="13" s="1"/>
  <c r="D90" i="13"/>
  <c r="F90" i="13" s="1"/>
  <c r="D69" i="13"/>
  <c r="F69" i="13" s="1"/>
  <c r="D61" i="13"/>
  <c r="F61" i="13" s="1"/>
  <c r="D58" i="13"/>
  <c r="R58" i="13" s="1"/>
  <c r="D45" i="13"/>
  <c r="F45" i="13" s="1"/>
  <c r="D78" i="13"/>
  <c r="R78" i="13" s="1"/>
  <c r="D46" i="13"/>
  <c r="R46" i="13" s="1"/>
  <c r="R32" i="13"/>
  <c r="D92" i="13"/>
  <c r="F92" i="13" s="1"/>
  <c r="D87" i="13"/>
  <c r="R87" i="13" s="1"/>
  <c r="D79" i="13"/>
  <c r="R79" i="13" s="1"/>
  <c r="D71" i="13"/>
  <c r="R71" i="13" s="1"/>
  <c r="D63" i="13"/>
  <c r="R63" i="13" s="1"/>
  <c r="D55" i="13"/>
  <c r="R55" i="13" s="1"/>
  <c r="D47" i="13"/>
  <c r="R47" i="13" s="1"/>
  <c r="R74" i="13"/>
  <c r="D18" i="13"/>
  <c r="F18" i="13" s="1"/>
  <c r="R80" i="13"/>
  <c r="F80" i="13"/>
  <c r="F74" i="13"/>
  <c r="D17" i="13"/>
  <c r="R17" i="13" s="1"/>
  <c r="E6" i="7" s="1"/>
  <c r="D25" i="13"/>
  <c r="D91" i="13"/>
  <c r="R91" i="13" s="1"/>
  <c r="D41" i="13"/>
  <c r="M40" i="12"/>
  <c r="U40" i="12"/>
  <c r="O40" i="12"/>
  <c r="P40" i="12"/>
  <c r="K40" i="12"/>
  <c r="N40" i="12"/>
  <c r="Q40" i="12"/>
  <c r="L40" i="12"/>
  <c r="R40" i="12"/>
  <c r="S40" i="12"/>
  <c r="J40" i="12"/>
  <c r="T40" i="12"/>
  <c r="M44" i="12"/>
  <c r="U44" i="12"/>
  <c r="P44" i="12"/>
  <c r="R44" i="12"/>
  <c r="K44" i="12"/>
  <c r="L44" i="12"/>
  <c r="N44" i="12"/>
  <c r="J44" i="12"/>
  <c r="O38" i="12"/>
  <c r="K38" i="12"/>
  <c r="D29" i="13"/>
  <c r="M48" i="12"/>
  <c r="U48" i="12"/>
  <c r="O48" i="12"/>
  <c r="P48" i="12"/>
  <c r="K48" i="12"/>
  <c r="N48" i="12"/>
  <c r="L48" i="12"/>
  <c r="R48" i="12"/>
  <c r="S48" i="12"/>
  <c r="T48" i="12"/>
  <c r="J48" i="12"/>
  <c r="Q48" i="12"/>
  <c r="U53" i="12"/>
  <c r="K53" i="12"/>
  <c r="D70" i="13"/>
  <c r="K37" i="12"/>
  <c r="S37" i="12"/>
  <c r="L37" i="12"/>
  <c r="T37" i="12"/>
  <c r="M37" i="12"/>
  <c r="U37" i="12"/>
  <c r="O37" i="12"/>
  <c r="P37" i="12"/>
  <c r="J37" i="12"/>
  <c r="N37" i="12"/>
  <c r="Q37" i="12"/>
  <c r="R37" i="12"/>
  <c r="D93" i="13"/>
  <c r="D68" i="13"/>
  <c r="F68" i="13" s="1"/>
  <c r="M54" i="12"/>
  <c r="U54" i="12"/>
  <c r="O54" i="12"/>
  <c r="P54" i="12"/>
  <c r="T54" i="12"/>
  <c r="K54" i="12"/>
  <c r="J54" i="12"/>
  <c r="N54" i="12"/>
  <c r="Q54" i="12"/>
  <c r="L54" i="12"/>
  <c r="S54" i="12"/>
  <c r="R54" i="12"/>
  <c r="M57" i="12"/>
  <c r="U57" i="12"/>
  <c r="O57" i="12"/>
  <c r="P57" i="12"/>
  <c r="L57" i="12"/>
  <c r="Q57" i="12"/>
  <c r="N57" i="12"/>
  <c r="S57" i="12"/>
  <c r="J57" i="12"/>
  <c r="K57" i="12"/>
  <c r="R57" i="12"/>
  <c r="T57" i="12"/>
  <c r="U46" i="12"/>
  <c r="P46" i="12"/>
  <c r="T46" i="12"/>
  <c r="S46" i="12"/>
  <c r="J32" i="12"/>
  <c r="R32" i="12"/>
  <c r="K32" i="12"/>
  <c r="S32" i="12"/>
  <c r="L32" i="12"/>
  <c r="T32" i="12"/>
  <c r="M32" i="12"/>
  <c r="U32" i="12"/>
  <c r="N32" i="12"/>
  <c r="O32" i="12"/>
  <c r="P32" i="12"/>
  <c r="Q32" i="12"/>
  <c r="M43" i="12"/>
  <c r="U43" i="12"/>
  <c r="O43" i="12"/>
  <c r="P43" i="12"/>
  <c r="Q43" i="12"/>
  <c r="T43" i="12"/>
  <c r="R43" i="12"/>
  <c r="S43" i="12"/>
  <c r="J43" i="12"/>
  <c r="K43" i="12"/>
  <c r="L43" i="12"/>
  <c r="N43" i="12"/>
  <c r="D75" i="13"/>
  <c r="M50" i="12"/>
  <c r="U50" i="12"/>
  <c r="O50" i="12"/>
  <c r="P50" i="12"/>
  <c r="N50" i="12"/>
  <c r="R50" i="12"/>
  <c r="Q50" i="12"/>
  <c r="T50" i="12"/>
  <c r="J50" i="12"/>
  <c r="K50" i="12"/>
  <c r="L50" i="12"/>
  <c r="S50" i="12"/>
  <c r="D94" i="13"/>
  <c r="D27" i="13"/>
  <c r="D72" i="13"/>
  <c r="O56" i="12"/>
  <c r="P56" i="12"/>
  <c r="J56" i="12"/>
  <c r="Q56" i="12"/>
  <c r="D86" i="13"/>
  <c r="F86" i="13" s="1"/>
  <c r="D39" i="13"/>
  <c r="R39" i="13" s="1"/>
  <c r="D36" i="13"/>
  <c r="M47" i="12"/>
  <c r="U47" i="12"/>
  <c r="O47" i="12"/>
  <c r="P47" i="12"/>
  <c r="J47" i="12"/>
  <c r="L47" i="12"/>
  <c r="K47" i="12"/>
  <c r="Q47" i="12"/>
  <c r="R47" i="12"/>
  <c r="N47" i="12"/>
  <c r="S47" i="12"/>
  <c r="T47" i="12"/>
  <c r="D14" i="13"/>
  <c r="M55" i="12"/>
  <c r="U55" i="12"/>
  <c r="O55" i="12"/>
  <c r="P55" i="12"/>
  <c r="J55" i="12"/>
  <c r="L55" i="12"/>
  <c r="K55" i="12"/>
  <c r="Q55" i="12"/>
  <c r="R55" i="12"/>
  <c r="T55" i="12"/>
  <c r="S55" i="12"/>
  <c r="N55" i="12"/>
  <c r="D31" i="13"/>
  <c r="M41" i="12"/>
  <c r="U41" i="12"/>
  <c r="S41" i="12"/>
  <c r="T41" i="12"/>
  <c r="J33" i="12"/>
  <c r="R33" i="12"/>
  <c r="K33" i="12"/>
  <c r="S33" i="12"/>
  <c r="L33" i="12"/>
  <c r="T33" i="12"/>
  <c r="M33" i="12"/>
  <c r="U33" i="12"/>
  <c r="N33" i="12"/>
  <c r="O33" i="12"/>
  <c r="P33" i="12"/>
  <c r="Q33" i="12"/>
  <c r="D15" i="13"/>
  <c r="F15" i="13" s="1"/>
  <c r="J35" i="12"/>
  <c r="R35" i="12"/>
  <c r="K35" i="12"/>
  <c r="S35" i="12"/>
  <c r="L35" i="12"/>
  <c r="T35" i="12"/>
  <c r="M35" i="12"/>
  <c r="U35" i="12"/>
  <c r="N35" i="12"/>
  <c r="O35" i="12"/>
  <c r="Q35" i="12"/>
  <c r="P35" i="12"/>
  <c r="M45" i="12"/>
  <c r="U45" i="12"/>
  <c r="O45" i="12"/>
  <c r="P45" i="12"/>
  <c r="S45" i="12"/>
  <c r="J45" i="12"/>
  <c r="T45" i="12"/>
  <c r="L45" i="12"/>
  <c r="N45" i="12"/>
  <c r="Q45" i="12"/>
  <c r="K45" i="12"/>
  <c r="R45" i="12"/>
  <c r="M51" i="12"/>
  <c r="U51" i="12"/>
  <c r="O51" i="12"/>
  <c r="P51" i="12"/>
  <c r="Q51" i="12"/>
  <c r="S51" i="12"/>
  <c r="R51" i="12"/>
  <c r="J51" i="12"/>
  <c r="K51" i="12"/>
  <c r="N51" i="12"/>
  <c r="L51" i="12"/>
  <c r="T51" i="12"/>
  <c r="L34" i="12"/>
  <c r="M42" i="12"/>
  <c r="U42" i="12"/>
  <c r="O42" i="12"/>
  <c r="P42" i="12"/>
  <c r="N42" i="12"/>
  <c r="R42" i="12"/>
  <c r="S42" i="12"/>
  <c r="Q42" i="12"/>
  <c r="T42" i="12"/>
  <c r="J42" i="12"/>
  <c r="L42" i="12"/>
  <c r="K42" i="12"/>
  <c r="M39" i="12"/>
  <c r="U39" i="12"/>
  <c r="O39" i="12"/>
  <c r="P39" i="12"/>
  <c r="J39" i="12"/>
  <c r="L39" i="12"/>
  <c r="N39" i="12"/>
  <c r="K39" i="12"/>
  <c r="Q39" i="12"/>
  <c r="R39" i="12"/>
  <c r="T39" i="12"/>
  <c r="S39" i="12"/>
  <c r="M49" i="12"/>
  <c r="U49" i="12"/>
  <c r="O49" i="12"/>
  <c r="P49" i="12"/>
  <c r="L49" i="12"/>
  <c r="Q49" i="12"/>
  <c r="N49" i="12"/>
  <c r="S49" i="12"/>
  <c r="T49" i="12"/>
  <c r="J49" i="12"/>
  <c r="K49" i="12"/>
  <c r="R49" i="12"/>
  <c r="I61" i="12"/>
  <c r="D43" i="13"/>
  <c r="R42" i="13"/>
  <c r="D24" i="13"/>
  <c r="D33" i="13"/>
  <c r="I70" i="12"/>
  <c r="D52" i="13"/>
  <c r="D26" i="13"/>
  <c r="I52" i="12"/>
  <c r="D34" i="13"/>
  <c r="D19" i="13"/>
  <c r="F49" i="13"/>
  <c r="D54" i="13"/>
  <c r="D30" i="13"/>
  <c r="D53" i="13"/>
  <c r="R95" i="13"/>
  <c r="D44" i="13"/>
  <c r="D21" i="13"/>
  <c r="D48" i="13"/>
  <c r="I58" i="12"/>
  <c r="D40" i="13"/>
  <c r="D22" i="13"/>
  <c r="D20" i="13" l="1"/>
  <c r="M34" i="12"/>
  <c r="K41" i="12"/>
  <c r="P41" i="12"/>
  <c r="N56" i="12"/>
  <c r="D16" i="13"/>
  <c r="F16" i="13" s="1"/>
  <c r="T34" i="12"/>
  <c r="J41" i="12"/>
  <c r="O41" i="12"/>
  <c r="K56" i="12"/>
  <c r="N38" i="12"/>
  <c r="D60" i="13"/>
  <c r="F60" i="13" s="1"/>
  <c r="S34" i="12"/>
  <c r="P34" i="12"/>
  <c r="K34" i="12"/>
  <c r="N41" i="12"/>
  <c r="T56" i="12"/>
  <c r="U56" i="12"/>
  <c r="T38" i="12"/>
  <c r="Q34" i="12"/>
  <c r="O34" i="12"/>
  <c r="R34" i="12"/>
  <c r="R41" i="12"/>
  <c r="S56" i="12"/>
  <c r="M56" i="12"/>
  <c r="L38" i="12"/>
  <c r="D65" i="13"/>
  <c r="R65" i="13" s="1"/>
  <c r="D67" i="13"/>
  <c r="R67" i="13" s="1"/>
  <c r="D23" i="13"/>
  <c r="N34" i="12"/>
  <c r="J34" i="12"/>
  <c r="Q41" i="12"/>
  <c r="R56" i="12"/>
  <c r="D38" i="13"/>
  <c r="J53" i="12"/>
  <c r="S53" i="12"/>
  <c r="F57" i="13"/>
  <c r="R53" i="12"/>
  <c r="P53" i="12"/>
  <c r="Q44" i="12"/>
  <c r="O44" i="12"/>
  <c r="F50" i="13"/>
  <c r="Q53" i="12"/>
  <c r="O53" i="12"/>
  <c r="N53" i="12"/>
  <c r="M53" i="12"/>
  <c r="L46" i="12"/>
  <c r="L53" i="12"/>
  <c r="T44" i="12"/>
  <c r="D76" i="13"/>
  <c r="D35" i="13"/>
  <c r="R35" i="13" s="1"/>
  <c r="N46" i="12"/>
  <c r="D37" i="13"/>
  <c r="R37" i="13" s="1"/>
  <c r="D66" i="13"/>
  <c r="R66" i="13" s="1"/>
  <c r="F82" i="13"/>
  <c r="G82" i="13" s="1"/>
  <c r="R89" i="13"/>
  <c r="R64" i="13"/>
  <c r="R62" i="13"/>
  <c r="F59" i="13"/>
  <c r="L59" i="13" s="1"/>
  <c r="U59" i="13" s="1"/>
  <c r="M89" i="13"/>
  <c r="V89" i="13" s="1"/>
  <c r="N89" i="13"/>
  <c r="W89" i="13" s="1"/>
  <c r="G89" i="13"/>
  <c r="H89" i="13"/>
  <c r="I89" i="13"/>
  <c r="J89" i="13"/>
  <c r="S89" i="13" s="1"/>
  <c r="K89" i="13"/>
  <c r="T89" i="13" s="1"/>
  <c r="L89" i="13"/>
  <c r="U89" i="13" s="1"/>
  <c r="G68" i="13"/>
  <c r="H68" i="13"/>
  <c r="I68" i="13"/>
  <c r="J68" i="13"/>
  <c r="S68" i="13" s="1"/>
  <c r="K68" i="13"/>
  <c r="T68" i="13" s="1"/>
  <c r="L68" i="13"/>
  <c r="U68" i="13" s="1"/>
  <c r="M68" i="13"/>
  <c r="V68" i="13" s="1"/>
  <c r="N68" i="13"/>
  <c r="W68" i="13" s="1"/>
  <c r="K46" i="12"/>
  <c r="R38" i="12"/>
  <c r="M38" i="12"/>
  <c r="D28" i="13"/>
  <c r="R28" i="13" s="1"/>
  <c r="M32" i="13"/>
  <c r="V32" i="13" s="1"/>
  <c r="L32" i="13"/>
  <c r="U32" i="13" s="1"/>
  <c r="N32" i="13"/>
  <c r="W32" i="13" s="1"/>
  <c r="G32" i="13"/>
  <c r="H32" i="13"/>
  <c r="I32" i="13"/>
  <c r="J32" i="13"/>
  <c r="S32" i="13" s="1"/>
  <c r="K32" i="13"/>
  <c r="T32" i="13" s="1"/>
  <c r="G64" i="13"/>
  <c r="H64" i="13"/>
  <c r="I64" i="13"/>
  <c r="J64" i="13"/>
  <c r="S64" i="13" s="1"/>
  <c r="K64" i="13"/>
  <c r="T64" i="13" s="1"/>
  <c r="L64" i="13"/>
  <c r="U64" i="13" s="1"/>
  <c r="M64" i="13"/>
  <c r="V64" i="13" s="1"/>
  <c r="N64" i="13"/>
  <c r="W64" i="13" s="1"/>
  <c r="M83" i="13"/>
  <c r="V83" i="13" s="1"/>
  <c r="N83" i="13"/>
  <c r="W83" i="13" s="1"/>
  <c r="G83" i="13"/>
  <c r="H83" i="13"/>
  <c r="I83" i="13"/>
  <c r="J83" i="13"/>
  <c r="S83" i="13" s="1"/>
  <c r="K83" i="13"/>
  <c r="T83" i="13" s="1"/>
  <c r="L83" i="13"/>
  <c r="U83" i="13" s="1"/>
  <c r="R46" i="12"/>
  <c r="O46" i="12"/>
  <c r="J38" i="12"/>
  <c r="G59" i="13"/>
  <c r="H59" i="13"/>
  <c r="I59" i="13"/>
  <c r="K59" i="13"/>
  <c r="T59" i="13" s="1"/>
  <c r="N59" i="13"/>
  <c r="W59" i="13" s="1"/>
  <c r="M77" i="13"/>
  <c r="V77" i="13" s="1"/>
  <c r="N77" i="13"/>
  <c r="W77" i="13" s="1"/>
  <c r="G77" i="13"/>
  <c r="H77" i="13"/>
  <c r="I77" i="13"/>
  <c r="J77" i="13"/>
  <c r="S77" i="13" s="1"/>
  <c r="K77" i="13"/>
  <c r="T77" i="13" s="1"/>
  <c r="L77" i="13"/>
  <c r="U77" i="13" s="1"/>
  <c r="M45" i="13"/>
  <c r="V45" i="13" s="1"/>
  <c r="I45" i="13"/>
  <c r="J45" i="13"/>
  <c r="S45" i="13" s="1"/>
  <c r="K45" i="13"/>
  <c r="T45" i="13" s="1"/>
  <c r="L45" i="13"/>
  <c r="U45" i="13" s="1"/>
  <c r="N45" i="13"/>
  <c r="W45" i="13" s="1"/>
  <c r="G45" i="13"/>
  <c r="H45" i="13"/>
  <c r="M86" i="13"/>
  <c r="V86" i="13" s="1"/>
  <c r="N86" i="13"/>
  <c r="W86" i="13" s="1"/>
  <c r="G86" i="13"/>
  <c r="H86" i="13"/>
  <c r="I86" i="13"/>
  <c r="J86" i="13"/>
  <c r="S86" i="13" s="1"/>
  <c r="K86" i="13"/>
  <c r="T86" i="13" s="1"/>
  <c r="L86" i="13"/>
  <c r="U86" i="13" s="1"/>
  <c r="S38" i="12"/>
  <c r="M74" i="13"/>
  <c r="V74" i="13" s="1"/>
  <c r="N74" i="13"/>
  <c r="W74" i="13" s="1"/>
  <c r="G74" i="13"/>
  <c r="H74" i="13"/>
  <c r="I74" i="13"/>
  <c r="J74" i="13"/>
  <c r="S74" i="13" s="1"/>
  <c r="K74" i="13"/>
  <c r="T74" i="13" s="1"/>
  <c r="L74" i="13"/>
  <c r="U74" i="13" s="1"/>
  <c r="H18" i="13"/>
  <c r="G18" i="13"/>
  <c r="N18" i="13"/>
  <c r="W18" i="13" s="1"/>
  <c r="M18" i="13"/>
  <c r="V18" i="13" s="1"/>
  <c r="L18" i="13"/>
  <c r="U18" i="13" s="1"/>
  <c r="K18" i="13"/>
  <c r="T18" i="13" s="1"/>
  <c r="J18" i="13"/>
  <c r="S18" i="13" s="1"/>
  <c r="I18" i="13"/>
  <c r="G61" i="13"/>
  <c r="H61" i="13"/>
  <c r="I61" i="13"/>
  <c r="J61" i="13"/>
  <c r="S61" i="13" s="1"/>
  <c r="K61" i="13"/>
  <c r="T61" i="13" s="1"/>
  <c r="L61" i="13"/>
  <c r="U61" i="13" s="1"/>
  <c r="M61" i="13"/>
  <c r="V61" i="13" s="1"/>
  <c r="N61" i="13"/>
  <c r="W61" i="13" s="1"/>
  <c r="M85" i="13"/>
  <c r="V85" i="13" s="1"/>
  <c r="N85" i="13"/>
  <c r="W85" i="13" s="1"/>
  <c r="G85" i="13"/>
  <c r="H85" i="13"/>
  <c r="I85" i="13"/>
  <c r="J85" i="13"/>
  <c r="S85" i="13" s="1"/>
  <c r="K85" i="13"/>
  <c r="T85" i="13" s="1"/>
  <c r="L85" i="13"/>
  <c r="U85" i="13" s="1"/>
  <c r="D81" i="13"/>
  <c r="R81" i="13" s="1"/>
  <c r="M88" i="13"/>
  <c r="V88" i="13" s="1"/>
  <c r="N88" i="13"/>
  <c r="W88" i="13" s="1"/>
  <c r="G88" i="13"/>
  <c r="H88" i="13"/>
  <c r="I88" i="13"/>
  <c r="J88" i="13"/>
  <c r="S88" i="13" s="1"/>
  <c r="K88" i="13"/>
  <c r="T88" i="13" s="1"/>
  <c r="L88" i="13"/>
  <c r="U88" i="13" s="1"/>
  <c r="Q46" i="12"/>
  <c r="M46" i="12"/>
  <c r="P38" i="12"/>
  <c r="M50" i="13"/>
  <c r="V50" i="13" s="1"/>
  <c r="G50" i="13"/>
  <c r="H50" i="13"/>
  <c r="I50" i="13"/>
  <c r="J50" i="13"/>
  <c r="S50" i="13" s="1"/>
  <c r="K50" i="13"/>
  <c r="T50" i="13" s="1"/>
  <c r="L50" i="13"/>
  <c r="U50" i="13" s="1"/>
  <c r="N50" i="13"/>
  <c r="W50" i="13" s="1"/>
  <c r="M42" i="13"/>
  <c r="V42" i="13" s="1"/>
  <c r="G42" i="13"/>
  <c r="H42" i="13"/>
  <c r="I42" i="13"/>
  <c r="J42" i="13"/>
  <c r="S42" i="13" s="1"/>
  <c r="K42" i="13"/>
  <c r="T42" i="13" s="1"/>
  <c r="L42" i="13"/>
  <c r="U42" i="13" s="1"/>
  <c r="N42" i="13"/>
  <c r="W42" i="13" s="1"/>
  <c r="G60" i="13"/>
  <c r="H60" i="13"/>
  <c r="I60" i="13"/>
  <c r="J60" i="13"/>
  <c r="S60" i="13" s="1"/>
  <c r="K60" i="13"/>
  <c r="T60" i="13" s="1"/>
  <c r="L60" i="13"/>
  <c r="U60" i="13" s="1"/>
  <c r="M60" i="13"/>
  <c r="V60" i="13" s="1"/>
  <c r="N60" i="13"/>
  <c r="W60" i="13" s="1"/>
  <c r="G69" i="13"/>
  <c r="H69" i="13"/>
  <c r="I69" i="13"/>
  <c r="J69" i="13"/>
  <c r="S69" i="13" s="1"/>
  <c r="K69" i="13"/>
  <c r="T69" i="13" s="1"/>
  <c r="L69" i="13"/>
  <c r="U69" i="13" s="1"/>
  <c r="M69" i="13"/>
  <c r="V69" i="13" s="1"/>
  <c r="N69" i="13"/>
  <c r="W69" i="13" s="1"/>
  <c r="M95" i="13"/>
  <c r="V95" i="13" s="1"/>
  <c r="N95" i="13"/>
  <c r="W95" i="13" s="1"/>
  <c r="G95" i="13"/>
  <c r="H95" i="13"/>
  <c r="I95" i="13"/>
  <c r="J95" i="13"/>
  <c r="S95" i="13" s="1"/>
  <c r="K95" i="13"/>
  <c r="T95" i="13" s="1"/>
  <c r="L95" i="13"/>
  <c r="U95" i="13" s="1"/>
  <c r="G62" i="13"/>
  <c r="H62" i="13"/>
  <c r="I62" i="13"/>
  <c r="J62" i="13"/>
  <c r="S62" i="13" s="1"/>
  <c r="K62" i="13"/>
  <c r="T62" i="13" s="1"/>
  <c r="M62" i="13"/>
  <c r="V62" i="13" s="1"/>
  <c r="N62" i="13"/>
  <c r="W62" i="13" s="1"/>
  <c r="L62" i="13"/>
  <c r="U62" i="13" s="1"/>
  <c r="M49" i="13"/>
  <c r="V49" i="13" s="1"/>
  <c r="N49" i="13"/>
  <c r="W49" i="13" s="1"/>
  <c r="G49" i="13"/>
  <c r="H49" i="13"/>
  <c r="I49" i="13"/>
  <c r="J49" i="13"/>
  <c r="S49" i="13" s="1"/>
  <c r="K49" i="13"/>
  <c r="T49" i="13" s="1"/>
  <c r="L49" i="13"/>
  <c r="U49" i="13" s="1"/>
  <c r="M57" i="13"/>
  <c r="V57" i="13" s="1"/>
  <c r="N57" i="13"/>
  <c r="W57" i="13" s="1"/>
  <c r="G57" i="13"/>
  <c r="H57" i="13"/>
  <c r="I57" i="13"/>
  <c r="J57" i="13"/>
  <c r="S57" i="13" s="1"/>
  <c r="K57" i="13"/>
  <c r="T57" i="13" s="1"/>
  <c r="L57" i="13"/>
  <c r="U57" i="13" s="1"/>
  <c r="M92" i="13"/>
  <c r="V92" i="13" s="1"/>
  <c r="N92" i="13"/>
  <c r="W92" i="13" s="1"/>
  <c r="G92" i="13"/>
  <c r="H92" i="13"/>
  <c r="I92" i="13"/>
  <c r="J92" i="13"/>
  <c r="S92" i="13" s="1"/>
  <c r="K92" i="13"/>
  <c r="T92" i="13" s="1"/>
  <c r="L92" i="13"/>
  <c r="U92" i="13" s="1"/>
  <c r="M90" i="13"/>
  <c r="V90" i="13" s="1"/>
  <c r="N90" i="13"/>
  <c r="W90" i="13" s="1"/>
  <c r="G90" i="13"/>
  <c r="H90" i="13"/>
  <c r="I90" i="13"/>
  <c r="J90" i="13"/>
  <c r="S90" i="13" s="1"/>
  <c r="K90" i="13"/>
  <c r="T90" i="13" s="1"/>
  <c r="L90" i="13"/>
  <c r="U90" i="13" s="1"/>
  <c r="H15" i="13"/>
  <c r="G15" i="13"/>
  <c r="N15" i="13"/>
  <c r="W15" i="13" s="1"/>
  <c r="M15" i="13"/>
  <c r="V15" i="13" s="1"/>
  <c r="L15" i="13"/>
  <c r="U15" i="13" s="1"/>
  <c r="K15" i="13"/>
  <c r="T15" i="13" s="1"/>
  <c r="J15" i="13"/>
  <c r="S15" i="13" s="1"/>
  <c r="I15" i="13"/>
  <c r="Q38" i="12"/>
  <c r="M80" i="13"/>
  <c r="V80" i="13" s="1"/>
  <c r="N80" i="13"/>
  <c r="W80" i="13" s="1"/>
  <c r="G80" i="13"/>
  <c r="H80" i="13"/>
  <c r="I80" i="13"/>
  <c r="J80" i="13"/>
  <c r="S80" i="13" s="1"/>
  <c r="K80" i="13"/>
  <c r="T80" i="13" s="1"/>
  <c r="L80" i="13"/>
  <c r="U80" i="13" s="1"/>
  <c r="M51" i="13"/>
  <c r="V51" i="13" s="1"/>
  <c r="G51" i="13"/>
  <c r="H51" i="13"/>
  <c r="I51" i="13"/>
  <c r="J51" i="13"/>
  <c r="S51" i="13" s="1"/>
  <c r="K51" i="13"/>
  <c r="T51" i="13" s="1"/>
  <c r="L51" i="13"/>
  <c r="U51" i="13" s="1"/>
  <c r="N51" i="13"/>
  <c r="W51" i="13" s="1"/>
  <c r="F65" i="13"/>
  <c r="F67" i="13"/>
  <c r="F79" i="13"/>
  <c r="F87" i="13"/>
  <c r="R83" i="13"/>
  <c r="R60" i="13"/>
  <c r="R88" i="13"/>
  <c r="R51" i="13"/>
  <c r="F56" i="13"/>
  <c r="R90" i="13"/>
  <c r="F17" i="13"/>
  <c r="F81" i="13"/>
  <c r="F73" i="13"/>
  <c r="F55" i="13"/>
  <c r="F71" i="13"/>
  <c r="R86" i="13"/>
  <c r="F46" i="13"/>
  <c r="R61" i="13"/>
  <c r="F63" i="13"/>
  <c r="F84" i="13"/>
  <c r="R69" i="13"/>
  <c r="R77" i="13"/>
  <c r="R85" i="13"/>
  <c r="F58" i="13"/>
  <c r="F78" i="13"/>
  <c r="F35" i="13"/>
  <c r="F39" i="13"/>
  <c r="F47" i="13"/>
  <c r="R45" i="13"/>
  <c r="R92" i="13"/>
  <c r="R18" i="13"/>
  <c r="B3" i="16"/>
  <c r="F37" i="13"/>
  <c r="R76" i="13"/>
  <c r="F76" i="13"/>
  <c r="R25" i="13"/>
  <c r="F25" i="13"/>
  <c r="R15" i="13"/>
  <c r="R41" i="13"/>
  <c r="F41" i="13"/>
  <c r="F91" i="13"/>
  <c r="B8" i="17"/>
  <c r="E8" i="16" s="1"/>
  <c r="M52" i="12"/>
  <c r="U52" i="12"/>
  <c r="O52" i="12"/>
  <c r="P52" i="12"/>
  <c r="R52" i="12"/>
  <c r="T52" i="12"/>
  <c r="S52" i="12"/>
  <c r="K52" i="12"/>
  <c r="L52" i="12"/>
  <c r="Q52" i="12"/>
  <c r="J52" i="12"/>
  <c r="B9" i="17" s="1"/>
  <c r="N52" i="12"/>
  <c r="R31" i="13"/>
  <c r="F31" i="13"/>
  <c r="F14" i="13"/>
  <c r="R14" i="13"/>
  <c r="E8" i="7" s="1"/>
  <c r="F72" i="13"/>
  <c r="R72" i="13"/>
  <c r="R93" i="13"/>
  <c r="F93" i="13"/>
  <c r="R36" i="13"/>
  <c r="F36" i="13"/>
  <c r="R27" i="13"/>
  <c r="F27" i="13"/>
  <c r="R70" i="13"/>
  <c r="F70" i="13"/>
  <c r="R68" i="13"/>
  <c r="F94" i="13"/>
  <c r="R94" i="13"/>
  <c r="F29" i="13"/>
  <c r="R29" i="13"/>
  <c r="R75" i="13"/>
  <c r="F75" i="13"/>
  <c r="F40" i="13"/>
  <c r="R40" i="13"/>
  <c r="B3" i="17"/>
  <c r="F26" i="13"/>
  <c r="R26" i="13"/>
  <c r="R34" i="13"/>
  <c r="F34" i="13"/>
  <c r="F48" i="13"/>
  <c r="R48" i="13"/>
  <c r="F53" i="13"/>
  <c r="R53" i="13"/>
  <c r="F21" i="13"/>
  <c r="R21" i="13"/>
  <c r="F44" i="13"/>
  <c r="R44" i="13"/>
  <c r="R33" i="13"/>
  <c r="F33" i="13"/>
  <c r="F38" i="13"/>
  <c r="R38" i="13"/>
  <c r="E5" i="7" s="1"/>
  <c r="B5" i="17"/>
  <c r="E5" i="16" s="1"/>
  <c r="R22" i="13"/>
  <c r="F22" i="13"/>
  <c r="R20" i="13"/>
  <c r="F20" i="13"/>
  <c r="F30" i="13"/>
  <c r="R30" i="13"/>
  <c r="R19" i="13"/>
  <c r="F19" i="13"/>
  <c r="B6" i="17"/>
  <c r="R52" i="13"/>
  <c r="F52" i="13"/>
  <c r="B4" i="17"/>
  <c r="F54" i="13"/>
  <c r="R54" i="13"/>
  <c r="F24" i="13"/>
  <c r="R24" i="13"/>
  <c r="F43" i="13"/>
  <c r="R43" i="13"/>
  <c r="F28" i="13" l="1"/>
  <c r="F66" i="13"/>
  <c r="D3" i="16"/>
  <c r="R23" i="13"/>
  <c r="E4" i="7" s="1"/>
  <c r="F23" i="13"/>
  <c r="L82" i="13"/>
  <c r="U82" i="13" s="1"/>
  <c r="K82" i="13"/>
  <c r="T82" i="13" s="1"/>
  <c r="R16" i="13"/>
  <c r="E3" i="7" s="1"/>
  <c r="H82" i="13"/>
  <c r="N82" i="13"/>
  <c r="W82" i="13" s="1"/>
  <c r="M82" i="13"/>
  <c r="V82" i="13" s="1"/>
  <c r="J82" i="13"/>
  <c r="S82" i="13" s="1"/>
  <c r="I82" i="13"/>
  <c r="J59" i="13"/>
  <c r="S59" i="13" s="1"/>
  <c r="M59" i="13"/>
  <c r="V59" i="13" s="1"/>
  <c r="M33" i="13"/>
  <c r="V33" i="13" s="1"/>
  <c r="N33" i="13"/>
  <c r="W33" i="13" s="1"/>
  <c r="G33" i="13"/>
  <c r="H33" i="13"/>
  <c r="I33" i="13"/>
  <c r="J33" i="13"/>
  <c r="S33" i="13" s="1"/>
  <c r="K33" i="13"/>
  <c r="T33" i="13" s="1"/>
  <c r="L33" i="13"/>
  <c r="U33" i="13" s="1"/>
  <c r="M40" i="13"/>
  <c r="V40" i="13" s="1"/>
  <c r="L40" i="13"/>
  <c r="U40" i="13" s="1"/>
  <c r="N40" i="13"/>
  <c r="W40" i="13" s="1"/>
  <c r="G40" i="13"/>
  <c r="H40" i="13"/>
  <c r="I40" i="13"/>
  <c r="J40" i="13"/>
  <c r="S40" i="13" s="1"/>
  <c r="K40" i="13"/>
  <c r="T40" i="13" s="1"/>
  <c r="G70" i="13"/>
  <c r="H70" i="13"/>
  <c r="I70" i="13"/>
  <c r="J70" i="13"/>
  <c r="S70" i="13" s="1"/>
  <c r="K70" i="13"/>
  <c r="T70" i="13" s="1"/>
  <c r="M70" i="13"/>
  <c r="V70" i="13" s="1"/>
  <c r="N70" i="13"/>
  <c r="W70" i="13" s="1"/>
  <c r="L70" i="13"/>
  <c r="U70" i="13" s="1"/>
  <c r="M55" i="13"/>
  <c r="V55" i="13" s="1"/>
  <c r="K55" i="13"/>
  <c r="T55" i="13" s="1"/>
  <c r="L55" i="13"/>
  <c r="U55" i="13" s="1"/>
  <c r="N55" i="13"/>
  <c r="W55" i="13" s="1"/>
  <c r="G55" i="13"/>
  <c r="H55" i="13"/>
  <c r="I55" i="13"/>
  <c r="J55" i="13"/>
  <c r="S55" i="13" s="1"/>
  <c r="M52" i="13"/>
  <c r="V52" i="13" s="1"/>
  <c r="H52" i="13"/>
  <c r="I52" i="13"/>
  <c r="J52" i="13"/>
  <c r="S52" i="13" s="1"/>
  <c r="K52" i="13"/>
  <c r="T52" i="13" s="1"/>
  <c r="L52" i="13"/>
  <c r="U52" i="13" s="1"/>
  <c r="N52" i="13"/>
  <c r="W52" i="13" s="1"/>
  <c r="G52" i="13"/>
  <c r="M75" i="13"/>
  <c r="V75" i="13" s="1"/>
  <c r="N75" i="13"/>
  <c r="W75" i="13" s="1"/>
  <c r="G75" i="13"/>
  <c r="H75" i="13"/>
  <c r="I75" i="13"/>
  <c r="J75" i="13"/>
  <c r="S75" i="13" s="1"/>
  <c r="K75" i="13"/>
  <c r="T75" i="13" s="1"/>
  <c r="L75" i="13"/>
  <c r="U75" i="13" s="1"/>
  <c r="M72" i="13"/>
  <c r="V72" i="13" s="1"/>
  <c r="N72" i="13"/>
  <c r="W72" i="13" s="1"/>
  <c r="G72" i="13"/>
  <c r="O72" i="13" s="1"/>
  <c r="H72" i="13"/>
  <c r="I72" i="13"/>
  <c r="J72" i="13"/>
  <c r="S72" i="13" s="1"/>
  <c r="K72" i="13"/>
  <c r="T72" i="13" s="1"/>
  <c r="L72" i="13"/>
  <c r="U72" i="13" s="1"/>
  <c r="M76" i="13"/>
  <c r="V76" i="13" s="1"/>
  <c r="N76" i="13"/>
  <c r="W76" i="13" s="1"/>
  <c r="G76" i="13"/>
  <c r="H76" i="13"/>
  <c r="I76" i="13"/>
  <c r="J76" i="13"/>
  <c r="S76" i="13" s="1"/>
  <c r="K76" i="13"/>
  <c r="T76" i="13" s="1"/>
  <c r="L76" i="13"/>
  <c r="U76" i="13" s="1"/>
  <c r="M73" i="13"/>
  <c r="V73" i="13" s="1"/>
  <c r="N73" i="13"/>
  <c r="W73" i="13" s="1"/>
  <c r="G73" i="13"/>
  <c r="H73" i="13"/>
  <c r="I73" i="13"/>
  <c r="J73" i="13"/>
  <c r="S73" i="13" s="1"/>
  <c r="K73" i="13"/>
  <c r="T73" i="13" s="1"/>
  <c r="L73" i="13"/>
  <c r="U73" i="13" s="1"/>
  <c r="M47" i="13"/>
  <c r="V47" i="13" s="1"/>
  <c r="K47" i="13"/>
  <c r="T47" i="13" s="1"/>
  <c r="L47" i="13"/>
  <c r="U47" i="13" s="1"/>
  <c r="N47" i="13"/>
  <c r="W47" i="13" s="1"/>
  <c r="G47" i="13"/>
  <c r="H47" i="13"/>
  <c r="P47" i="13" s="1"/>
  <c r="I47" i="13"/>
  <c r="J47" i="13"/>
  <c r="S47" i="13" s="1"/>
  <c r="M84" i="13"/>
  <c r="V84" i="13" s="1"/>
  <c r="N84" i="13"/>
  <c r="W84" i="13" s="1"/>
  <c r="G84" i="13"/>
  <c r="H84" i="13"/>
  <c r="I84" i="13"/>
  <c r="J84" i="13"/>
  <c r="S84" i="13" s="1"/>
  <c r="K84" i="13"/>
  <c r="T84" i="13" s="1"/>
  <c r="L84" i="13"/>
  <c r="U84" i="13" s="1"/>
  <c r="H16" i="13"/>
  <c r="P16" i="13" s="1"/>
  <c r="G16" i="13"/>
  <c r="N16" i="13"/>
  <c r="W16" i="13" s="1"/>
  <c r="M16" i="13"/>
  <c r="V16" i="13" s="1"/>
  <c r="L16" i="13"/>
  <c r="U16" i="13" s="1"/>
  <c r="K16" i="13"/>
  <c r="T16" i="13" s="1"/>
  <c r="J16" i="13"/>
  <c r="S16" i="13" s="1"/>
  <c r="I16" i="13"/>
  <c r="Q16" i="13" s="1"/>
  <c r="M44" i="13"/>
  <c r="V44" i="13" s="1"/>
  <c r="H44" i="13"/>
  <c r="I44" i="13"/>
  <c r="J44" i="13"/>
  <c r="S44" i="13" s="1"/>
  <c r="K44" i="13"/>
  <c r="T44" i="13" s="1"/>
  <c r="L44" i="13"/>
  <c r="U44" i="13" s="1"/>
  <c r="N44" i="13"/>
  <c r="W44" i="13" s="1"/>
  <c r="G44" i="13"/>
  <c r="O44" i="13" s="1"/>
  <c r="M91" i="13"/>
  <c r="V91" i="13" s="1"/>
  <c r="N91" i="13"/>
  <c r="W91" i="13" s="1"/>
  <c r="G91" i="13"/>
  <c r="H91" i="13"/>
  <c r="I91" i="13"/>
  <c r="J91" i="13"/>
  <c r="S91" i="13" s="1"/>
  <c r="K91" i="13"/>
  <c r="T91" i="13" s="1"/>
  <c r="L91" i="13"/>
  <c r="U91" i="13" s="1"/>
  <c r="M37" i="13"/>
  <c r="V37" i="13" s="1"/>
  <c r="I37" i="13"/>
  <c r="J37" i="13"/>
  <c r="S37" i="13" s="1"/>
  <c r="K37" i="13"/>
  <c r="T37" i="13" s="1"/>
  <c r="L37" i="13"/>
  <c r="U37" i="13" s="1"/>
  <c r="N37" i="13"/>
  <c r="W37" i="13" s="1"/>
  <c r="G37" i="13"/>
  <c r="O37" i="13" s="1"/>
  <c r="H37" i="13"/>
  <c r="M39" i="13"/>
  <c r="V39" i="13" s="1"/>
  <c r="K39" i="13"/>
  <c r="T39" i="13" s="1"/>
  <c r="L39" i="13"/>
  <c r="U39" i="13" s="1"/>
  <c r="N39" i="13"/>
  <c r="W39" i="13" s="1"/>
  <c r="G39" i="13"/>
  <c r="H39" i="13"/>
  <c r="P39" i="13" s="1"/>
  <c r="I39" i="13"/>
  <c r="J39" i="13"/>
  <c r="S39" i="13" s="1"/>
  <c r="G63" i="13"/>
  <c r="H63" i="13"/>
  <c r="I63" i="13"/>
  <c r="J63" i="13"/>
  <c r="S63" i="13" s="1"/>
  <c r="K63" i="13"/>
  <c r="T63" i="13" s="1"/>
  <c r="L63" i="13"/>
  <c r="U63" i="13" s="1"/>
  <c r="M63" i="13"/>
  <c r="V63" i="13" s="1"/>
  <c r="N63" i="13"/>
  <c r="W63" i="13" s="1"/>
  <c r="M81" i="13"/>
  <c r="V81" i="13" s="1"/>
  <c r="N81" i="13"/>
  <c r="W81" i="13" s="1"/>
  <c r="G81" i="13"/>
  <c r="H81" i="13"/>
  <c r="I81" i="13"/>
  <c r="Q81" i="13" s="1"/>
  <c r="J81" i="13"/>
  <c r="S81" i="13" s="1"/>
  <c r="K81" i="13"/>
  <c r="T81" i="13" s="1"/>
  <c r="L81" i="13"/>
  <c r="U81" i="13" s="1"/>
  <c r="H20" i="13"/>
  <c r="P20" i="13" s="1"/>
  <c r="G20" i="13"/>
  <c r="N20" i="13"/>
  <c r="W20" i="13" s="1"/>
  <c r="M20" i="13"/>
  <c r="V20" i="13" s="1"/>
  <c r="L20" i="13"/>
  <c r="U20" i="13" s="1"/>
  <c r="K20" i="13"/>
  <c r="T20" i="13" s="1"/>
  <c r="J20" i="13"/>
  <c r="S20" i="13" s="1"/>
  <c r="I20" i="13"/>
  <c r="Q20" i="13" s="1"/>
  <c r="M34" i="13"/>
  <c r="V34" i="13" s="1"/>
  <c r="G34" i="13"/>
  <c r="H34" i="13"/>
  <c r="I34" i="13"/>
  <c r="J34" i="13"/>
  <c r="S34" i="13" s="1"/>
  <c r="K34" i="13"/>
  <c r="T34" i="13" s="1"/>
  <c r="L34" i="13"/>
  <c r="U34" i="13" s="1"/>
  <c r="N34" i="13"/>
  <c r="W34" i="13" s="1"/>
  <c r="H27" i="13"/>
  <c r="P27" i="13" s="1"/>
  <c r="G27" i="13"/>
  <c r="N27" i="13"/>
  <c r="W27" i="13" s="1"/>
  <c r="M27" i="13"/>
  <c r="V27" i="13" s="1"/>
  <c r="L27" i="13"/>
  <c r="U27" i="13" s="1"/>
  <c r="K27" i="13"/>
  <c r="T27" i="13" s="1"/>
  <c r="J27" i="13"/>
  <c r="S27" i="13" s="1"/>
  <c r="I27" i="13"/>
  <c r="M43" i="13"/>
  <c r="V43" i="13" s="1"/>
  <c r="G43" i="13"/>
  <c r="H43" i="13"/>
  <c r="I43" i="13"/>
  <c r="J43" i="13"/>
  <c r="S43" i="13" s="1"/>
  <c r="K43" i="13"/>
  <c r="T43" i="13" s="1"/>
  <c r="L43" i="13"/>
  <c r="U43" i="13" s="1"/>
  <c r="N43" i="13"/>
  <c r="W43" i="13" s="1"/>
  <c r="H22" i="13"/>
  <c r="P22" i="13" s="1"/>
  <c r="G22" i="13"/>
  <c r="N22" i="13"/>
  <c r="W22" i="13" s="1"/>
  <c r="M22" i="13"/>
  <c r="V22" i="13" s="1"/>
  <c r="L22" i="13"/>
  <c r="U22" i="13" s="1"/>
  <c r="K22" i="13"/>
  <c r="T22" i="13" s="1"/>
  <c r="J22" i="13"/>
  <c r="S22" i="13" s="1"/>
  <c r="I22" i="13"/>
  <c r="Q22" i="13" s="1"/>
  <c r="H19" i="13"/>
  <c r="G19" i="13"/>
  <c r="N19" i="13"/>
  <c r="W19" i="13" s="1"/>
  <c r="M19" i="13"/>
  <c r="V19" i="13" s="1"/>
  <c r="L19" i="13"/>
  <c r="U19" i="13" s="1"/>
  <c r="K19" i="13"/>
  <c r="T19" i="13" s="1"/>
  <c r="J19" i="13"/>
  <c r="S19" i="13" s="1"/>
  <c r="I19" i="13"/>
  <c r="Q19" i="13" s="1"/>
  <c r="H29" i="13"/>
  <c r="G29" i="13"/>
  <c r="N29" i="13"/>
  <c r="W29" i="13" s="1"/>
  <c r="M29" i="13"/>
  <c r="V29" i="13" s="1"/>
  <c r="L29" i="13"/>
  <c r="U29" i="13" s="1"/>
  <c r="K29" i="13"/>
  <c r="T29" i="13" s="1"/>
  <c r="J29" i="13"/>
  <c r="S29" i="13" s="1"/>
  <c r="I29" i="13"/>
  <c r="Q29" i="13" s="1"/>
  <c r="M36" i="13"/>
  <c r="V36" i="13" s="1"/>
  <c r="H36" i="13"/>
  <c r="I36" i="13"/>
  <c r="J36" i="13"/>
  <c r="S36" i="13" s="1"/>
  <c r="K36" i="13"/>
  <c r="T36" i="13" s="1"/>
  <c r="L36" i="13"/>
  <c r="U36" i="13" s="1"/>
  <c r="N36" i="13"/>
  <c r="W36" i="13" s="1"/>
  <c r="G36" i="13"/>
  <c r="O36" i="13" s="1"/>
  <c r="M31" i="13"/>
  <c r="V31" i="13" s="1"/>
  <c r="K31" i="13"/>
  <c r="T31" i="13" s="1"/>
  <c r="L31" i="13"/>
  <c r="U31" i="13" s="1"/>
  <c r="N31" i="13"/>
  <c r="W31" i="13" s="1"/>
  <c r="G31" i="13"/>
  <c r="O31" i="13" s="1"/>
  <c r="H31" i="13"/>
  <c r="P31" i="13" s="1"/>
  <c r="I31" i="13"/>
  <c r="Q31" i="13" s="1"/>
  <c r="J31" i="13"/>
  <c r="S31" i="13" s="1"/>
  <c r="M41" i="13"/>
  <c r="V41" i="13" s="1"/>
  <c r="N41" i="13"/>
  <c r="W41" i="13" s="1"/>
  <c r="G41" i="13"/>
  <c r="H41" i="13"/>
  <c r="I41" i="13"/>
  <c r="J41" i="13"/>
  <c r="S41" i="13" s="1"/>
  <c r="K41" i="13"/>
  <c r="T41" i="13" s="1"/>
  <c r="L41" i="13"/>
  <c r="U41" i="13" s="1"/>
  <c r="M35" i="13"/>
  <c r="V35" i="13" s="1"/>
  <c r="G35" i="13"/>
  <c r="H35" i="13"/>
  <c r="I35" i="13"/>
  <c r="J35" i="13"/>
  <c r="S35" i="13" s="1"/>
  <c r="K35" i="13"/>
  <c r="T35" i="13" s="1"/>
  <c r="L35" i="13"/>
  <c r="U35" i="13" s="1"/>
  <c r="N35" i="13"/>
  <c r="W35" i="13" s="1"/>
  <c r="H28" i="13"/>
  <c r="G28" i="13"/>
  <c r="N28" i="13"/>
  <c r="W28" i="13" s="1"/>
  <c r="M28" i="13"/>
  <c r="V28" i="13" s="1"/>
  <c r="L28" i="13"/>
  <c r="U28" i="13" s="1"/>
  <c r="K28" i="13"/>
  <c r="T28" i="13" s="1"/>
  <c r="J28" i="13"/>
  <c r="S28" i="13" s="1"/>
  <c r="I28" i="13"/>
  <c r="Q28" i="13" s="1"/>
  <c r="M87" i="13"/>
  <c r="V87" i="13" s="1"/>
  <c r="N87" i="13"/>
  <c r="W87" i="13" s="1"/>
  <c r="G87" i="13"/>
  <c r="O87" i="13" s="1"/>
  <c r="H87" i="13"/>
  <c r="I87" i="13"/>
  <c r="J87" i="13"/>
  <c r="S87" i="13" s="1"/>
  <c r="K87" i="13"/>
  <c r="T87" i="13" s="1"/>
  <c r="L87" i="13"/>
  <c r="U87" i="13" s="1"/>
  <c r="H21" i="13"/>
  <c r="G21" i="13"/>
  <c r="N21" i="13"/>
  <c r="W21" i="13" s="1"/>
  <c r="M21" i="13"/>
  <c r="V21" i="13" s="1"/>
  <c r="L21" i="13"/>
  <c r="U21" i="13" s="1"/>
  <c r="K21" i="13"/>
  <c r="T21" i="13" s="1"/>
  <c r="J21" i="13"/>
  <c r="S21" i="13" s="1"/>
  <c r="I21" i="13"/>
  <c r="Q21" i="13" s="1"/>
  <c r="M78" i="13"/>
  <c r="V78" i="13" s="1"/>
  <c r="N78" i="13"/>
  <c r="W78" i="13" s="1"/>
  <c r="G78" i="13"/>
  <c r="H78" i="13"/>
  <c r="I78" i="13"/>
  <c r="Q78" i="13" s="1"/>
  <c r="J78" i="13"/>
  <c r="S78" i="13" s="1"/>
  <c r="K78" i="13"/>
  <c r="T78" i="13" s="1"/>
  <c r="L78" i="13"/>
  <c r="U78" i="13" s="1"/>
  <c r="M46" i="13"/>
  <c r="V46" i="13" s="1"/>
  <c r="J46" i="13"/>
  <c r="S46" i="13" s="1"/>
  <c r="K46" i="13"/>
  <c r="T46" i="13" s="1"/>
  <c r="L46" i="13"/>
  <c r="U46" i="13" s="1"/>
  <c r="N46" i="13"/>
  <c r="W46" i="13" s="1"/>
  <c r="G46" i="13"/>
  <c r="H46" i="13"/>
  <c r="I46" i="13"/>
  <c r="Q46" i="13" s="1"/>
  <c r="H17" i="13"/>
  <c r="P17" i="13" s="1"/>
  <c r="C6" i="7" s="1"/>
  <c r="G17" i="13"/>
  <c r="N17" i="13"/>
  <c r="W17" i="13" s="1"/>
  <c r="J6" i="7" s="1"/>
  <c r="M17" i="13"/>
  <c r="V17" i="13" s="1"/>
  <c r="I6" i="7" s="1"/>
  <c r="L17" i="13"/>
  <c r="U17" i="13" s="1"/>
  <c r="H6" i="7" s="1"/>
  <c r="K17" i="13"/>
  <c r="T17" i="13" s="1"/>
  <c r="G6" i="7" s="1"/>
  <c r="J17" i="13"/>
  <c r="S17" i="13" s="1"/>
  <c r="F6" i="7" s="1"/>
  <c r="I17" i="13"/>
  <c r="M79" i="13"/>
  <c r="V79" i="13" s="1"/>
  <c r="N79" i="13"/>
  <c r="W79" i="13" s="1"/>
  <c r="G79" i="13"/>
  <c r="O79" i="13" s="1"/>
  <c r="H79" i="13"/>
  <c r="I79" i="13"/>
  <c r="J79" i="13"/>
  <c r="S79" i="13" s="1"/>
  <c r="K79" i="13"/>
  <c r="T79" i="13" s="1"/>
  <c r="L79" i="13"/>
  <c r="U79" i="13" s="1"/>
  <c r="M93" i="13"/>
  <c r="V93" i="13" s="1"/>
  <c r="N93" i="13"/>
  <c r="W93" i="13" s="1"/>
  <c r="G93" i="13"/>
  <c r="O93" i="13" s="1"/>
  <c r="H93" i="13"/>
  <c r="I93" i="13"/>
  <c r="J93" i="13"/>
  <c r="S93" i="13" s="1"/>
  <c r="K93" i="13"/>
  <c r="T93" i="13" s="1"/>
  <c r="L93" i="13"/>
  <c r="U93" i="13" s="1"/>
  <c r="G67" i="13"/>
  <c r="H67" i="13"/>
  <c r="I67" i="13"/>
  <c r="J67" i="13"/>
  <c r="S67" i="13" s="1"/>
  <c r="K67" i="13"/>
  <c r="T67" i="13" s="1"/>
  <c r="N67" i="13"/>
  <c r="W67" i="13" s="1"/>
  <c r="L67" i="13"/>
  <c r="U67" i="13" s="1"/>
  <c r="M67" i="13"/>
  <c r="V67" i="13" s="1"/>
  <c r="M48" i="13"/>
  <c r="V48" i="13" s="1"/>
  <c r="L48" i="13"/>
  <c r="U48" i="13" s="1"/>
  <c r="N48" i="13"/>
  <c r="W48" i="13" s="1"/>
  <c r="G48" i="13"/>
  <c r="H48" i="13"/>
  <c r="I48" i="13"/>
  <c r="Q48" i="13" s="1"/>
  <c r="J48" i="13"/>
  <c r="S48" i="13" s="1"/>
  <c r="K48" i="13"/>
  <c r="T48" i="13" s="1"/>
  <c r="H24" i="13"/>
  <c r="G24" i="13"/>
  <c r="N24" i="13"/>
  <c r="W24" i="13" s="1"/>
  <c r="M24" i="13"/>
  <c r="V24" i="13" s="1"/>
  <c r="L24" i="13"/>
  <c r="U24" i="13" s="1"/>
  <c r="K24" i="13"/>
  <c r="T24" i="13" s="1"/>
  <c r="J24" i="13"/>
  <c r="S24" i="13" s="1"/>
  <c r="I24" i="13"/>
  <c r="H26" i="13"/>
  <c r="G26" i="13"/>
  <c r="N26" i="13"/>
  <c r="W26" i="13" s="1"/>
  <c r="M26" i="13"/>
  <c r="V26" i="13" s="1"/>
  <c r="L26" i="13"/>
  <c r="U26" i="13" s="1"/>
  <c r="K26" i="13"/>
  <c r="T26" i="13" s="1"/>
  <c r="J26" i="13"/>
  <c r="S26" i="13" s="1"/>
  <c r="I26" i="13"/>
  <c r="Q26" i="13" s="1"/>
  <c r="M94" i="13"/>
  <c r="V94" i="13" s="1"/>
  <c r="N94" i="13"/>
  <c r="W94" i="13" s="1"/>
  <c r="G94" i="13"/>
  <c r="O94" i="13" s="1"/>
  <c r="H94" i="13"/>
  <c r="P94" i="13" s="1"/>
  <c r="I94" i="13"/>
  <c r="Q94" i="13" s="1"/>
  <c r="J94" i="13"/>
  <c r="S94" i="13" s="1"/>
  <c r="K94" i="13"/>
  <c r="T94" i="13" s="1"/>
  <c r="L94" i="13"/>
  <c r="U94" i="13" s="1"/>
  <c r="M58" i="13"/>
  <c r="V58" i="13" s="1"/>
  <c r="G58" i="13"/>
  <c r="H58" i="13"/>
  <c r="P58" i="13" s="1"/>
  <c r="I58" i="13"/>
  <c r="J58" i="13"/>
  <c r="S58" i="13" s="1"/>
  <c r="K58" i="13"/>
  <c r="T58" i="13" s="1"/>
  <c r="L58" i="13"/>
  <c r="U58" i="13" s="1"/>
  <c r="N58" i="13"/>
  <c r="W58" i="13" s="1"/>
  <c r="M54" i="13"/>
  <c r="V54" i="13" s="1"/>
  <c r="J54" i="13"/>
  <c r="S54" i="13" s="1"/>
  <c r="K54" i="13"/>
  <c r="T54" i="13" s="1"/>
  <c r="L54" i="13"/>
  <c r="U54" i="13" s="1"/>
  <c r="N54" i="13"/>
  <c r="W54" i="13" s="1"/>
  <c r="G54" i="13"/>
  <c r="H54" i="13"/>
  <c r="I54" i="13"/>
  <c r="M30" i="13"/>
  <c r="V30" i="13" s="1"/>
  <c r="J30" i="13"/>
  <c r="S30" i="13" s="1"/>
  <c r="K30" i="13"/>
  <c r="T30" i="13" s="1"/>
  <c r="L30" i="13"/>
  <c r="U30" i="13" s="1"/>
  <c r="N30" i="13"/>
  <c r="W30" i="13" s="1"/>
  <c r="G30" i="13"/>
  <c r="O30" i="13" s="1"/>
  <c r="H30" i="13"/>
  <c r="P30" i="13" s="1"/>
  <c r="I30" i="13"/>
  <c r="Q30" i="13" s="1"/>
  <c r="M38" i="13"/>
  <c r="V38" i="13" s="1"/>
  <c r="I5" i="7" s="1"/>
  <c r="J38" i="13"/>
  <c r="S38" i="13" s="1"/>
  <c r="F5" i="7" s="1"/>
  <c r="K38" i="13"/>
  <c r="T38" i="13" s="1"/>
  <c r="G5" i="7" s="1"/>
  <c r="L38" i="13"/>
  <c r="U38" i="13" s="1"/>
  <c r="H5" i="7" s="1"/>
  <c r="N38" i="13"/>
  <c r="W38" i="13" s="1"/>
  <c r="J5" i="7" s="1"/>
  <c r="G38" i="13"/>
  <c r="O38" i="13" s="1"/>
  <c r="B5" i="7" s="1"/>
  <c r="H38" i="13"/>
  <c r="I38" i="13"/>
  <c r="M53" i="13"/>
  <c r="V53" i="13" s="1"/>
  <c r="I53" i="13"/>
  <c r="J53" i="13"/>
  <c r="S53" i="13" s="1"/>
  <c r="K53" i="13"/>
  <c r="T53" i="13" s="1"/>
  <c r="L53" i="13"/>
  <c r="U53" i="13" s="1"/>
  <c r="N53" i="13"/>
  <c r="W53" i="13" s="1"/>
  <c r="G53" i="13"/>
  <c r="O53" i="13" s="1"/>
  <c r="H53" i="13"/>
  <c r="H25" i="13"/>
  <c r="P25" i="13" s="1"/>
  <c r="G25" i="13"/>
  <c r="N25" i="13"/>
  <c r="W25" i="13" s="1"/>
  <c r="M25" i="13"/>
  <c r="V25" i="13" s="1"/>
  <c r="L25" i="13"/>
  <c r="U25" i="13" s="1"/>
  <c r="K25" i="13"/>
  <c r="T25" i="13" s="1"/>
  <c r="J25" i="13"/>
  <c r="S25" i="13" s="1"/>
  <c r="I25" i="13"/>
  <c r="M71" i="13"/>
  <c r="V71" i="13" s="1"/>
  <c r="N71" i="13"/>
  <c r="W71" i="13" s="1"/>
  <c r="G71" i="13"/>
  <c r="H71" i="13"/>
  <c r="P71" i="13" s="1"/>
  <c r="I71" i="13"/>
  <c r="Q71" i="13" s="1"/>
  <c r="J71" i="13"/>
  <c r="S71" i="13" s="1"/>
  <c r="K71" i="13"/>
  <c r="T71" i="13" s="1"/>
  <c r="L71" i="13"/>
  <c r="U71" i="13" s="1"/>
  <c r="M56" i="13"/>
  <c r="V56" i="13" s="1"/>
  <c r="L56" i="13"/>
  <c r="U56" i="13" s="1"/>
  <c r="N56" i="13"/>
  <c r="W56" i="13" s="1"/>
  <c r="G56" i="13"/>
  <c r="H56" i="13"/>
  <c r="I56" i="13"/>
  <c r="Q56" i="13" s="1"/>
  <c r="J56" i="13"/>
  <c r="S56" i="13" s="1"/>
  <c r="K56" i="13"/>
  <c r="T56" i="13" s="1"/>
  <c r="G65" i="13"/>
  <c r="H65" i="13"/>
  <c r="I65" i="13"/>
  <c r="J65" i="13"/>
  <c r="S65" i="13" s="1"/>
  <c r="K65" i="13"/>
  <c r="T65" i="13" s="1"/>
  <c r="L65" i="13"/>
  <c r="U65" i="13" s="1"/>
  <c r="M65" i="13"/>
  <c r="V65" i="13" s="1"/>
  <c r="N65" i="13"/>
  <c r="W65" i="13" s="1"/>
  <c r="E3" i="16"/>
  <c r="C3" i="16"/>
  <c r="E6" i="16"/>
  <c r="C6" i="16"/>
  <c r="E9" i="7"/>
  <c r="C8" i="16"/>
  <c r="E9" i="16"/>
  <c r="C9" i="16"/>
  <c r="C5" i="16"/>
  <c r="E4" i="16"/>
  <c r="C4" i="16"/>
  <c r="Q32" i="13"/>
  <c r="Q84" i="13"/>
  <c r="P91" i="13"/>
  <c r="P77" i="13"/>
  <c r="P21" i="13"/>
  <c r="Q79" i="13"/>
  <c r="Q87" i="13"/>
  <c r="Q57" i="13"/>
  <c r="Q34" i="13"/>
  <c r="P50" i="13"/>
  <c r="P37" i="13"/>
  <c r="O77" i="13"/>
  <c r="Q86" i="13"/>
  <c r="P86" i="13"/>
  <c r="P87" i="13"/>
  <c r="P68" i="13"/>
  <c r="O80" i="13"/>
  <c r="O26" i="13"/>
  <c r="P90" i="13"/>
  <c r="P29" i="13"/>
  <c r="Q75" i="13"/>
  <c r="O92" i="13"/>
  <c r="P64" i="13"/>
  <c r="Q64" i="13"/>
  <c r="P49" i="13"/>
  <c r="Q49" i="13"/>
  <c r="Q44" i="13"/>
  <c r="P26" i="13"/>
  <c r="O58" i="13"/>
  <c r="O90" i="13"/>
  <c r="Q90" i="13"/>
  <c r="O59" i="13"/>
  <c r="O91" i="13"/>
  <c r="Q92" i="13"/>
  <c r="Q60" i="13"/>
  <c r="P60" i="13"/>
  <c r="O86" i="13"/>
  <c r="O20" i="13"/>
  <c r="Q72" i="13"/>
  <c r="P84" i="13"/>
  <c r="O84" i="13"/>
  <c r="Q74" i="13"/>
  <c r="Q83" i="13"/>
  <c r="Q77" i="13"/>
  <c r="O22" i="13"/>
  <c r="O76" i="13"/>
  <c r="O21" i="13"/>
  <c r="P75" i="13"/>
  <c r="O75" i="13"/>
  <c r="Q73" i="13"/>
  <c r="Q35" i="13"/>
  <c r="Q25" i="13"/>
  <c r="P88" i="13"/>
  <c r="O88" i="13"/>
  <c r="O69" i="13"/>
  <c r="Q91" i="13"/>
  <c r="P51" i="13"/>
  <c r="O51" i="13"/>
  <c r="O18" i="13"/>
  <c r="P79" i="13"/>
  <c r="P89" i="13"/>
  <c r="P80" i="13"/>
  <c r="Q45" i="13"/>
  <c r="O34" i="13"/>
  <c r="Q58" i="13"/>
  <c r="Q82" i="13"/>
  <c r="P92" i="13"/>
  <c r="Q42" i="13"/>
  <c r="P42" i="13"/>
  <c r="O89" i="13"/>
  <c r="Q89" i="13"/>
  <c r="Q50" i="13"/>
  <c r="O50" i="13"/>
  <c r="Q55" i="13"/>
  <c r="O55" i="13"/>
  <c r="O95" i="13"/>
  <c r="P32" i="13"/>
  <c r="O32" i="13"/>
  <c r="P44" i="13"/>
  <c r="O16" i="13"/>
  <c r="H2" i="10"/>
  <c r="K14" i="13" s="1"/>
  <c r="T14" i="13" s="1"/>
  <c r="G8" i="7" s="1"/>
  <c r="O27" i="13"/>
  <c r="O68" i="13"/>
  <c r="Q68" i="13"/>
  <c r="O40" i="13"/>
  <c r="O57" i="13"/>
  <c r="P57" i="13"/>
  <c r="O81" i="13"/>
  <c r="P36" i="13"/>
  <c r="Q15" i="13"/>
  <c r="O33" i="13"/>
  <c r="P65" i="13"/>
  <c r="N23" i="13" l="1"/>
  <c r="W23" i="13" s="1"/>
  <c r="J4" i="7" s="1"/>
  <c r="M23" i="13"/>
  <c r="V23" i="13" s="1"/>
  <c r="I4" i="7" s="1"/>
  <c r="L23" i="13"/>
  <c r="U23" i="13" s="1"/>
  <c r="H4" i="7" s="1"/>
  <c r="K23" i="13"/>
  <c r="T23" i="13" s="1"/>
  <c r="G4" i="7" s="1"/>
  <c r="J23" i="13"/>
  <c r="S23" i="13" s="1"/>
  <c r="F4" i="7" s="1"/>
  <c r="I23" i="13"/>
  <c r="H23" i="13"/>
  <c r="P23" i="13" s="1"/>
  <c r="C4" i="7" s="1"/>
  <c r="G23" i="13"/>
  <c r="O23" i="13" s="1"/>
  <c r="B4" i="7" s="1"/>
  <c r="I66" i="13"/>
  <c r="J66" i="13"/>
  <c r="S66" i="13" s="1"/>
  <c r="K66" i="13"/>
  <c r="T66" i="13" s="1"/>
  <c r="L66" i="13"/>
  <c r="U66" i="13" s="1"/>
  <c r="M66" i="13"/>
  <c r="V66" i="13" s="1"/>
  <c r="N66" i="13"/>
  <c r="W66" i="13" s="1"/>
  <c r="G66" i="13"/>
  <c r="O66" i="13" s="1"/>
  <c r="H66" i="13"/>
  <c r="P66" i="13" s="1"/>
  <c r="F3" i="7"/>
  <c r="C2" i="7"/>
  <c r="I9" i="7"/>
  <c r="I3" i="7"/>
  <c r="B2" i="7"/>
  <c r="I14" i="13"/>
  <c r="Q14" i="13" s="1"/>
  <c r="D8" i="7" s="1"/>
  <c r="F9" i="7"/>
  <c r="F2" i="7"/>
  <c r="J14" i="13"/>
  <c r="S14" i="13" s="1"/>
  <c r="F8" i="7" s="1"/>
  <c r="D2" i="7"/>
  <c r="G9" i="7"/>
  <c r="G2" i="7"/>
  <c r="N14" i="13"/>
  <c r="W14" i="13" s="1"/>
  <c r="J8" i="7" s="1"/>
  <c r="G3" i="7"/>
  <c r="H9" i="7"/>
  <c r="H2" i="7"/>
  <c r="M14" i="13"/>
  <c r="V14" i="13" s="1"/>
  <c r="I8" i="7" s="1"/>
  <c r="H3" i="7"/>
  <c r="I2" i="7"/>
  <c r="L14" i="13"/>
  <c r="U14" i="13" s="1"/>
  <c r="H8" i="7" s="1"/>
  <c r="J9" i="7"/>
  <c r="J2" i="7"/>
  <c r="J3" i="7"/>
  <c r="G14" i="13"/>
  <c r="O14" i="13" s="1"/>
  <c r="B8" i="7" s="1"/>
  <c r="H14" i="13"/>
  <c r="P14" i="13" s="1"/>
  <c r="C8" i="7" s="1"/>
  <c r="C3" i="7"/>
  <c r="B3" i="7"/>
  <c r="Q85" i="13"/>
  <c r="P85" i="13"/>
  <c r="Q33" i="13"/>
  <c r="O56" i="13"/>
  <c r="P56" i="13"/>
  <c r="O39" i="13"/>
  <c r="Q39" i="13"/>
  <c r="P15" i="13"/>
  <c r="O25" i="13"/>
  <c r="Q41" i="13"/>
  <c r="O41" i="13"/>
  <c r="Q63" i="13"/>
  <c r="O63" i="13"/>
  <c r="P63" i="13"/>
  <c r="O52" i="13"/>
  <c r="Q52" i="13"/>
  <c r="P52" i="13"/>
  <c r="O19" i="13"/>
  <c r="P19" i="13"/>
  <c r="P73" i="13"/>
  <c r="O73" i="13"/>
  <c r="P41" i="13"/>
  <c r="P38" i="13"/>
  <c r="C5" i="7" s="1"/>
  <c r="Q17" i="13"/>
  <c r="D6" i="7" s="1"/>
  <c r="O17" i="13"/>
  <c r="B6" i="7" s="1"/>
  <c r="P33" i="13"/>
  <c r="O61" i="13"/>
  <c r="P61" i="13"/>
  <c r="Q61" i="13"/>
  <c r="O24" i="13"/>
  <c r="P24" i="13"/>
  <c r="Q24" i="13"/>
  <c r="O47" i="13"/>
  <c r="Q47" i="13"/>
  <c r="Q27" i="13"/>
  <c r="P83" i="13"/>
  <c r="Q70" i="13"/>
  <c r="O70" i="13"/>
  <c r="P40" i="13"/>
  <c r="Q40" i="13"/>
  <c r="P62" i="13"/>
  <c r="O62" i="13"/>
  <c r="Q23" i="13"/>
  <c r="D4" i="7" s="1"/>
  <c r="O54" i="13"/>
  <c r="Q54" i="13"/>
  <c r="P54" i="13"/>
  <c r="P28" i="13"/>
  <c r="O49" i="13"/>
  <c r="P55" i="13"/>
  <c r="P78" i="13"/>
  <c r="O78" i="13"/>
  <c r="P45" i="13"/>
  <c r="O45" i="13"/>
  <c r="Q62" i="13"/>
  <c r="P43" i="13"/>
  <c r="Q43" i="13"/>
  <c r="P69" i="13"/>
  <c r="Q69" i="13"/>
  <c r="Q53" i="13"/>
  <c r="P53" i="13"/>
  <c r="Q93" i="13"/>
  <c r="P93" i="13"/>
  <c r="Q66" i="13"/>
  <c r="Q65" i="13"/>
  <c r="O65" i="13"/>
  <c r="O85" i="13"/>
  <c r="O15" i="13"/>
  <c r="Q38" i="13"/>
  <c r="D5" i="7" s="1"/>
  <c r="O43" i="13"/>
  <c r="O28" i="13"/>
  <c r="P67" i="13"/>
  <c r="O67" i="13"/>
  <c r="Q67" i="13"/>
  <c r="P70" i="13"/>
  <c r="O82" i="13"/>
  <c r="P82" i="13"/>
  <c r="Q36" i="13"/>
  <c r="O35" i="13"/>
  <c r="P35" i="13"/>
  <c r="O83" i="13"/>
  <c r="O64" i="13"/>
  <c r="P81" i="13"/>
  <c r="Q88" i="13"/>
  <c r="Q51" i="13"/>
  <c r="P48" i="13"/>
  <c r="Q76" i="13"/>
  <c r="O29" i="13"/>
  <c r="O42" i="13"/>
  <c r="Q80" i="13"/>
  <c r="P59" i="13"/>
  <c r="Q59" i="13"/>
  <c r="O74" i="13"/>
  <c r="O71" i="13"/>
  <c r="O60" i="13"/>
  <c r="P76" i="13"/>
  <c r="P34" i="13"/>
  <c r="P72" i="13"/>
  <c r="P95" i="13"/>
  <c r="Q18" i="13"/>
  <c r="Q37" i="13"/>
  <c r="D3" i="7" s="1"/>
  <c r="Q95" i="13"/>
  <c r="P18" i="13"/>
  <c r="O46" i="13"/>
  <c r="O48" i="13"/>
  <c r="P74" i="13"/>
  <c r="P46" i="13"/>
  <c r="C9" i="7" l="1"/>
  <c r="D9" i="7"/>
  <c r="B9" i="7"/>
</calcChain>
</file>

<file path=xl/sharedStrings.xml><?xml version="1.0" encoding="utf-8"?>
<sst xmlns="http://schemas.openxmlformats.org/spreadsheetml/2006/main" count="2790" uniqueCount="1493">
  <si>
    <t>Sources:</t>
  </si>
  <si>
    <t>Exports</t>
  </si>
  <si>
    <t>Cement and other carbonate use</t>
  </si>
  <si>
    <t>Natural gas and petroleum systems</t>
  </si>
  <si>
    <t>Iron and steel</t>
  </si>
  <si>
    <t>Chemicals</t>
  </si>
  <si>
    <t>Waste management</t>
  </si>
  <si>
    <t>Agriculture</t>
  </si>
  <si>
    <t>Other industries</t>
  </si>
  <si>
    <t>government</t>
  </si>
  <si>
    <t>consumers</t>
  </si>
  <si>
    <t>foreign entities</t>
  </si>
  <si>
    <t>Notes</t>
  </si>
  <si>
    <t>Bureau of Economic Analysis</t>
  </si>
  <si>
    <t/>
  </si>
  <si>
    <t>2017</t>
  </si>
  <si>
    <t>...</t>
  </si>
  <si>
    <t>Iron &amp; Steel</t>
  </si>
  <si>
    <t>that is exported.</t>
  </si>
  <si>
    <t>primary metals and minerals that is exported to estimate the share of iron &amp; steel</t>
  </si>
  <si>
    <t>Iron &amp; steel isn't broken out in U.S. trade statistics, so we use the share of all</t>
  </si>
  <si>
    <t>Production:</t>
  </si>
  <si>
    <t>Clinker</t>
  </si>
  <si>
    <t>Shipments to final customers, includes exports</t>
  </si>
  <si>
    <t>Imports of hydraulic cement for consumption</t>
  </si>
  <si>
    <t>Imports of clinker for consumption</t>
  </si>
  <si>
    <t>Exports of hydraulic cement and clinker</t>
  </si>
  <si>
    <t>Price, average mill value, dollars per ton</t>
  </si>
  <si>
    <t>Stocks, cement, yearend</t>
  </si>
  <si>
    <t>Salient Statistics—United States:</t>
  </si>
  <si>
    <t>Portland and masonry cement</t>
  </si>
  <si>
    <t>Net import reliance as a percentage of apparent consumption</t>
  </si>
  <si>
    <t>U.S. Geological Survey</t>
  </si>
  <si>
    <t>https://www.usgs.gov/centers/nmic/cement-statistics-and-information</t>
  </si>
  <si>
    <t>Minerals Yearbook Vol. 1</t>
  </si>
  <si>
    <t>Unit: thousand metric tons</t>
  </si>
  <si>
    <t>U.S. Bureau of Economic Analysis</t>
  </si>
  <si>
    <t>Cement 2019</t>
  </si>
  <si>
    <t>Consumption, apparent</t>
  </si>
  <si>
    <t>Employment, mine and mill, number</t>
  </si>
  <si>
    <t>The Use of Commodities by Industries</t>
  </si>
  <si>
    <t>(Millions of dollars)</t>
  </si>
  <si>
    <t>Commodities/Industries</t>
  </si>
  <si>
    <t>111CA</t>
  </si>
  <si>
    <t>113FF</t>
  </si>
  <si>
    <t>211</t>
  </si>
  <si>
    <t>212</t>
  </si>
  <si>
    <t>213</t>
  </si>
  <si>
    <t>22</t>
  </si>
  <si>
    <t>23</t>
  </si>
  <si>
    <t>321</t>
  </si>
  <si>
    <t>327</t>
  </si>
  <si>
    <t>331</t>
  </si>
  <si>
    <t>332</t>
  </si>
  <si>
    <t>333</t>
  </si>
  <si>
    <t>334</t>
  </si>
  <si>
    <t>335</t>
  </si>
  <si>
    <t>3361MV</t>
  </si>
  <si>
    <t>3364OT</t>
  </si>
  <si>
    <t>337</t>
  </si>
  <si>
    <t>339</t>
  </si>
  <si>
    <t>311FT</t>
  </si>
  <si>
    <t>313TT</t>
  </si>
  <si>
    <t>315AL</t>
  </si>
  <si>
    <t>322</t>
  </si>
  <si>
    <t>323</t>
  </si>
  <si>
    <t>324</t>
  </si>
  <si>
    <t>325</t>
  </si>
  <si>
    <t>326</t>
  </si>
  <si>
    <t>42</t>
  </si>
  <si>
    <t>441</t>
  </si>
  <si>
    <t>445</t>
  </si>
  <si>
    <t>452</t>
  </si>
  <si>
    <t>4A0</t>
  </si>
  <si>
    <t>481</t>
  </si>
  <si>
    <t>482</t>
  </si>
  <si>
    <t>483</t>
  </si>
  <si>
    <t>484</t>
  </si>
  <si>
    <t>485</t>
  </si>
  <si>
    <t>486</t>
  </si>
  <si>
    <t>487OS</t>
  </si>
  <si>
    <t>493</t>
  </si>
  <si>
    <t>511</t>
  </si>
  <si>
    <t>512</t>
  </si>
  <si>
    <t>513</t>
  </si>
  <si>
    <t>514</t>
  </si>
  <si>
    <t>521CI</t>
  </si>
  <si>
    <t>523</t>
  </si>
  <si>
    <t>524</t>
  </si>
  <si>
    <t>525</t>
  </si>
  <si>
    <t>HS</t>
  </si>
  <si>
    <t>ORE</t>
  </si>
  <si>
    <t>532RL</t>
  </si>
  <si>
    <t>5411</t>
  </si>
  <si>
    <t>5415</t>
  </si>
  <si>
    <t>5412OP</t>
  </si>
  <si>
    <t>55</t>
  </si>
  <si>
    <t>561</t>
  </si>
  <si>
    <t>562</t>
  </si>
  <si>
    <t>61</t>
  </si>
  <si>
    <t>621</t>
  </si>
  <si>
    <t>622</t>
  </si>
  <si>
    <t>623</t>
  </si>
  <si>
    <t>624</t>
  </si>
  <si>
    <t>711AS</t>
  </si>
  <si>
    <t>713</t>
  </si>
  <si>
    <t>721</t>
  </si>
  <si>
    <t>722</t>
  </si>
  <si>
    <t>81</t>
  </si>
  <si>
    <t>GFGD</t>
  </si>
  <si>
    <t>GFGN</t>
  </si>
  <si>
    <t>GFE</t>
  </si>
  <si>
    <t>GSLG</t>
  </si>
  <si>
    <t>GSLE</t>
  </si>
  <si>
    <t>T001</t>
  </si>
  <si>
    <t>F010</t>
  </si>
  <si>
    <t>F02E</t>
  </si>
  <si>
    <t>F02N</t>
  </si>
  <si>
    <t>F02R</t>
  </si>
  <si>
    <t>F02S</t>
  </si>
  <si>
    <t>F030</t>
  </si>
  <si>
    <t>F040</t>
  </si>
  <si>
    <t>F06C</t>
  </si>
  <si>
    <t>F06E</t>
  </si>
  <si>
    <t>F06N</t>
  </si>
  <si>
    <t>F06S</t>
  </si>
  <si>
    <t>F07C</t>
  </si>
  <si>
    <t>F07E</t>
  </si>
  <si>
    <t>F07N</t>
  </si>
  <si>
    <t>F07S</t>
  </si>
  <si>
    <t>F10C</t>
  </si>
  <si>
    <t>F10E</t>
  </si>
  <si>
    <t>F10N</t>
  </si>
  <si>
    <t>F10S</t>
  </si>
  <si>
    <t>T019</t>
  </si>
  <si>
    <t>IOCode</t>
  </si>
  <si>
    <t>Name</t>
  </si>
  <si>
    <t>Farms</t>
  </si>
  <si>
    <t>Forestry, fishing, and related activities</t>
  </si>
  <si>
    <t>Oil and gas extraction</t>
  </si>
  <si>
    <t>Mining, except oil and gas</t>
  </si>
  <si>
    <t>Support activities for mining</t>
  </si>
  <si>
    <t>Utilities</t>
  </si>
  <si>
    <t>Construction</t>
  </si>
  <si>
    <t>Wood products</t>
  </si>
  <si>
    <t>Nonmetallic mineral products</t>
  </si>
  <si>
    <t>Primary metals</t>
  </si>
  <si>
    <t>Fabricated metal products</t>
  </si>
  <si>
    <t>Machinery</t>
  </si>
  <si>
    <t>Computer and electronic products</t>
  </si>
  <si>
    <t>Electrical equipment, appliances, and components</t>
  </si>
  <si>
    <t>Motor vehicles, bodies and trailers, and parts</t>
  </si>
  <si>
    <t>Other transportation equipment</t>
  </si>
  <si>
    <t>Furniture and related products</t>
  </si>
  <si>
    <t>Miscellaneous manufacturing</t>
  </si>
  <si>
    <t>Food and beverage and tobacco products</t>
  </si>
  <si>
    <t>Textile mills and textile product mills</t>
  </si>
  <si>
    <t>Apparel and leather and allied products</t>
  </si>
  <si>
    <t>Paper products</t>
  </si>
  <si>
    <t>Printing and related support activities</t>
  </si>
  <si>
    <t>Petroleum and coal products</t>
  </si>
  <si>
    <t>Chemical products</t>
  </si>
  <si>
    <t>Plastics and rubber products</t>
  </si>
  <si>
    <t>Wholesale trade</t>
  </si>
  <si>
    <t>Motor vehicle and parts dealers</t>
  </si>
  <si>
    <t>Food and beverage stores</t>
  </si>
  <si>
    <t>General merchandise stores</t>
  </si>
  <si>
    <t>Other retail</t>
  </si>
  <si>
    <t>Air transportation</t>
  </si>
  <si>
    <t>Rail transportation</t>
  </si>
  <si>
    <t>Water transportation</t>
  </si>
  <si>
    <t>Truck transportation</t>
  </si>
  <si>
    <t>Transit and ground passenger transportation</t>
  </si>
  <si>
    <t>Pipeline transportation</t>
  </si>
  <si>
    <t>Other transportation and support activities</t>
  </si>
  <si>
    <t>Warehousing and storage</t>
  </si>
  <si>
    <t>Publishing industries, except internet (includes software)</t>
  </si>
  <si>
    <t>Motion picture and sound recording industries</t>
  </si>
  <si>
    <t>Broadcasting and telecommunications</t>
  </si>
  <si>
    <t>Data processing, internet publishing, and other information services</t>
  </si>
  <si>
    <t>Federal Reserve banks, credit intermediation, and related activities</t>
  </si>
  <si>
    <t>Securities, commodity contracts, and investments</t>
  </si>
  <si>
    <t>Insurance carriers and related activities</t>
  </si>
  <si>
    <t>Funds, trusts, and other financial vehicles</t>
  </si>
  <si>
    <t>Housing</t>
  </si>
  <si>
    <t>Other real estate</t>
  </si>
  <si>
    <t>Rental and leasing services and lessors of intangible assets</t>
  </si>
  <si>
    <t>Legal services</t>
  </si>
  <si>
    <t>Computer systems design and related services</t>
  </si>
  <si>
    <t>Miscellaneous professional, scientific, and technical services</t>
  </si>
  <si>
    <t>Management of companies and enterprises</t>
  </si>
  <si>
    <t>Administrative and support services</t>
  </si>
  <si>
    <t>Waste management and remediation services</t>
  </si>
  <si>
    <t>Educational services</t>
  </si>
  <si>
    <t>Ambulatory health care services</t>
  </si>
  <si>
    <t>Hospitals</t>
  </si>
  <si>
    <t>Nursing and residential care facilities</t>
  </si>
  <si>
    <t>Social assistance</t>
  </si>
  <si>
    <t>Performing arts, spectator sports, museums, and related activities</t>
  </si>
  <si>
    <t>Amusements, gambling, and recreation industries</t>
  </si>
  <si>
    <t>Accommodation</t>
  </si>
  <si>
    <t>Food services and drinking places</t>
  </si>
  <si>
    <t>Other services, except government</t>
  </si>
  <si>
    <t>Federal general government (defense)</t>
  </si>
  <si>
    <t>Federal general government (nondefense)</t>
  </si>
  <si>
    <t>Federal government enterprises</t>
  </si>
  <si>
    <t>State and local general government</t>
  </si>
  <si>
    <t>State and local government enterprises</t>
  </si>
  <si>
    <t>Total Intermediate</t>
  </si>
  <si>
    <t>Personal consumption expenditures</t>
  </si>
  <si>
    <t>Nonresidential private fixed investment in equipment</t>
  </si>
  <si>
    <t>Nonresidential private fixed investment in intellectual property products</t>
  </si>
  <si>
    <t>Residential private fixed investment</t>
  </si>
  <si>
    <t>Nonresidential private fixed investment in structures</t>
  </si>
  <si>
    <t>Change in private inventories</t>
  </si>
  <si>
    <t>Exports of goods and services</t>
  </si>
  <si>
    <t>National defense: Consumption expenditures</t>
  </si>
  <si>
    <t>Federal national defense: Gross investment in equipment</t>
  </si>
  <si>
    <t>Federal national defense: Gross investment in intellectual property products</t>
  </si>
  <si>
    <t>Federal national defense: Gross investment in structures</t>
  </si>
  <si>
    <t>Nondefense: Consumption expenditures</t>
  </si>
  <si>
    <t>Federal nondefense: Gross investment in equipment</t>
  </si>
  <si>
    <t>Federal nondefense: Gross investment in intellectual property products</t>
  </si>
  <si>
    <t>Federal nondefense: Gross investment in structures</t>
  </si>
  <si>
    <t>State and local government consumption expenditures</t>
  </si>
  <si>
    <t>State and local: Gross investment in equipment</t>
  </si>
  <si>
    <t>State and local: Gross investment in intellectual property products</t>
  </si>
  <si>
    <t>State and local: Gross investment in structures</t>
  </si>
  <si>
    <t>Total use of products</t>
  </si>
  <si>
    <t>Other</t>
  </si>
  <si>
    <t>Noncomparable imports and rest-of-the-world adjustment</t>
  </si>
  <si>
    <t>Used</t>
  </si>
  <si>
    <t>Scrap, used and secondhand goods</t>
  </si>
  <si>
    <t>T005</t>
  </si>
  <si>
    <t>V001</t>
  </si>
  <si>
    <t>Compensation of employees</t>
  </si>
  <si>
    <t>V003</t>
  </si>
  <si>
    <t>Gross operating surplus</t>
  </si>
  <si>
    <t>T00OTOP</t>
  </si>
  <si>
    <t>Other taxes on production</t>
  </si>
  <si>
    <t>VABAS</t>
  </si>
  <si>
    <t>Value Added (basic prices)</t>
  </si>
  <si>
    <t>T018</t>
  </si>
  <si>
    <t>Total industry output (basic prices)</t>
  </si>
  <si>
    <t>T00TOP</t>
  </si>
  <si>
    <t>Taxes on products and imports</t>
  </si>
  <si>
    <t>T00SUB</t>
  </si>
  <si>
    <t>Less: Subsidies</t>
  </si>
  <si>
    <t>VAPRO</t>
  </si>
  <si>
    <t>Value Added (producer prices)</t>
  </si>
  <si>
    <t>BEA Use Table</t>
  </si>
  <si>
    <t>Rows show which industries are supplying the demanded goods.</t>
  </si>
  <si>
    <t>For example, farms demand machinery (cell C19), but machinery manufacturers</t>
  </si>
  <si>
    <t>do not demand farm products (cell N8).</t>
  </si>
  <si>
    <t>The Domestic Supply of Commodities by Industries</t>
  </si>
  <si>
    <t>T007</t>
  </si>
  <si>
    <t>MCIF</t>
  </si>
  <si>
    <t>MADJ</t>
  </si>
  <si>
    <t>T013</t>
  </si>
  <si>
    <t>Trade</t>
  </si>
  <si>
    <t>Trans</t>
  </si>
  <si>
    <t>T014</t>
  </si>
  <si>
    <t>MDTY</t>
  </si>
  <si>
    <t>TOP</t>
  </si>
  <si>
    <t>SUB</t>
  </si>
  <si>
    <t>T015</t>
  </si>
  <si>
    <t>T016</t>
  </si>
  <si>
    <t>Total Commodity Output</t>
  </si>
  <si>
    <t>Imports</t>
  </si>
  <si>
    <t>CIF/FOB Adjustments on Imports</t>
  </si>
  <si>
    <t>Total product supply (basic prices)</t>
  </si>
  <si>
    <t>Trade margins</t>
  </si>
  <si>
    <t>Transport margins</t>
  </si>
  <si>
    <t>Total trade and transportation margins</t>
  </si>
  <si>
    <t>Import duties</t>
  </si>
  <si>
    <t>Tax on products</t>
  </si>
  <si>
    <t>Subsidies</t>
  </si>
  <si>
    <t>Total tax less subsidies on products</t>
  </si>
  <si>
    <t>Total product supply (purchaser prices)</t>
  </si>
  <si>
    <t>T017</t>
  </si>
  <si>
    <t>Total industry supply</t>
  </si>
  <si>
    <t>U.S. Production</t>
  </si>
  <si>
    <t>Total Supply</t>
  </si>
  <si>
    <t>Use by U.S. Government</t>
  </si>
  <si>
    <t>Use by Consumers</t>
  </si>
  <si>
    <t>Change in Private Inventories</t>
  </si>
  <si>
    <t>Total</t>
  </si>
  <si>
    <t>For the most part, the "Use" table contains the data we need.</t>
  </si>
  <si>
    <t>However, we want the share of U.S. production purchased by different entities,</t>
  </si>
  <si>
    <t>not the share of imported goods purchased by different entities, and imported</t>
  </si>
  <si>
    <t>goods are included in the "Use" table.</t>
  </si>
  <si>
    <t>We assume that U.S. industries, government, and consumers buy all of the</t>
  </si>
  <si>
    <t>imported goods (meaning, imported goods are not re-exported), and</t>
  </si>
  <si>
    <t>all exports come from U.S. production.</t>
  </si>
  <si>
    <t>The "Supply" table includes imports, before trade and transport margins,</t>
  </si>
  <si>
    <t>to make them comparable with the figures in the "Use" table.</t>
  </si>
  <si>
    <t>Raw Imports</t>
  </si>
  <si>
    <t>taxes, and subsidies.  We have to assign imports a share of these values</t>
  </si>
  <si>
    <t>to imports.  Remaining taxes are allocated proportionately to the value</t>
  </si>
  <si>
    <t>of imported and U.S.-produced goods sold.  Subsidies are allocated entirely</t>
  </si>
  <si>
    <t>to U.S. goods.</t>
  </si>
  <si>
    <t>Imports may be subject to higher transport margins than U.S.-produced</t>
  </si>
  <si>
    <t>goods, because they must travel longer distances.  Accordingly, when</t>
  </si>
  <si>
    <t>weighting imported goods for purposes of allocating trade margins, we</t>
  </si>
  <si>
    <t>assume an imported dollar of goods has a weight</t>
  </si>
  <si>
    <t>times as large as a domestically-produced dollar of goods.</t>
  </si>
  <si>
    <t>We assume trade margins are allocated proportionately to the value</t>
  </si>
  <si>
    <t>of goods, as retailers and wholesalers have no particular reason to</t>
  </si>
  <si>
    <t>Import Duties</t>
  </si>
  <si>
    <t>Other Taxes on Products</t>
  </si>
  <si>
    <t>Imports' Share of Trade Margins</t>
  </si>
  <si>
    <t>Imports' Share of Transport Margins</t>
  </si>
  <si>
    <t>Imports' Share of Other Taxes</t>
  </si>
  <si>
    <t>Final Value of Imports</t>
  </si>
  <si>
    <t>Import duties are specified in the "Supply" table and are assigned entirely</t>
  </si>
  <si>
    <t>impose a larger mark-up on imported goods (beyond the taxes,</t>
  </si>
  <si>
    <t>lack of subsidies, or transport costs, which are already accounted for).</t>
  </si>
  <si>
    <t>To calculate the usage shares of domestically-produced goods, we first</t>
  </si>
  <si>
    <t>subtract out imported goods from the total, including the adjustements</t>
  </si>
  <si>
    <t>made to imports on the "Imports Calculations" tab.</t>
  </si>
  <si>
    <t>We assume all of the exported goods are U.S.-produced,</t>
  </si>
  <si>
    <t>and we assume U.S. government, industry, and consumers</t>
  </si>
  <si>
    <t>buy imports proportionately to their overall demand for</t>
  </si>
  <si>
    <t>products of each type.</t>
  </si>
  <si>
    <t>Raw Supply</t>
  </si>
  <si>
    <t>We also subtract out changes to inventories, as this is not use of</t>
  </si>
  <si>
    <t>products.</t>
  </si>
  <si>
    <t>Domestically-Produced Product Use</t>
  </si>
  <si>
    <t>Remaining Domestic Use to Allocate</t>
  </si>
  <si>
    <t>government share</t>
  </si>
  <si>
    <t>consumers share</t>
  </si>
  <si>
    <t>foreign entities share</t>
  </si>
  <si>
    <t>Cement is part of the BEA's "nonmetallic mineral products" category, but that category's export share</t>
  </si>
  <si>
    <t>doesn't reflect cement very well, which the U.S. hardly exports at all.</t>
  </si>
  <si>
    <t>Accordingly, we use the USGS source below for cement exports.</t>
  </si>
  <si>
    <t>We use the BEA data for the "nonmetallic mineral products" category to assign shares to U.S.</t>
  </si>
  <si>
    <t>government, industry and consumers.</t>
  </si>
  <si>
    <t>Though the government share may look low (as government funds roads and bridges), remember</t>
  </si>
  <si>
    <t>not government.</t>
  </si>
  <si>
    <t>Interactive Data Tables: Industry Data</t>
  </si>
  <si>
    <t>https://apps.bea.gov/iTable/itable.cfm?reqid=52&amp;step=1</t>
  </si>
  <si>
    <t>Input-Output: The Use Table (Summary level aggregation)</t>
  </si>
  <si>
    <t>Use by Entity and Exports</t>
  </si>
  <si>
    <t>Input-Output: The Supply Table (Summary level aggregation)</t>
  </si>
  <si>
    <t>BEA Supply Table</t>
  </si>
  <si>
    <t>This table indicates where U.S. supply of each industrial good comes from.</t>
  </si>
  <si>
    <t>This table would be irrelevant to us, except it includes imports, which we</t>
  </si>
  <si>
    <t>with to handle specially (we assume all exports are U.S.-produced goods,</t>
  </si>
  <si>
    <t>not imported goods that are re-exported).  The entire purpose of this</t>
  </si>
  <si>
    <t>table and the "imports Calculations" tab is to determine the share of the</t>
  </si>
  <si>
    <t>final value of goods (the Supply) that comes from imports and the</t>
  </si>
  <si>
    <t>various charges associated with imports (taxes, trade and transport margins,</t>
  </si>
  <si>
    <t>etc.)</t>
  </si>
  <si>
    <t>This table shows how much input is demanded by each entity from each industry.</t>
  </si>
  <si>
    <t>Columns show the industry/entity demanding goods.</t>
  </si>
  <si>
    <t>This table is our primary source.  However, we adjust it to account for</t>
  </si>
  <si>
    <t>special handling of imports (noted above) and to remove changes in</t>
  </si>
  <si>
    <t>product inventories on the "Use Calculations" tab.</t>
  </si>
  <si>
    <t>Cement</t>
  </si>
  <si>
    <t>The BEA data on exports of "nonmetallic mineral products" is not representative</t>
  </si>
  <si>
    <t>of cement, so we use an alternative source.  See the "USGS Cement" tab for</t>
  </si>
  <si>
    <t>more detail.</t>
  </si>
  <si>
    <t>Precision of Output Numbers</t>
  </si>
  <si>
    <t>Although our estimate does not have great precision, we use a large number of</t>
  </si>
  <si>
    <t>decimal places in the output sheet in order to reduce rounding error in Vensim</t>
  </si>
  <si>
    <t>that government largely pays private industry to build these things, so the buyer is industry,</t>
  </si>
  <si>
    <t>Shares of Gross Output by Industry</t>
  </si>
  <si>
    <t>[Percent]</t>
  </si>
  <si>
    <t>Line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</si>
  <si>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</si>
  <si>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</si>
  <si>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</si>
  <si>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</si>
  <si>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</si>
  <si>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</si>
  <si>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</si>
  <si>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</si>
  <si>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</si>
  <si>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 xml:space="preserve">    1</t>
  </si>
  <si>
    <t xml:space="preserve">    All industries</t>
  </si>
  <si>
    <t xml:space="preserve">    2</t>
  </si>
  <si>
    <t xml:space="preserve">      Value added</t>
  </si>
  <si>
    <t xml:space="preserve">    3</t>
  </si>
  <si>
    <t xml:space="preserve">        Compensation of employees</t>
  </si>
  <si>
    <t xml:space="preserve">    4</t>
  </si>
  <si>
    <t xml:space="preserve">        Taxes on production and imports less subsidies</t>
  </si>
  <si>
    <t xml:space="preserve">    5</t>
  </si>
  <si>
    <t xml:space="preserve">        Gross operating surplus</t>
  </si>
  <si>
    <t xml:space="preserve">    6</t>
  </si>
  <si>
    <t xml:space="preserve">      Intermediate inputs</t>
  </si>
  <si>
    <t xml:space="preserve">    7</t>
  </si>
  <si>
    <t xml:space="preserve">        Energy inputs</t>
  </si>
  <si>
    <t xml:space="preserve">    8</t>
  </si>
  <si>
    <t xml:space="preserve">        Materials inputs</t>
  </si>
  <si>
    <t xml:space="preserve">    9</t>
  </si>
  <si>
    <t xml:space="preserve">        Purchased-services inputs</t>
  </si>
  <si>
    <t xml:space="preserve">    10</t>
  </si>
  <si>
    <t>Private industries</t>
  </si>
  <si>
    <t xml:space="preserve">    11</t>
  </si>
  <si>
    <t xml:space="preserve">  Value added</t>
  </si>
  <si>
    <t xml:space="preserve">    12</t>
  </si>
  <si>
    <t xml:space="preserve">    Compensation of employees</t>
  </si>
  <si>
    <t xml:space="preserve">    13</t>
  </si>
  <si>
    <t xml:space="preserve">    Taxes on production and imports less subsidies</t>
  </si>
  <si>
    <t xml:space="preserve">    14</t>
  </si>
  <si>
    <t xml:space="preserve">    Gross operating surplus</t>
  </si>
  <si>
    <t xml:space="preserve">    15</t>
  </si>
  <si>
    <t xml:space="preserve">  Intermediate inputs</t>
  </si>
  <si>
    <t xml:space="preserve">    16</t>
  </si>
  <si>
    <t xml:space="preserve">    Energy inputs</t>
  </si>
  <si>
    <t xml:space="preserve">    17</t>
  </si>
  <si>
    <t xml:space="preserve">    Materials inputs</t>
  </si>
  <si>
    <t xml:space="preserve">    18</t>
  </si>
  <si>
    <t xml:space="preserve">    Purchased-services inputs</t>
  </si>
  <si>
    <t xml:space="preserve">    19</t>
  </si>
  <si>
    <t xml:space="preserve">  Agriculture, forestry, fishing, and hunting</t>
  </si>
  <si>
    <t xml:space="preserve">    20</t>
  </si>
  <si>
    <t xml:space="preserve">    Value added</t>
  </si>
  <si>
    <t xml:space="preserve">    21</t>
  </si>
  <si>
    <t xml:space="preserve">      Compensation of employees</t>
  </si>
  <si>
    <t xml:space="preserve">    22</t>
  </si>
  <si>
    <t xml:space="preserve">      Taxes on production and imports less subsidies</t>
  </si>
  <si>
    <t xml:space="preserve">    23</t>
  </si>
  <si>
    <t xml:space="preserve">      Gross operating surplus</t>
  </si>
  <si>
    <t xml:space="preserve">    24</t>
  </si>
  <si>
    <t xml:space="preserve">    Intermediate inputs</t>
  </si>
  <si>
    <t xml:space="preserve">    25</t>
  </si>
  <si>
    <t xml:space="preserve">      Energy inputs</t>
  </si>
  <si>
    <t xml:space="preserve">    26</t>
  </si>
  <si>
    <t xml:space="preserve">      Materials inputs</t>
  </si>
  <si>
    <t xml:space="preserve">    27</t>
  </si>
  <si>
    <t xml:space="preserve">      Purchased-services inputs</t>
  </si>
  <si>
    <t xml:space="preserve">    28</t>
  </si>
  <si>
    <t xml:space="preserve">    Farms</t>
  </si>
  <si>
    <t xml:space="preserve">    29</t>
  </si>
  <si>
    <t xml:space="preserve">    30</t>
  </si>
  <si>
    <t xml:space="preserve">    31</t>
  </si>
  <si>
    <t xml:space="preserve">    32</t>
  </si>
  <si>
    <t xml:space="preserve">    33</t>
  </si>
  <si>
    <t xml:space="preserve">    34</t>
  </si>
  <si>
    <t xml:space="preserve">    35</t>
  </si>
  <si>
    <t xml:space="preserve">    36</t>
  </si>
  <si>
    <t xml:space="preserve">    37</t>
  </si>
  <si>
    <t xml:space="preserve">    Forestry, fishing, and related activities</t>
  </si>
  <si>
    <t xml:space="preserve">    38</t>
  </si>
  <si>
    <t xml:space="preserve">    39</t>
  </si>
  <si>
    <t xml:space="preserve">    40</t>
  </si>
  <si>
    <t xml:space="preserve">    41</t>
  </si>
  <si>
    <t xml:space="preserve">    42</t>
  </si>
  <si>
    <t xml:space="preserve">    43</t>
  </si>
  <si>
    <t xml:space="preserve">    44</t>
  </si>
  <si>
    <t xml:space="preserve">    45</t>
  </si>
  <si>
    <t xml:space="preserve">    46</t>
  </si>
  <si>
    <t xml:space="preserve">  Mining</t>
  </si>
  <si>
    <t xml:space="preserve">    47</t>
  </si>
  <si>
    <t xml:space="preserve">    48</t>
  </si>
  <si>
    <t xml:space="preserve">    49</t>
  </si>
  <si>
    <t xml:space="preserve">    50</t>
  </si>
  <si>
    <t xml:space="preserve">    51</t>
  </si>
  <si>
    <t xml:space="preserve">    52</t>
  </si>
  <si>
    <t xml:space="preserve">    53</t>
  </si>
  <si>
    <t xml:space="preserve">    54</t>
  </si>
  <si>
    <t xml:space="preserve">    55</t>
  </si>
  <si>
    <t xml:space="preserve">    Oil and gas extraction</t>
  </si>
  <si>
    <t xml:space="preserve">    56</t>
  </si>
  <si>
    <t xml:space="preserve">    57</t>
  </si>
  <si>
    <t xml:space="preserve">    58</t>
  </si>
  <si>
    <t xml:space="preserve">    59</t>
  </si>
  <si>
    <t xml:space="preserve">    60</t>
  </si>
  <si>
    <t xml:space="preserve">    61</t>
  </si>
  <si>
    <t xml:space="preserve">    62</t>
  </si>
  <si>
    <t xml:space="preserve">    63</t>
  </si>
  <si>
    <t xml:space="preserve">    64</t>
  </si>
  <si>
    <t xml:space="preserve">    Mining, except oil and gas</t>
  </si>
  <si>
    <t xml:space="preserve">    65</t>
  </si>
  <si>
    <t xml:space="preserve">    66</t>
  </si>
  <si>
    <t xml:space="preserve">    67</t>
  </si>
  <si>
    <t xml:space="preserve">    68</t>
  </si>
  <si>
    <t xml:space="preserve">    69</t>
  </si>
  <si>
    <t xml:space="preserve">    70</t>
  </si>
  <si>
    <t xml:space="preserve">    71</t>
  </si>
  <si>
    <t xml:space="preserve">    72</t>
  </si>
  <si>
    <t xml:space="preserve">    73</t>
  </si>
  <si>
    <t xml:space="preserve">    Support activities for mining</t>
  </si>
  <si>
    <t xml:space="preserve">    74</t>
  </si>
  <si>
    <t xml:space="preserve">    75</t>
  </si>
  <si>
    <t xml:space="preserve">    76</t>
  </si>
  <si>
    <t xml:space="preserve">    77</t>
  </si>
  <si>
    <t xml:space="preserve">    78</t>
  </si>
  <si>
    <t xml:space="preserve">    79</t>
  </si>
  <si>
    <t xml:space="preserve">    80</t>
  </si>
  <si>
    <t xml:space="preserve">    81</t>
  </si>
  <si>
    <t xml:space="preserve">    82</t>
  </si>
  <si>
    <t xml:space="preserve">  Utilities</t>
  </si>
  <si>
    <t xml:space="preserve">    83</t>
  </si>
  <si>
    <t xml:space="preserve">    84</t>
  </si>
  <si>
    <t xml:space="preserve">    85</t>
  </si>
  <si>
    <t xml:space="preserve">    86</t>
  </si>
  <si>
    <t xml:space="preserve">    87</t>
  </si>
  <si>
    <t xml:space="preserve">    88</t>
  </si>
  <si>
    <t xml:space="preserve">    89</t>
  </si>
  <si>
    <t xml:space="preserve">    90</t>
  </si>
  <si>
    <t xml:space="preserve">    91</t>
  </si>
  <si>
    <t xml:space="preserve">  Construction</t>
  </si>
  <si>
    <t xml:space="preserve">    92</t>
  </si>
  <si>
    <t xml:space="preserve">    93</t>
  </si>
  <si>
    <t xml:space="preserve">    94</t>
  </si>
  <si>
    <t xml:space="preserve">    95</t>
  </si>
  <si>
    <t xml:space="preserve">    96</t>
  </si>
  <si>
    <t xml:space="preserve">    97</t>
  </si>
  <si>
    <t xml:space="preserve">    98</t>
  </si>
  <si>
    <t xml:space="preserve">    99</t>
  </si>
  <si>
    <t xml:space="preserve">    100</t>
  </si>
  <si>
    <t xml:space="preserve">  Manufacturing</t>
  </si>
  <si>
    <t xml:space="preserve">    101</t>
  </si>
  <si>
    <t xml:space="preserve">    102</t>
  </si>
  <si>
    <t xml:space="preserve">    103</t>
  </si>
  <si>
    <t xml:space="preserve">    104</t>
  </si>
  <si>
    <t xml:space="preserve">    105</t>
  </si>
  <si>
    <t xml:space="preserve">    106</t>
  </si>
  <si>
    <t xml:space="preserve">    107</t>
  </si>
  <si>
    <t xml:space="preserve">    108</t>
  </si>
  <si>
    <t xml:space="preserve">    109</t>
  </si>
  <si>
    <t xml:space="preserve">    Durable goods</t>
  </si>
  <si>
    <t xml:space="preserve">    110</t>
  </si>
  <si>
    <t xml:space="preserve">    111</t>
  </si>
  <si>
    <t xml:space="preserve">    112</t>
  </si>
  <si>
    <t xml:space="preserve">    113</t>
  </si>
  <si>
    <t xml:space="preserve">    114</t>
  </si>
  <si>
    <t xml:space="preserve">    115</t>
  </si>
  <si>
    <t xml:space="preserve">    116</t>
  </si>
  <si>
    <t xml:space="preserve">    117</t>
  </si>
  <si>
    <t xml:space="preserve">    118</t>
  </si>
  <si>
    <t xml:space="preserve">      Wood products</t>
  </si>
  <si>
    <t xml:space="preserve">    119</t>
  </si>
  <si>
    <t xml:space="preserve">        Value added</t>
  </si>
  <si>
    <t xml:space="preserve">    120</t>
  </si>
  <si>
    <t xml:space="preserve">          Compensation of employees</t>
  </si>
  <si>
    <t xml:space="preserve">    121</t>
  </si>
  <si>
    <t xml:space="preserve">          Taxes on production and imports less subsidies</t>
  </si>
  <si>
    <t xml:space="preserve">    122</t>
  </si>
  <si>
    <t xml:space="preserve">          Gross operating surplus</t>
  </si>
  <si>
    <t xml:space="preserve">    123</t>
  </si>
  <si>
    <t xml:space="preserve">        Intermediate inputs</t>
  </si>
  <si>
    <t xml:space="preserve">    124</t>
  </si>
  <si>
    <t xml:space="preserve">          Energy inputs</t>
  </si>
  <si>
    <t xml:space="preserve">    125</t>
  </si>
  <si>
    <t xml:space="preserve">          Materials inputs</t>
  </si>
  <si>
    <t xml:space="preserve">    126</t>
  </si>
  <si>
    <t xml:space="preserve">          Purchased-services inputs</t>
  </si>
  <si>
    <t xml:space="preserve">    127</t>
  </si>
  <si>
    <t xml:space="preserve">      Nonmetallic mineral products</t>
  </si>
  <si>
    <t xml:space="preserve">    128</t>
  </si>
  <si>
    <t xml:space="preserve">    129</t>
  </si>
  <si>
    <t xml:space="preserve">    130</t>
  </si>
  <si>
    <t xml:space="preserve">    131</t>
  </si>
  <si>
    <t xml:space="preserve">    132</t>
  </si>
  <si>
    <t xml:space="preserve">    133</t>
  </si>
  <si>
    <t xml:space="preserve">    134</t>
  </si>
  <si>
    <t xml:space="preserve">    135</t>
  </si>
  <si>
    <t xml:space="preserve">    136</t>
  </si>
  <si>
    <t xml:space="preserve">      Primary metals</t>
  </si>
  <si>
    <t xml:space="preserve">    137</t>
  </si>
  <si>
    <t xml:space="preserve">    138</t>
  </si>
  <si>
    <t xml:space="preserve">    139</t>
  </si>
  <si>
    <t xml:space="preserve">    140</t>
  </si>
  <si>
    <t xml:space="preserve">    141</t>
  </si>
  <si>
    <t xml:space="preserve">    142</t>
  </si>
  <si>
    <t xml:space="preserve">    143</t>
  </si>
  <si>
    <t xml:space="preserve">    144</t>
  </si>
  <si>
    <t xml:space="preserve">    145</t>
  </si>
  <si>
    <t xml:space="preserve">      Fabricated metal products</t>
  </si>
  <si>
    <t xml:space="preserve">    146</t>
  </si>
  <si>
    <t xml:space="preserve">    147</t>
  </si>
  <si>
    <t xml:space="preserve">    148</t>
  </si>
  <si>
    <t xml:space="preserve">    149</t>
  </si>
  <si>
    <t xml:space="preserve">    150</t>
  </si>
  <si>
    <t xml:space="preserve">    151</t>
  </si>
  <si>
    <t xml:space="preserve">    152</t>
  </si>
  <si>
    <t xml:space="preserve">    153</t>
  </si>
  <si>
    <t xml:space="preserve">    154</t>
  </si>
  <si>
    <t xml:space="preserve">      Machinery</t>
  </si>
  <si>
    <t xml:space="preserve">    155</t>
  </si>
  <si>
    <t xml:space="preserve">    156</t>
  </si>
  <si>
    <t xml:space="preserve">    157</t>
  </si>
  <si>
    <t xml:space="preserve">    158</t>
  </si>
  <si>
    <t xml:space="preserve">    159</t>
  </si>
  <si>
    <t xml:space="preserve">    160</t>
  </si>
  <si>
    <t xml:space="preserve">    161</t>
  </si>
  <si>
    <t xml:space="preserve">    162</t>
  </si>
  <si>
    <t xml:space="preserve">    163</t>
  </si>
  <si>
    <t xml:space="preserve">      Computer and electronic products</t>
  </si>
  <si>
    <t xml:space="preserve">    164</t>
  </si>
  <si>
    <t xml:space="preserve">    165</t>
  </si>
  <si>
    <t xml:space="preserve">    166</t>
  </si>
  <si>
    <t xml:space="preserve">    167</t>
  </si>
  <si>
    <t xml:space="preserve">    168</t>
  </si>
  <si>
    <t xml:space="preserve">    169</t>
  </si>
  <si>
    <t xml:space="preserve">    170</t>
  </si>
  <si>
    <t xml:space="preserve">    171</t>
  </si>
  <si>
    <t xml:space="preserve">    172</t>
  </si>
  <si>
    <t xml:space="preserve">      Electrical equipment, appliances, and components</t>
  </si>
  <si>
    <t xml:space="preserve">    173</t>
  </si>
  <si>
    <t xml:space="preserve">    174</t>
  </si>
  <si>
    <t xml:space="preserve">    175</t>
  </si>
  <si>
    <t xml:space="preserve">    176</t>
  </si>
  <si>
    <t xml:space="preserve">    177</t>
  </si>
  <si>
    <t xml:space="preserve">    178</t>
  </si>
  <si>
    <t xml:space="preserve">    179</t>
  </si>
  <si>
    <t xml:space="preserve">    180</t>
  </si>
  <si>
    <t xml:space="preserve">    181</t>
  </si>
  <si>
    <t xml:space="preserve">      Motor vehicles, bodies and trailers, and parts</t>
  </si>
  <si>
    <t xml:space="preserve">    182</t>
  </si>
  <si>
    <t xml:space="preserve">    183</t>
  </si>
  <si>
    <t xml:space="preserve">    184</t>
  </si>
  <si>
    <t xml:space="preserve">    185</t>
  </si>
  <si>
    <t xml:space="preserve">    186</t>
  </si>
  <si>
    <t xml:space="preserve">    187</t>
  </si>
  <si>
    <t xml:space="preserve">    188</t>
  </si>
  <si>
    <t xml:space="preserve">    189</t>
  </si>
  <si>
    <t xml:space="preserve">    190</t>
  </si>
  <si>
    <t xml:space="preserve">      Other transportation equipment</t>
  </si>
  <si>
    <t xml:space="preserve">    191</t>
  </si>
  <si>
    <t xml:space="preserve">    192</t>
  </si>
  <si>
    <t xml:space="preserve">    193</t>
  </si>
  <si>
    <t xml:space="preserve">    194</t>
  </si>
  <si>
    <t xml:space="preserve">    195</t>
  </si>
  <si>
    <t xml:space="preserve">    196</t>
  </si>
  <si>
    <t xml:space="preserve">    197</t>
  </si>
  <si>
    <t xml:space="preserve">    198</t>
  </si>
  <si>
    <t xml:space="preserve">    199</t>
  </si>
  <si>
    <t xml:space="preserve">      Furniture and related products</t>
  </si>
  <si>
    <t xml:space="preserve">    200</t>
  </si>
  <si>
    <t xml:space="preserve">    201</t>
  </si>
  <si>
    <t xml:space="preserve">    202</t>
  </si>
  <si>
    <t xml:space="preserve">    203</t>
  </si>
  <si>
    <t xml:space="preserve">    204</t>
  </si>
  <si>
    <t xml:space="preserve">    205</t>
  </si>
  <si>
    <t xml:space="preserve">    206</t>
  </si>
  <si>
    <t xml:space="preserve">    207</t>
  </si>
  <si>
    <t xml:space="preserve">    208</t>
  </si>
  <si>
    <t xml:space="preserve">      Miscellaneous manufacturing</t>
  </si>
  <si>
    <t xml:space="preserve">    209</t>
  </si>
  <si>
    <t xml:space="preserve">    210</t>
  </si>
  <si>
    <t xml:space="preserve">    211</t>
  </si>
  <si>
    <t xml:space="preserve">    212</t>
  </si>
  <si>
    <t xml:space="preserve">    213</t>
  </si>
  <si>
    <t xml:space="preserve">    214</t>
  </si>
  <si>
    <t xml:space="preserve">    215</t>
  </si>
  <si>
    <t xml:space="preserve">    216</t>
  </si>
  <si>
    <t xml:space="preserve">    217</t>
  </si>
  <si>
    <t xml:space="preserve">    Nondurable goods</t>
  </si>
  <si>
    <t xml:space="preserve">    218</t>
  </si>
  <si>
    <t xml:space="preserve">    219</t>
  </si>
  <si>
    <t xml:space="preserve">    220</t>
  </si>
  <si>
    <t xml:space="preserve">    221</t>
  </si>
  <si>
    <t xml:space="preserve">    222</t>
  </si>
  <si>
    <t xml:space="preserve">    223</t>
  </si>
  <si>
    <t xml:space="preserve">    224</t>
  </si>
  <si>
    <t xml:space="preserve">    225</t>
  </si>
  <si>
    <t xml:space="preserve">    226</t>
  </si>
  <si>
    <t xml:space="preserve">      Food and beverage and tobacco products</t>
  </si>
  <si>
    <t xml:space="preserve">    227</t>
  </si>
  <si>
    <t xml:space="preserve">    228</t>
  </si>
  <si>
    <t xml:space="preserve">    229</t>
  </si>
  <si>
    <t xml:space="preserve">    230</t>
  </si>
  <si>
    <t xml:space="preserve">    231</t>
  </si>
  <si>
    <t xml:space="preserve">    232</t>
  </si>
  <si>
    <t xml:space="preserve">    233</t>
  </si>
  <si>
    <t xml:space="preserve">    234</t>
  </si>
  <si>
    <t xml:space="preserve">    235</t>
  </si>
  <si>
    <t xml:space="preserve">      Textile mills and textile product mills</t>
  </si>
  <si>
    <t xml:space="preserve">    236</t>
  </si>
  <si>
    <t xml:space="preserve">    237</t>
  </si>
  <si>
    <t xml:space="preserve">    238</t>
  </si>
  <si>
    <t xml:space="preserve">    239</t>
  </si>
  <si>
    <t xml:space="preserve">    240</t>
  </si>
  <si>
    <t xml:space="preserve">    241</t>
  </si>
  <si>
    <t xml:space="preserve">    242</t>
  </si>
  <si>
    <t xml:space="preserve">    243</t>
  </si>
  <si>
    <t xml:space="preserve">    244</t>
  </si>
  <si>
    <t xml:space="preserve">      Apparel and leather and allied products</t>
  </si>
  <si>
    <t xml:space="preserve">    245</t>
  </si>
  <si>
    <t xml:space="preserve">    246</t>
  </si>
  <si>
    <t xml:space="preserve">    247</t>
  </si>
  <si>
    <t xml:space="preserve">    248</t>
  </si>
  <si>
    <t xml:space="preserve">    249</t>
  </si>
  <si>
    <t xml:space="preserve">    250</t>
  </si>
  <si>
    <t xml:space="preserve">    251</t>
  </si>
  <si>
    <t xml:space="preserve">    252</t>
  </si>
  <si>
    <t xml:space="preserve">    253</t>
  </si>
  <si>
    <t xml:space="preserve">      Paper products</t>
  </si>
  <si>
    <t xml:space="preserve">    254</t>
  </si>
  <si>
    <t xml:space="preserve">    255</t>
  </si>
  <si>
    <t xml:space="preserve">    256</t>
  </si>
  <si>
    <t xml:space="preserve">    257</t>
  </si>
  <si>
    <t xml:space="preserve">    258</t>
  </si>
  <si>
    <t xml:space="preserve">    259</t>
  </si>
  <si>
    <t xml:space="preserve">    260</t>
  </si>
  <si>
    <t xml:space="preserve">    261</t>
  </si>
  <si>
    <t xml:space="preserve">    262</t>
  </si>
  <si>
    <t xml:space="preserve">      Printing and related support activities</t>
  </si>
  <si>
    <t xml:space="preserve">    263</t>
  </si>
  <si>
    <t xml:space="preserve">    264</t>
  </si>
  <si>
    <t xml:space="preserve">    265</t>
  </si>
  <si>
    <t xml:space="preserve">    266</t>
  </si>
  <si>
    <t xml:space="preserve">    267</t>
  </si>
  <si>
    <t xml:space="preserve">    268</t>
  </si>
  <si>
    <t xml:space="preserve">    269</t>
  </si>
  <si>
    <t xml:space="preserve">    270</t>
  </si>
  <si>
    <t xml:space="preserve">    271</t>
  </si>
  <si>
    <t xml:space="preserve">      Petroleum and coal products</t>
  </si>
  <si>
    <t xml:space="preserve">    272</t>
  </si>
  <si>
    <t xml:space="preserve">    273</t>
  </si>
  <si>
    <t xml:space="preserve">    274</t>
  </si>
  <si>
    <t xml:space="preserve">    275</t>
  </si>
  <si>
    <t xml:space="preserve">    276</t>
  </si>
  <si>
    <t xml:space="preserve">    277</t>
  </si>
  <si>
    <t xml:space="preserve">    278</t>
  </si>
  <si>
    <t xml:space="preserve">    279</t>
  </si>
  <si>
    <t xml:space="preserve">    280</t>
  </si>
  <si>
    <t xml:space="preserve">      Chemical products</t>
  </si>
  <si>
    <t xml:space="preserve">    281</t>
  </si>
  <si>
    <t xml:space="preserve">    282</t>
  </si>
  <si>
    <t xml:space="preserve">    283</t>
  </si>
  <si>
    <t xml:space="preserve">    284</t>
  </si>
  <si>
    <t xml:space="preserve">    285</t>
  </si>
  <si>
    <t xml:space="preserve">    286</t>
  </si>
  <si>
    <t xml:space="preserve">    287</t>
  </si>
  <si>
    <t xml:space="preserve">    288</t>
  </si>
  <si>
    <t xml:space="preserve">    289</t>
  </si>
  <si>
    <t xml:space="preserve">      Plastics and rubber products</t>
  </si>
  <si>
    <t xml:space="preserve">    290</t>
  </si>
  <si>
    <t xml:space="preserve">    291</t>
  </si>
  <si>
    <t xml:space="preserve">    292</t>
  </si>
  <si>
    <t xml:space="preserve">    293</t>
  </si>
  <si>
    <t xml:space="preserve">    294</t>
  </si>
  <si>
    <t xml:space="preserve">    295</t>
  </si>
  <si>
    <t xml:space="preserve">    296</t>
  </si>
  <si>
    <t xml:space="preserve">    297</t>
  </si>
  <si>
    <t xml:space="preserve">    298</t>
  </si>
  <si>
    <t xml:space="preserve">  Wholesale trade</t>
  </si>
  <si>
    <t xml:space="preserve">    299</t>
  </si>
  <si>
    <t xml:space="preserve">    300</t>
  </si>
  <si>
    <t xml:space="preserve">    301</t>
  </si>
  <si>
    <t xml:space="preserve">    302</t>
  </si>
  <si>
    <t xml:space="preserve">    303</t>
  </si>
  <si>
    <t xml:space="preserve">    304</t>
  </si>
  <si>
    <t xml:space="preserve">    305</t>
  </si>
  <si>
    <t xml:space="preserve">    306</t>
  </si>
  <si>
    <t xml:space="preserve">    307</t>
  </si>
  <si>
    <t xml:space="preserve">  Retail trade</t>
  </si>
  <si>
    <t xml:space="preserve">    308</t>
  </si>
  <si>
    <t xml:space="preserve">    309</t>
  </si>
  <si>
    <t xml:space="preserve">    310</t>
  </si>
  <si>
    <t xml:space="preserve">    311</t>
  </si>
  <si>
    <t xml:space="preserve">    312</t>
  </si>
  <si>
    <t xml:space="preserve">    313</t>
  </si>
  <si>
    <t xml:space="preserve">    314</t>
  </si>
  <si>
    <t xml:space="preserve">    315</t>
  </si>
  <si>
    <t xml:space="preserve">    316</t>
  </si>
  <si>
    <t xml:space="preserve">    Motor vehicle and parts dealers</t>
  </si>
  <si>
    <t xml:space="preserve">    317</t>
  </si>
  <si>
    <t xml:space="preserve">    318</t>
  </si>
  <si>
    <t xml:space="preserve">    319</t>
  </si>
  <si>
    <t xml:space="preserve">    320</t>
  </si>
  <si>
    <t xml:space="preserve">    321</t>
  </si>
  <si>
    <t xml:space="preserve">    322</t>
  </si>
  <si>
    <t xml:space="preserve">    323</t>
  </si>
  <si>
    <t xml:space="preserve">    324</t>
  </si>
  <si>
    <t xml:space="preserve">    325</t>
  </si>
  <si>
    <t xml:space="preserve">    Food and beverage stores</t>
  </si>
  <si>
    <t xml:space="preserve">    326</t>
  </si>
  <si>
    <t xml:space="preserve">    327</t>
  </si>
  <si>
    <t xml:space="preserve">    328</t>
  </si>
  <si>
    <t xml:space="preserve">    329</t>
  </si>
  <si>
    <t xml:space="preserve">    330</t>
  </si>
  <si>
    <t xml:space="preserve">    331</t>
  </si>
  <si>
    <t xml:space="preserve">    332</t>
  </si>
  <si>
    <t xml:space="preserve">    333</t>
  </si>
  <si>
    <t xml:space="preserve">    334</t>
  </si>
  <si>
    <t xml:space="preserve">    General merchandise stores</t>
  </si>
  <si>
    <t xml:space="preserve">    335</t>
  </si>
  <si>
    <t xml:space="preserve">    336</t>
  </si>
  <si>
    <t xml:space="preserve">    337</t>
  </si>
  <si>
    <t xml:space="preserve">    338</t>
  </si>
  <si>
    <t xml:space="preserve">    339</t>
  </si>
  <si>
    <t xml:space="preserve">    340</t>
  </si>
  <si>
    <t xml:space="preserve">    341</t>
  </si>
  <si>
    <t xml:space="preserve">    342</t>
  </si>
  <si>
    <t xml:space="preserve">    343</t>
  </si>
  <si>
    <t xml:space="preserve">    Other retail</t>
  </si>
  <si>
    <t xml:space="preserve">    344</t>
  </si>
  <si>
    <t xml:space="preserve">    345</t>
  </si>
  <si>
    <t xml:space="preserve">    346</t>
  </si>
  <si>
    <t xml:space="preserve">    347</t>
  </si>
  <si>
    <t xml:space="preserve">    348</t>
  </si>
  <si>
    <t xml:space="preserve">    349</t>
  </si>
  <si>
    <t xml:space="preserve">    350</t>
  </si>
  <si>
    <t xml:space="preserve">    351</t>
  </si>
  <si>
    <t xml:space="preserve">    352</t>
  </si>
  <si>
    <t xml:space="preserve">  Transportation and warehousing</t>
  </si>
  <si>
    <t xml:space="preserve">    353</t>
  </si>
  <si>
    <t xml:space="preserve">    354</t>
  </si>
  <si>
    <t xml:space="preserve">    355</t>
  </si>
  <si>
    <t xml:space="preserve">    356</t>
  </si>
  <si>
    <t xml:space="preserve">    357</t>
  </si>
  <si>
    <t xml:space="preserve">    358</t>
  </si>
  <si>
    <t xml:space="preserve">    359</t>
  </si>
  <si>
    <t xml:space="preserve">    360</t>
  </si>
  <si>
    <t xml:space="preserve">    361</t>
  </si>
  <si>
    <t xml:space="preserve">    Air transportation</t>
  </si>
  <si>
    <t xml:space="preserve">    362</t>
  </si>
  <si>
    <t xml:space="preserve">    363</t>
  </si>
  <si>
    <t xml:space="preserve">    364</t>
  </si>
  <si>
    <t xml:space="preserve">    365</t>
  </si>
  <si>
    <t xml:space="preserve">    366</t>
  </si>
  <si>
    <t xml:space="preserve">    367</t>
  </si>
  <si>
    <t xml:space="preserve">    368</t>
  </si>
  <si>
    <t xml:space="preserve">    369</t>
  </si>
  <si>
    <t xml:space="preserve">    370</t>
  </si>
  <si>
    <t xml:space="preserve">    Rail transportation</t>
  </si>
  <si>
    <t xml:space="preserve">    371</t>
  </si>
  <si>
    <t xml:space="preserve">    372</t>
  </si>
  <si>
    <t xml:space="preserve">    373</t>
  </si>
  <si>
    <t xml:space="preserve">    374</t>
  </si>
  <si>
    <t xml:space="preserve">    375</t>
  </si>
  <si>
    <t xml:space="preserve">    376</t>
  </si>
  <si>
    <t xml:space="preserve">    377</t>
  </si>
  <si>
    <t xml:space="preserve">    378</t>
  </si>
  <si>
    <t xml:space="preserve">    379</t>
  </si>
  <si>
    <t xml:space="preserve">    Water transportation</t>
  </si>
  <si>
    <t xml:space="preserve">    380</t>
  </si>
  <si>
    <t xml:space="preserve">    381</t>
  </si>
  <si>
    <t xml:space="preserve">    382</t>
  </si>
  <si>
    <t xml:space="preserve">    383</t>
  </si>
  <si>
    <t xml:space="preserve">    384</t>
  </si>
  <si>
    <t xml:space="preserve">    385</t>
  </si>
  <si>
    <t xml:space="preserve">    386</t>
  </si>
  <si>
    <t xml:space="preserve">    387</t>
  </si>
  <si>
    <t xml:space="preserve">    388</t>
  </si>
  <si>
    <t xml:space="preserve">    Truck transportation</t>
  </si>
  <si>
    <t xml:space="preserve">    389</t>
  </si>
  <si>
    <t xml:space="preserve">    390</t>
  </si>
  <si>
    <t xml:space="preserve">    391</t>
  </si>
  <si>
    <t xml:space="preserve">    392</t>
  </si>
  <si>
    <t xml:space="preserve">    393</t>
  </si>
  <si>
    <t xml:space="preserve">    394</t>
  </si>
  <si>
    <t xml:space="preserve">    395</t>
  </si>
  <si>
    <t xml:space="preserve">    396</t>
  </si>
  <si>
    <t xml:space="preserve">    397</t>
  </si>
  <si>
    <t xml:space="preserve">    Transit and ground passenger transportation</t>
  </si>
  <si>
    <t xml:space="preserve">    398</t>
  </si>
  <si>
    <t xml:space="preserve">    399</t>
  </si>
  <si>
    <t xml:space="preserve">    400</t>
  </si>
  <si>
    <t xml:space="preserve">    401</t>
  </si>
  <si>
    <t xml:space="preserve">    402</t>
  </si>
  <si>
    <t xml:space="preserve">    403</t>
  </si>
  <si>
    <t xml:space="preserve">    404</t>
  </si>
  <si>
    <t xml:space="preserve">    405</t>
  </si>
  <si>
    <t xml:space="preserve">    406</t>
  </si>
  <si>
    <t xml:space="preserve">    Pipeline transportation</t>
  </si>
  <si>
    <t xml:space="preserve">    407</t>
  </si>
  <si>
    <t xml:space="preserve">    408</t>
  </si>
  <si>
    <t xml:space="preserve">    409</t>
  </si>
  <si>
    <t xml:space="preserve">    410</t>
  </si>
  <si>
    <t xml:space="preserve">    411</t>
  </si>
  <si>
    <t xml:space="preserve">    412</t>
  </si>
  <si>
    <t xml:space="preserve">    413</t>
  </si>
  <si>
    <t xml:space="preserve">    414</t>
  </si>
  <si>
    <t xml:space="preserve">    415</t>
  </si>
  <si>
    <t xml:space="preserve">    Other transportation and support activities</t>
  </si>
  <si>
    <t xml:space="preserve">    416</t>
  </si>
  <si>
    <t xml:space="preserve">    417</t>
  </si>
  <si>
    <t xml:space="preserve">    418</t>
  </si>
  <si>
    <t xml:space="preserve">    419</t>
  </si>
  <si>
    <t xml:space="preserve">    420</t>
  </si>
  <si>
    <t xml:space="preserve">    421</t>
  </si>
  <si>
    <t xml:space="preserve">    422</t>
  </si>
  <si>
    <t xml:space="preserve">    423</t>
  </si>
  <si>
    <t xml:space="preserve">    424</t>
  </si>
  <si>
    <t xml:space="preserve">    Warehousing and storage</t>
  </si>
  <si>
    <t xml:space="preserve">    425</t>
  </si>
  <si>
    <t xml:space="preserve">    426</t>
  </si>
  <si>
    <t xml:space="preserve">    427</t>
  </si>
  <si>
    <t xml:space="preserve">    428</t>
  </si>
  <si>
    <t xml:space="preserve">    429</t>
  </si>
  <si>
    <t xml:space="preserve">    430</t>
  </si>
  <si>
    <t xml:space="preserve">    431</t>
  </si>
  <si>
    <t xml:space="preserve">    432</t>
  </si>
  <si>
    <t xml:space="preserve">    433</t>
  </si>
  <si>
    <t xml:space="preserve">  Information</t>
  </si>
  <si>
    <t xml:space="preserve">    434</t>
  </si>
  <si>
    <t xml:space="preserve">    435</t>
  </si>
  <si>
    <t xml:space="preserve">    436</t>
  </si>
  <si>
    <t xml:space="preserve">    437</t>
  </si>
  <si>
    <t xml:space="preserve">    438</t>
  </si>
  <si>
    <t xml:space="preserve">    439</t>
  </si>
  <si>
    <t xml:space="preserve">    440</t>
  </si>
  <si>
    <t xml:space="preserve">    441</t>
  </si>
  <si>
    <t xml:space="preserve">    442</t>
  </si>
  <si>
    <t xml:space="preserve">    Publishing industries, except internet (includes software)</t>
  </si>
  <si>
    <t xml:space="preserve">    443</t>
  </si>
  <si>
    <t xml:space="preserve">    444</t>
  </si>
  <si>
    <t xml:space="preserve">    445</t>
  </si>
  <si>
    <t xml:space="preserve">    446</t>
  </si>
  <si>
    <t xml:space="preserve">    447</t>
  </si>
  <si>
    <t xml:space="preserve">    448</t>
  </si>
  <si>
    <t xml:space="preserve">    449</t>
  </si>
  <si>
    <t xml:space="preserve">    450</t>
  </si>
  <si>
    <t xml:space="preserve">    451</t>
  </si>
  <si>
    <t xml:space="preserve">    Motion picture and sound recording industries</t>
  </si>
  <si>
    <t xml:space="preserve">    452</t>
  </si>
  <si>
    <t xml:space="preserve">    453</t>
  </si>
  <si>
    <t xml:space="preserve">    454</t>
  </si>
  <si>
    <t xml:space="preserve">    455</t>
  </si>
  <si>
    <t xml:space="preserve">    456</t>
  </si>
  <si>
    <t xml:space="preserve">    457</t>
  </si>
  <si>
    <t xml:space="preserve">    458</t>
  </si>
  <si>
    <t xml:space="preserve">    459</t>
  </si>
  <si>
    <t xml:space="preserve">    460</t>
  </si>
  <si>
    <t xml:space="preserve">    Broadcasting and telecommunications</t>
  </si>
  <si>
    <t xml:space="preserve">    461</t>
  </si>
  <si>
    <t xml:space="preserve">    462</t>
  </si>
  <si>
    <t xml:space="preserve">    463</t>
  </si>
  <si>
    <t xml:space="preserve">    464</t>
  </si>
  <si>
    <t xml:space="preserve">    465</t>
  </si>
  <si>
    <t xml:space="preserve">    466</t>
  </si>
  <si>
    <t xml:space="preserve">    467</t>
  </si>
  <si>
    <t xml:space="preserve">    468</t>
  </si>
  <si>
    <t xml:space="preserve">    469</t>
  </si>
  <si>
    <t xml:space="preserve">    Data processing, internet publishing, and other information services</t>
  </si>
  <si>
    <t xml:space="preserve">    470</t>
  </si>
  <si>
    <t xml:space="preserve">    471</t>
  </si>
  <si>
    <t xml:space="preserve">    472</t>
  </si>
  <si>
    <t xml:space="preserve">    473</t>
  </si>
  <si>
    <t xml:space="preserve">    474</t>
  </si>
  <si>
    <t xml:space="preserve">    475</t>
  </si>
  <si>
    <t xml:space="preserve">    476</t>
  </si>
  <si>
    <t xml:space="preserve">    477</t>
  </si>
  <si>
    <t xml:space="preserve">    478</t>
  </si>
  <si>
    <t xml:space="preserve">  Finance, insurance, real estate, rental, and leasing</t>
  </si>
  <si>
    <t xml:space="preserve">    479</t>
  </si>
  <si>
    <t xml:space="preserve">    480</t>
  </si>
  <si>
    <t xml:space="preserve">    481</t>
  </si>
  <si>
    <t xml:space="preserve">    482</t>
  </si>
  <si>
    <t xml:space="preserve">    483</t>
  </si>
  <si>
    <t xml:space="preserve">    484</t>
  </si>
  <si>
    <t xml:space="preserve">    485</t>
  </si>
  <si>
    <t xml:space="preserve">    486</t>
  </si>
  <si>
    <t xml:space="preserve">    487</t>
  </si>
  <si>
    <t xml:space="preserve">    Finance and insurance</t>
  </si>
  <si>
    <t xml:space="preserve">    488</t>
  </si>
  <si>
    <t xml:space="preserve">    489</t>
  </si>
  <si>
    <t xml:space="preserve">    490</t>
  </si>
  <si>
    <t xml:space="preserve">    491</t>
  </si>
  <si>
    <t xml:space="preserve">    492</t>
  </si>
  <si>
    <t xml:space="preserve">    493</t>
  </si>
  <si>
    <t xml:space="preserve">    494</t>
  </si>
  <si>
    <t xml:space="preserve">    495</t>
  </si>
  <si>
    <t xml:space="preserve">    496</t>
  </si>
  <si>
    <t xml:space="preserve">    Federal Reserve banks, credit intermediation, and related activities</t>
  </si>
  <si>
    <t xml:space="preserve">    497</t>
  </si>
  <si>
    <t xml:space="preserve">    498</t>
  </si>
  <si>
    <t xml:space="preserve">    499</t>
  </si>
  <si>
    <t xml:space="preserve">    500</t>
  </si>
  <si>
    <t xml:space="preserve">    501</t>
  </si>
  <si>
    <t xml:space="preserve">    502</t>
  </si>
  <si>
    <t xml:space="preserve">    503</t>
  </si>
  <si>
    <t xml:space="preserve">    504</t>
  </si>
  <si>
    <t xml:space="preserve">    505</t>
  </si>
  <si>
    <t xml:space="preserve">    Securities, commodity contracts, and investments</t>
  </si>
  <si>
    <t xml:space="preserve">    506</t>
  </si>
  <si>
    <t xml:space="preserve">    507</t>
  </si>
  <si>
    <t xml:space="preserve">    508</t>
  </si>
  <si>
    <t xml:space="preserve">    509</t>
  </si>
  <si>
    <t xml:space="preserve">    510</t>
  </si>
  <si>
    <t xml:space="preserve">    511</t>
  </si>
  <si>
    <t xml:space="preserve">    512</t>
  </si>
  <si>
    <t xml:space="preserve">    513</t>
  </si>
  <si>
    <t xml:space="preserve">    514</t>
  </si>
  <si>
    <t xml:space="preserve">    Insurance carriers and related activities</t>
  </si>
  <si>
    <t xml:space="preserve">    515</t>
  </si>
  <si>
    <t xml:space="preserve">    516</t>
  </si>
  <si>
    <t xml:space="preserve">    517</t>
  </si>
  <si>
    <t xml:space="preserve">    518</t>
  </si>
  <si>
    <t xml:space="preserve">    519</t>
  </si>
  <si>
    <t xml:space="preserve">    520</t>
  </si>
  <si>
    <t xml:space="preserve">    521</t>
  </si>
  <si>
    <t xml:space="preserve">    522</t>
  </si>
  <si>
    <t xml:space="preserve">    523</t>
  </si>
  <si>
    <t xml:space="preserve">    Funds, trusts, and other financial vehicles</t>
  </si>
  <si>
    <t xml:space="preserve">    524</t>
  </si>
  <si>
    <t xml:space="preserve">    525</t>
  </si>
  <si>
    <t xml:space="preserve">    526</t>
  </si>
  <si>
    <t xml:space="preserve">    527</t>
  </si>
  <si>
    <t xml:space="preserve">    528</t>
  </si>
  <si>
    <t xml:space="preserve">    529</t>
  </si>
  <si>
    <t xml:space="preserve">    530</t>
  </si>
  <si>
    <t xml:space="preserve">    531</t>
  </si>
  <si>
    <t xml:space="preserve">    532</t>
  </si>
  <si>
    <t xml:space="preserve">    Real estate and rental and leasing</t>
  </si>
  <si>
    <t xml:space="preserve">    533</t>
  </si>
  <si>
    <t xml:space="preserve">    534</t>
  </si>
  <si>
    <t xml:space="preserve">    535</t>
  </si>
  <si>
    <t xml:space="preserve">    536</t>
  </si>
  <si>
    <t xml:space="preserve">    537</t>
  </si>
  <si>
    <t xml:space="preserve">    538</t>
  </si>
  <si>
    <t xml:space="preserve">    539</t>
  </si>
  <si>
    <t xml:space="preserve">    540</t>
  </si>
  <si>
    <t xml:space="preserve">    541</t>
  </si>
  <si>
    <t xml:space="preserve">      Real estate</t>
  </si>
  <si>
    <t xml:space="preserve">    542</t>
  </si>
  <si>
    <t xml:space="preserve">    543</t>
  </si>
  <si>
    <t xml:space="preserve">    544</t>
  </si>
  <si>
    <t xml:space="preserve">    545</t>
  </si>
  <si>
    <t xml:space="preserve">    546</t>
  </si>
  <si>
    <t xml:space="preserve">    547</t>
  </si>
  <si>
    <t xml:space="preserve">    548</t>
  </si>
  <si>
    <t xml:space="preserve">    549</t>
  </si>
  <si>
    <t xml:space="preserve">    550</t>
  </si>
  <si>
    <t xml:space="preserve">        Housing</t>
  </si>
  <si>
    <t xml:space="preserve">    551</t>
  </si>
  <si>
    <t xml:space="preserve">          Value added</t>
  </si>
  <si>
    <t xml:space="preserve">    552</t>
  </si>
  <si>
    <t xml:space="preserve">            Compensation of employees</t>
  </si>
  <si>
    <t xml:space="preserve">    553</t>
  </si>
  <si>
    <t xml:space="preserve">            Taxes on production and imports less subsidies</t>
  </si>
  <si>
    <t xml:space="preserve">    554</t>
  </si>
  <si>
    <t xml:space="preserve">            Gross operating surplus</t>
  </si>
  <si>
    <t xml:space="preserve">    555</t>
  </si>
  <si>
    <t xml:space="preserve">          Intermediate inputs</t>
  </si>
  <si>
    <t xml:space="preserve">    556</t>
  </si>
  <si>
    <t xml:space="preserve">            Energy inputs</t>
  </si>
  <si>
    <t xml:space="preserve">    557</t>
  </si>
  <si>
    <t xml:space="preserve">            Materials inputs</t>
  </si>
  <si>
    <t xml:space="preserve">    558</t>
  </si>
  <si>
    <t xml:space="preserve">            Purchased-services inputs</t>
  </si>
  <si>
    <t xml:space="preserve">    559</t>
  </si>
  <si>
    <t xml:space="preserve">        Other real estate</t>
  </si>
  <si>
    <t xml:space="preserve">    560</t>
  </si>
  <si>
    <t xml:space="preserve">    561</t>
  </si>
  <si>
    <t xml:space="preserve">    562</t>
  </si>
  <si>
    <t xml:space="preserve">    563</t>
  </si>
  <si>
    <t xml:space="preserve">    564</t>
  </si>
  <si>
    <t xml:space="preserve">    565</t>
  </si>
  <si>
    <t xml:space="preserve">    566</t>
  </si>
  <si>
    <t xml:space="preserve">    567</t>
  </si>
  <si>
    <t xml:space="preserve">    568</t>
  </si>
  <si>
    <t xml:space="preserve">      Rental and leasing services and lessors of intangible assets</t>
  </si>
  <si>
    <t xml:space="preserve">    569</t>
  </si>
  <si>
    <t xml:space="preserve">    570</t>
  </si>
  <si>
    <t xml:space="preserve">    571</t>
  </si>
  <si>
    <t xml:space="preserve">    572</t>
  </si>
  <si>
    <t xml:space="preserve">    573</t>
  </si>
  <si>
    <t xml:space="preserve">    574</t>
  </si>
  <si>
    <t xml:space="preserve">    575</t>
  </si>
  <si>
    <t xml:space="preserve">    576</t>
  </si>
  <si>
    <t xml:space="preserve">    577</t>
  </si>
  <si>
    <t xml:space="preserve">  Professional and business services</t>
  </si>
  <si>
    <t xml:space="preserve">    578</t>
  </si>
  <si>
    <t xml:space="preserve">    579</t>
  </si>
  <si>
    <t xml:space="preserve">    580</t>
  </si>
  <si>
    <t xml:space="preserve">    581</t>
  </si>
  <si>
    <t xml:space="preserve">    582</t>
  </si>
  <si>
    <t xml:space="preserve">    583</t>
  </si>
  <si>
    <t xml:space="preserve">    584</t>
  </si>
  <si>
    <t xml:space="preserve">    585</t>
  </si>
  <si>
    <t xml:space="preserve">    586</t>
  </si>
  <si>
    <t xml:space="preserve">    Professional, scientific, and technical services</t>
  </si>
  <si>
    <t xml:space="preserve">    587</t>
  </si>
  <si>
    <t xml:space="preserve">    588</t>
  </si>
  <si>
    <t xml:space="preserve">    589</t>
  </si>
  <si>
    <t xml:space="preserve">    590</t>
  </si>
  <si>
    <t xml:space="preserve">    591</t>
  </si>
  <si>
    <t xml:space="preserve">    592</t>
  </si>
  <si>
    <t xml:space="preserve">    593</t>
  </si>
  <si>
    <t xml:space="preserve">    594</t>
  </si>
  <si>
    <t xml:space="preserve">    595</t>
  </si>
  <si>
    <t xml:space="preserve">    Legal services</t>
  </si>
  <si>
    <t xml:space="preserve">    596</t>
  </si>
  <si>
    <t xml:space="preserve">    597</t>
  </si>
  <si>
    <t xml:space="preserve">    598</t>
  </si>
  <si>
    <t xml:space="preserve">    599</t>
  </si>
  <si>
    <t xml:space="preserve">    600</t>
  </si>
  <si>
    <t xml:space="preserve">    601</t>
  </si>
  <si>
    <t xml:space="preserve">    602</t>
  </si>
  <si>
    <t xml:space="preserve">    603</t>
  </si>
  <si>
    <t xml:space="preserve">    604</t>
  </si>
  <si>
    <t xml:space="preserve">    Computer systems design and related services</t>
  </si>
  <si>
    <t xml:space="preserve">    605</t>
  </si>
  <si>
    <t xml:space="preserve">    606</t>
  </si>
  <si>
    <t xml:space="preserve">    607</t>
  </si>
  <si>
    <t xml:space="preserve">    608</t>
  </si>
  <si>
    <t xml:space="preserve">    609</t>
  </si>
  <si>
    <t xml:space="preserve">    610</t>
  </si>
  <si>
    <t xml:space="preserve">    611</t>
  </si>
  <si>
    <t xml:space="preserve">    612</t>
  </si>
  <si>
    <t xml:space="preserve">    613</t>
  </si>
  <si>
    <t xml:space="preserve">    Miscellaneous professional, scientific, and technical services</t>
  </si>
  <si>
    <t xml:space="preserve">    614</t>
  </si>
  <si>
    <t xml:space="preserve">    615</t>
  </si>
  <si>
    <t xml:space="preserve">    616</t>
  </si>
  <si>
    <t xml:space="preserve">    617</t>
  </si>
  <si>
    <t xml:space="preserve">    618</t>
  </si>
  <si>
    <t xml:space="preserve">    619</t>
  </si>
  <si>
    <t xml:space="preserve">    620</t>
  </si>
  <si>
    <t xml:space="preserve">    621</t>
  </si>
  <si>
    <t xml:space="preserve">    622</t>
  </si>
  <si>
    <t xml:space="preserve">  Management of companies and enterprises</t>
  </si>
  <si>
    <t xml:space="preserve">    623</t>
  </si>
  <si>
    <t xml:space="preserve">    624</t>
  </si>
  <si>
    <t xml:space="preserve">    625</t>
  </si>
  <si>
    <t xml:space="preserve">    626</t>
  </si>
  <si>
    <t xml:space="preserve">    627</t>
  </si>
  <si>
    <t xml:space="preserve">    628</t>
  </si>
  <si>
    <t xml:space="preserve">    629</t>
  </si>
  <si>
    <t xml:space="preserve">    630</t>
  </si>
  <si>
    <t xml:space="preserve">    631</t>
  </si>
  <si>
    <t xml:space="preserve">  Administrative and waste management services</t>
  </si>
  <si>
    <t xml:space="preserve">    632</t>
  </si>
  <si>
    <t xml:space="preserve">    633</t>
  </si>
  <si>
    <t xml:space="preserve">    634</t>
  </si>
  <si>
    <t xml:space="preserve">    635</t>
  </si>
  <si>
    <t xml:space="preserve">    636</t>
  </si>
  <si>
    <t xml:space="preserve">    637</t>
  </si>
  <si>
    <t xml:space="preserve">    638</t>
  </si>
  <si>
    <t xml:space="preserve">    639</t>
  </si>
  <si>
    <t xml:space="preserve">    640</t>
  </si>
  <si>
    <t xml:space="preserve">    Administrative and support services</t>
  </si>
  <si>
    <t xml:space="preserve">    641</t>
  </si>
  <si>
    <t xml:space="preserve">    642</t>
  </si>
  <si>
    <t xml:space="preserve">    643</t>
  </si>
  <si>
    <t xml:space="preserve">    644</t>
  </si>
  <si>
    <t xml:space="preserve">    645</t>
  </si>
  <si>
    <t xml:space="preserve">    646</t>
  </si>
  <si>
    <t xml:space="preserve">    647</t>
  </si>
  <si>
    <t xml:space="preserve">    648</t>
  </si>
  <si>
    <t xml:space="preserve">    649</t>
  </si>
  <si>
    <t xml:space="preserve">    Waste management and remediation services</t>
  </si>
  <si>
    <t xml:space="preserve">    650</t>
  </si>
  <si>
    <t xml:space="preserve">    651</t>
  </si>
  <si>
    <t xml:space="preserve">    652</t>
  </si>
  <si>
    <t xml:space="preserve">    653</t>
  </si>
  <si>
    <t xml:space="preserve">    654</t>
  </si>
  <si>
    <t xml:space="preserve">    655</t>
  </si>
  <si>
    <t xml:space="preserve">    656</t>
  </si>
  <si>
    <t xml:space="preserve">    657</t>
  </si>
  <si>
    <t xml:space="preserve">    658</t>
  </si>
  <si>
    <t xml:space="preserve">  Educational services, health care, and social assistance</t>
  </si>
  <si>
    <t xml:space="preserve">    659</t>
  </si>
  <si>
    <t xml:space="preserve">    660</t>
  </si>
  <si>
    <t xml:space="preserve">    661</t>
  </si>
  <si>
    <t xml:space="preserve">    662</t>
  </si>
  <si>
    <t xml:space="preserve">    663</t>
  </si>
  <si>
    <t xml:space="preserve">    664</t>
  </si>
  <si>
    <t xml:space="preserve">    665</t>
  </si>
  <si>
    <t xml:space="preserve">    666</t>
  </si>
  <si>
    <t xml:space="preserve">    667</t>
  </si>
  <si>
    <t xml:space="preserve">    Educational services</t>
  </si>
  <si>
    <t xml:space="preserve">    668</t>
  </si>
  <si>
    <t xml:space="preserve">    669</t>
  </si>
  <si>
    <t xml:space="preserve">    670</t>
  </si>
  <si>
    <t xml:space="preserve">    671</t>
  </si>
  <si>
    <t xml:space="preserve">    672</t>
  </si>
  <si>
    <t xml:space="preserve">    673</t>
  </si>
  <si>
    <t xml:space="preserve">    674</t>
  </si>
  <si>
    <t xml:space="preserve">    675</t>
  </si>
  <si>
    <t xml:space="preserve">    676</t>
  </si>
  <si>
    <t xml:space="preserve">    Health care and social assistance</t>
  </si>
  <si>
    <t xml:space="preserve">    677</t>
  </si>
  <si>
    <t xml:space="preserve">    678</t>
  </si>
  <si>
    <t xml:space="preserve">    679</t>
  </si>
  <si>
    <t xml:space="preserve">    680</t>
  </si>
  <si>
    <t xml:space="preserve">    681</t>
  </si>
  <si>
    <t xml:space="preserve">    682</t>
  </si>
  <si>
    <t xml:space="preserve">    683</t>
  </si>
  <si>
    <t xml:space="preserve">    684</t>
  </si>
  <si>
    <t xml:space="preserve">    685</t>
  </si>
  <si>
    <t xml:space="preserve">      Ambulatory health care services</t>
  </si>
  <si>
    <t xml:space="preserve">    686</t>
  </si>
  <si>
    <t xml:space="preserve">    687</t>
  </si>
  <si>
    <t xml:space="preserve">    688</t>
  </si>
  <si>
    <t xml:space="preserve">    689</t>
  </si>
  <si>
    <t xml:space="preserve">    690</t>
  </si>
  <si>
    <t xml:space="preserve">    691</t>
  </si>
  <si>
    <t xml:space="preserve">    692</t>
  </si>
  <si>
    <t xml:space="preserve">    693</t>
  </si>
  <si>
    <t xml:space="preserve">    694</t>
  </si>
  <si>
    <t xml:space="preserve">      Hospitals</t>
  </si>
  <si>
    <t xml:space="preserve">    695</t>
  </si>
  <si>
    <t xml:space="preserve">    696</t>
  </si>
  <si>
    <t xml:space="preserve">    697</t>
  </si>
  <si>
    <t xml:space="preserve">    698</t>
  </si>
  <si>
    <t xml:space="preserve">    699</t>
  </si>
  <si>
    <t xml:space="preserve">    700</t>
  </si>
  <si>
    <t xml:space="preserve">    701</t>
  </si>
  <si>
    <t xml:space="preserve">    702</t>
  </si>
  <si>
    <t xml:space="preserve">    703</t>
  </si>
  <si>
    <t xml:space="preserve">      Nursing and residential care facilities</t>
  </si>
  <si>
    <t xml:space="preserve">    704</t>
  </si>
  <si>
    <t xml:space="preserve">    705</t>
  </si>
  <si>
    <t xml:space="preserve">    706</t>
  </si>
  <si>
    <t xml:space="preserve">    707</t>
  </si>
  <si>
    <t xml:space="preserve">    708</t>
  </si>
  <si>
    <t xml:space="preserve">    709</t>
  </si>
  <si>
    <t xml:space="preserve">    710</t>
  </si>
  <si>
    <t xml:space="preserve">    711</t>
  </si>
  <si>
    <t xml:space="preserve">    712</t>
  </si>
  <si>
    <t xml:space="preserve">      Social assistance</t>
  </si>
  <si>
    <t xml:space="preserve">    713</t>
  </si>
  <si>
    <t xml:space="preserve">    714</t>
  </si>
  <si>
    <t xml:space="preserve">    715</t>
  </si>
  <si>
    <t xml:space="preserve">    716</t>
  </si>
  <si>
    <t xml:space="preserve">    717</t>
  </si>
  <si>
    <t xml:space="preserve">    718</t>
  </si>
  <si>
    <t xml:space="preserve">    719</t>
  </si>
  <si>
    <t xml:space="preserve">    720</t>
  </si>
  <si>
    <t xml:space="preserve">    721</t>
  </si>
  <si>
    <t xml:space="preserve">  Arts, entertainment, recreation, accommodation, and food services</t>
  </si>
  <si>
    <t xml:space="preserve">    722</t>
  </si>
  <si>
    <t xml:space="preserve">    723</t>
  </si>
  <si>
    <t xml:space="preserve">    724</t>
  </si>
  <si>
    <t xml:space="preserve">    725</t>
  </si>
  <si>
    <t xml:space="preserve">    726</t>
  </si>
  <si>
    <t xml:space="preserve">    727</t>
  </si>
  <si>
    <t xml:space="preserve">    728</t>
  </si>
  <si>
    <t xml:space="preserve">    729</t>
  </si>
  <si>
    <t xml:space="preserve">    730</t>
  </si>
  <si>
    <t xml:space="preserve">    Arts, entertainment, and recreation</t>
  </si>
  <si>
    <t xml:space="preserve">    731</t>
  </si>
  <si>
    <t xml:space="preserve">    732</t>
  </si>
  <si>
    <t xml:space="preserve">    733</t>
  </si>
  <si>
    <t xml:space="preserve">    734</t>
  </si>
  <si>
    <t xml:space="preserve">    735</t>
  </si>
  <si>
    <t xml:space="preserve">    736</t>
  </si>
  <si>
    <t xml:space="preserve">    737</t>
  </si>
  <si>
    <t xml:space="preserve">    738</t>
  </si>
  <si>
    <t xml:space="preserve">    739</t>
  </si>
  <si>
    <t xml:space="preserve">      Performing arts, spectator sports, museums, and related activities</t>
  </si>
  <si>
    <t xml:space="preserve">    740</t>
  </si>
  <si>
    <t xml:space="preserve">    741</t>
  </si>
  <si>
    <t xml:space="preserve">    742</t>
  </si>
  <si>
    <t xml:space="preserve">    743</t>
  </si>
  <si>
    <t xml:space="preserve">    744</t>
  </si>
  <si>
    <t xml:space="preserve">    745</t>
  </si>
  <si>
    <t xml:space="preserve">    746</t>
  </si>
  <si>
    <t xml:space="preserve">    747</t>
  </si>
  <si>
    <t xml:space="preserve">    748</t>
  </si>
  <si>
    <t xml:space="preserve">      Amusements, gambling, and recreation industries</t>
  </si>
  <si>
    <t xml:space="preserve">    749</t>
  </si>
  <si>
    <t xml:space="preserve">    750</t>
  </si>
  <si>
    <t xml:space="preserve">    751</t>
  </si>
  <si>
    <t xml:space="preserve">    752</t>
  </si>
  <si>
    <t xml:space="preserve">    753</t>
  </si>
  <si>
    <t xml:space="preserve">    754</t>
  </si>
  <si>
    <t xml:space="preserve">    755</t>
  </si>
  <si>
    <t xml:space="preserve">    756</t>
  </si>
  <si>
    <t xml:space="preserve">    757</t>
  </si>
  <si>
    <t xml:space="preserve">    Accommodation and food services</t>
  </si>
  <si>
    <t xml:space="preserve">    758</t>
  </si>
  <si>
    <t xml:space="preserve">    759</t>
  </si>
  <si>
    <t xml:space="preserve">    760</t>
  </si>
  <si>
    <t xml:space="preserve">    761</t>
  </si>
  <si>
    <t xml:space="preserve">    762</t>
  </si>
  <si>
    <t xml:space="preserve">    763</t>
  </si>
  <si>
    <t xml:space="preserve">    764</t>
  </si>
  <si>
    <t xml:space="preserve">    765</t>
  </si>
  <si>
    <t xml:space="preserve">    766</t>
  </si>
  <si>
    <t xml:space="preserve">      Accommodation</t>
  </si>
  <si>
    <t xml:space="preserve">    767</t>
  </si>
  <si>
    <t xml:space="preserve">    768</t>
  </si>
  <si>
    <t xml:space="preserve">    769</t>
  </si>
  <si>
    <t xml:space="preserve">    770</t>
  </si>
  <si>
    <t xml:space="preserve">    771</t>
  </si>
  <si>
    <t xml:space="preserve">    772</t>
  </si>
  <si>
    <t xml:space="preserve">    773</t>
  </si>
  <si>
    <t xml:space="preserve">    774</t>
  </si>
  <si>
    <t xml:space="preserve">    775</t>
  </si>
  <si>
    <t xml:space="preserve">      Food services and drinking places</t>
  </si>
  <si>
    <t xml:space="preserve">    776</t>
  </si>
  <si>
    <t xml:space="preserve">    777</t>
  </si>
  <si>
    <t xml:space="preserve">    778</t>
  </si>
  <si>
    <t xml:space="preserve">    779</t>
  </si>
  <si>
    <t xml:space="preserve">    780</t>
  </si>
  <si>
    <t xml:space="preserve">    781</t>
  </si>
  <si>
    <t xml:space="preserve">    782</t>
  </si>
  <si>
    <t xml:space="preserve">    783</t>
  </si>
  <si>
    <t xml:space="preserve">    784</t>
  </si>
  <si>
    <t xml:space="preserve">  Other services, except government</t>
  </si>
  <si>
    <t xml:space="preserve">    785</t>
  </si>
  <si>
    <t xml:space="preserve">    786</t>
  </si>
  <si>
    <t xml:space="preserve">    787</t>
  </si>
  <si>
    <t xml:space="preserve">    788</t>
  </si>
  <si>
    <t xml:space="preserve">    789</t>
  </si>
  <si>
    <t xml:space="preserve">    790</t>
  </si>
  <si>
    <t xml:space="preserve">    791</t>
  </si>
  <si>
    <t xml:space="preserve">    792</t>
  </si>
  <si>
    <t xml:space="preserve">    793</t>
  </si>
  <si>
    <t xml:space="preserve">  Government</t>
  </si>
  <si>
    <t xml:space="preserve">    794</t>
  </si>
  <si>
    <t xml:space="preserve">    795</t>
  </si>
  <si>
    <t xml:space="preserve">    796</t>
  </si>
  <si>
    <t xml:space="preserve">    797</t>
  </si>
  <si>
    <t xml:space="preserve">    798</t>
  </si>
  <si>
    <t xml:space="preserve">    799</t>
  </si>
  <si>
    <t xml:space="preserve">    800</t>
  </si>
  <si>
    <t xml:space="preserve">    801</t>
  </si>
  <si>
    <t xml:space="preserve">    802</t>
  </si>
  <si>
    <t xml:space="preserve">    Federal</t>
  </si>
  <si>
    <t xml:space="preserve">    803</t>
  </si>
  <si>
    <t xml:space="preserve">    804</t>
  </si>
  <si>
    <t xml:space="preserve">    805</t>
  </si>
  <si>
    <t xml:space="preserve">    806</t>
  </si>
  <si>
    <t xml:space="preserve">    807</t>
  </si>
  <si>
    <t xml:space="preserve">    808</t>
  </si>
  <si>
    <t xml:space="preserve">    809</t>
  </si>
  <si>
    <t xml:space="preserve">    810</t>
  </si>
  <si>
    <t xml:space="preserve">    811</t>
  </si>
  <si>
    <t xml:space="preserve">      General government</t>
  </si>
  <si>
    <t xml:space="preserve">    812</t>
  </si>
  <si>
    <t xml:space="preserve">    813</t>
  </si>
  <si>
    <t xml:space="preserve">    814</t>
  </si>
  <si>
    <t xml:space="preserve">    815</t>
  </si>
  <si>
    <t xml:space="preserve">    816</t>
  </si>
  <si>
    <t xml:space="preserve">    817</t>
  </si>
  <si>
    <t xml:space="preserve">    818</t>
  </si>
  <si>
    <t xml:space="preserve">    819</t>
  </si>
  <si>
    <t xml:space="preserve">    820</t>
  </si>
  <si>
    <t xml:space="preserve">        National defense</t>
  </si>
  <si>
    <t xml:space="preserve">    821</t>
  </si>
  <si>
    <t xml:space="preserve">    822</t>
  </si>
  <si>
    <t xml:space="preserve">    823</t>
  </si>
  <si>
    <t xml:space="preserve">    824</t>
  </si>
  <si>
    <t xml:space="preserve">    825</t>
  </si>
  <si>
    <t xml:space="preserve">    826</t>
  </si>
  <si>
    <t xml:space="preserve">    827</t>
  </si>
  <si>
    <t xml:space="preserve">    828</t>
  </si>
  <si>
    <t xml:space="preserve">    829</t>
  </si>
  <si>
    <t xml:space="preserve">        Nondefense</t>
  </si>
  <si>
    <t xml:space="preserve">    830</t>
  </si>
  <si>
    <t xml:space="preserve">    831</t>
  </si>
  <si>
    <t xml:space="preserve">    832</t>
  </si>
  <si>
    <t xml:space="preserve">    833</t>
  </si>
  <si>
    <t xml:space="preserve">    834</t>
  </si>
  <si>
    <t xml:space="preserve">    835</t>
  </si>
  <si>
    <t xml:space="preserve">    836</t>
  </si>
  <si>
    <t xml:space="preserve">    837</t>
  </si>
  <si>
    <t xml:space="preserve">    838</t>
  </si>
  <si>
    <t xml:space="preserve">      Government enterprises</t>
  </si>
  <si>
    <t xml:space="preserve">    839</t>
  </si>
  <si>
    <t xml:space="preserve">    840</t>
  </si>
  <si>
    <t xml:space="preserve">    841</t>
  </si>
  <si>
    <t xml:space="preserve">    842</t>
  </si>
  <si>
    <t xml:space="preserve">    843</t>
  </si>
  <si>
    <t xml:space="preserve">    844</t>
  </si>
  <si>
    <t xml:space="preserve">    845</t>
  </si>
  <si>
    <t xml:space="preserve">    846</t>
  </si>
  <si>
    <t xml:space="preserve">    847</t>
  </si>
  <si>
    <t xml:space="preserve">    State and local</t>
  </si>
  <si>
    <t xml:space="preserve">    848</t>
  </si>
  <si>
    <t xml:space="preserve">    849</t>
  </si>
  <si>
    <t xml:space="preserve">    850</t>
  </si>
  <si>
    <t xml:space="preserve">    851</t>
  </si>
  <si>
    <t xml:space="preserve">    852</t>
  </si>
  <si>
    <t xml:space="preserve">    853</t>
  </si>
  <si>
    <t xml:space="preserve">    854</t>
  </si>
  <si>
    <t xml:space="preserve">    855</t>
  </si>
  <si>
    <t xml:space="preserve">    856</t>
  </si>
  <si>
    <t xml:space="preserve">    857</t>
  </si>
  <si>
    <t xml:space="preserve">    858</t>
  </si>
  <si>
    <t xml:space="preserve">    859</t>
  </si>
  <si>
    <t xml:space="preserve">    860</t>
  </si>
  <si>
    <t xml:space="preserve">    861</t>
  </si>
  <si>
    <t xml:space="preserve">    862</t>
  </si>
  <si>
    <t xml:space="preserve">    863</t>
  </si>
  <si>
    <t xml:space="preserve">    864</t>
  </si>
  <si>
    <t xml:space="preserve">    865</t>
  </si>
  <si>
    <t xml:space="preserve">    866</t>
  </si>
  <si>
    <t xml:space="preserve">    867</t>
  </si>
  <si>
    <t xml:space="preserve">    868</t>
  </si>
  <si>
    <t xml:space="preserve">    869</t>
  </si>
  <si>
    <t xml:space="preserve">    870</t>
  </si>
  <si>
    <t xml:space="preserve">    871</t>
  </si>
  <si>
    <t xml:space="preserve">    872</t>
  </si>
  <si>
    <t xml:space="preserve">    873</t>
  </si>
  <si>
    <t xml:space="preserve">    874</t>
  </si>
  <si>
    <t>Addenda:</t>
  </si>
  <si>
    <t xml:space="preserve">    875</t>
  </si>
  <si>
    <t xml:space="preserve">  Private goods-producing industries [1]</t>
  </si>
  <si>
    <t xml:space="preserve">    876</t>
  </si>
  <si>
    <t xml:space="preserve">    877</t>
  </si>
  <si>
    <t xml:space="preserve">    878</t>
  </si>
  <si>
    <t xml:space="preserve">    879</t>
  </si>
  <si>
    <t xml:space="preserve">    880</t>
  </si>
  <si>
    <t xml:space="preserve">    881</t>
  </si>
  <si>
    <t xml:space="preserve">    882</t>
  </si>
  <si>
    <t xml:space="preserve">    883</t>
  </si>
  <si>
    <t xml:space="preserve">    884</t>
  </si>
  <si>
    <t xml:space="preserve">  Private services-producing industries [2]</t>
  </si>
  <si>
    <t xml:space="preserve">    885</t>
  </si>
  <si>
    <t xml:space="preserve">    886</t>
  </si>
  <si>
    <t xml:space="preserve">    887</t>
  </si>
  <si>
    <t xml:space="preserve">    888</t>
  </si>
  <si>
    <t xml:space="preserve">    889</t>
  </si>
  <si>
    <t xml:space="preserve">    890</t>
  </si>
  <si>
    <t xml:space="preserve">    891</t>
  </si>
  <si>
    <t xml:space="preserve">    892</t>
  </si>
  <si>
    <t xml:space="preserve">    893</t>
  </si>
  <si>
    <t xml:space="preserve">  Information-communications-technology-producing industries [3]</t>
  </si>
  <si>
    <t xml:space="preserve">    894</t>
  </si>
  <si>
    <t xml:space="preserve">    895</t>
  </si>
  <si>
    <t xml:space="preserve">    896</t>
  </si>
  <si>
    <t xml:space="preserve">    897</t>
  </si>
  <si>
    <t xml:space="preserve">    898</t>
  </si>
  <si>
    <t xml:space="preserve">    899</t>
  </si>
  <si>
    <t xml:space="preserve">    900</t>
  </si>
  <si>
    <t xml:space="preserve">    901</t>
  </si>
  <si>
    <t>Legend / Footnotes:</t>
  </si>
  <si>
    <t>1. Consists of agriculture, forestry, fishing, and hunting; mining; construction; and manufacturing.</t>
  </si>
  <si>
    <t>2. Consists of utilities; wholesale trade; retail trade; transportation and warehousing; information; finance, insurance, real estate, rental, and leasing; professional and business services; educational services, health care, and social assistance; arts, entertainment, recreation, accommodation, and food services; and other services, except government.</t>
  </si>
  <si>
    <t>3. Consists of computer and electronic product manufacturing (excluding navigational, measuring, electromedical, and control instruments manufacturing); software publishers; broadcasting and telecommunications; data processing, hosting and related services; internet publishing and broadcasting and web search portals; and computer systems design and related services.</t>
  </si>
  <si>
    <t>Imports Share of Domestic Consumption</t>
  </si>
  <si>
    <t>Imports' Share of Total Supply</t>
  </si>
  <si>
    <t>Inputs by Industry</t>
  </si>
  <si>
    <t>Production, Imports, and Exports of Cement</t>
  </si>
  <si>
    <t>https://apps.bea.gov/iTable/iTable.cfm?ReqID=51&amp;step=1</t>
  </si>
  <si>
    <t>GDP by Industry: KLEMS category, "Shares of Gross Output by Industry" table</t>
  </si>
  <si>
    <t>Inputs by Industry (grouped into shares by input type)</t>
  </si>
  <si>
    <t>FoISaGPbE Fraction of Goods Purchased by Entity</t>
  </si>
  <si>
    <t>These rows are intended to sum to less than one, as they are inputs as a share of gross output (e.g. ignoring value added)</t>
  </si>
  <si>
    <t>FoISaGPbE Nonenergy Inputs by Supplying Entity as Share of Gross Output</t>
  </si>
  <si>
    <t>Explanation</t>
  </si>
  <si>
    <t>When industrial production declines in response to a policy package, the effect is not only</t>
  </si>
  <si>
    <t>to reduce industry revenue.  Industry also buys less services from suppliers, and pays less</t>
  </si>
  <si>
    <t>the sum of each row will be less than one.  This is normal (and necessary).</t>
  </si>
  <si>
    <t>income and other taxes to government.  This variable helps us calculate the cash flows associated</t>
  </si>
  <si>
    <t>both with lost revenue (reduced purchases of industrial goods) and reduced spending by</t>
  </si>
  <si>
    <t>is represented as a share of total revenue (not a share of total inputs), so</t>
  </si>
  <si>
    <t>industry.</t>
  </si>
  <si>
    <t>Notes on Whether Rows in Output Tables Sum to One (Across All Entities)</t>
  </si>
  <si>
    <t>Fraction of Goods Purchased by Entity is represented as a share of total output, so the rows must</t>
  </si>
  <si>
    <t>sum to one.  On the other hand, Nonenergy Inputs by Supplying Entity as Share of Gross Output</t>
  </si>
  <si>
    <t>Imported Share of Industrial Inputs</t>
  </si>
  <si>
    <t>We assume only inputs supplied by other industries (i.e. materials, components,</t>
  </si>
  <si>
    <t>imported.  We calculate the imported share of products from each industry, then</t>
  </si>
  <si>
    <t>take a weighted average, with weights based on each industry's use of products</t>
  </si>
  <si>
    <t>from each other industry, to find each industry's imported inputs share.</t>
  </si>
  <si>
    <t>to imperceptible levels.</t>
  </si>
  <si>
    <t>Coal mining</t>
  </si>
  <si>
    <t>Imported Share of Inputs Used by This Industry</t>
  </si>
  <si>
    <t>Repeating Imports' Share of Total Supply for SUMPRODUCT() use.  See the "Imported Shares of Inputs" tab in the formula for "Other Industries."</t>
  </si>
  <si>
    <t>Waste Management</t>
  </si>
  <si>
    <t>because reduced spending on energy (e.g. reduced purchases of fuels and electricity) is handled</t>
  </si>
  <si>
    <t>in a separate structure on the "Industry - Cash Flow" sheet.</t>
  </si>
  <si>
    <t>reduced spending is included only on non-energy inputs (e.g. intermediate materials, labor, etc.)</t>
  </si>
  <si>
    <t>Values in yellow (for energy industries) are not used (as of EPS 1.5.0) but are calculated here for completeness, in case these values prove useful in the future.</t>
  </si>
  <si>
    <t>Fraction of Goods Purchased by Entity is used to allocate money for reduced sales of industrial</t>
  </si>
  <si>
    <t>outputs.  Values for all industries (except Waste Management) are calculated, but only the values</t>
  </si>
  <si>
    <t>for non-energy industries are actually used in Vensim (in EPS 1.5.0), since the cash flows associated</t>
  </si>
  <si>
    <t>with reduced sales of energy are already handled in the various demand sectors, with cash flows</t>
  </si>
  <si>
    <t>assigned to the relevant energy supply industry, as well as to the users of the energy, who buy less.</t>
  </si>
  <si>
    <t>Nonenergy Inputs by Supplying Entity as Share of Gross Output is used to allocate money for reduced</t>
  </si>
  <si>
    <t>purchases of inputs (e.g. intermediate materials, labor, etc.) by each industry.</t>
  </si>
  <si>
    <t>Values are calculated for all industries (except Waste Management), and all are used in Vensim</t>
  </si>
  <si>
    <t>(as of EPS 1.5.0), because nowhere else in the model is the reduction in inputs demanded by</t>
  </si>
  <si>
    <t>the energy supply industries taken into account.  However,</t>
  </si>
  <si>
    <t>See the "About" tab for more details.</t>
  </si>
  <si>
    <t>etc.), not inputs supplied by the "consumers" entity (i.e. services and labor) are</t>
  </si>
  <si>
    <t>nonenergy industries</t>
  </si>
  <si>
    <t>labor and consumers</t>
  </si>
  <si>
    <t>electricity suppliers</t>
  </si>
  <si>
    <t>coal suppliers</t>
  </si>
  <si>
    <t>natural gas and petroleum suppliers</t>
  </si>
  <si>
    <t>biomass and biofuel suppliers</t>
  </si>
  <si>
    <t>other energy suppliers</t>
  </si>
  <si>
    <t>Use by electricity suppliers</t>
  </si>
  <si>
    <t>Use by coal suppliers</t>
  </si>
  <si>
    <t>Use by biomass and biofuel suppliers</t>
  </si>
  <si>
    <t>Use by other energy suppliers</t>
  </si>
  <si>
    <t>Use by nonenergy industries</t>
  </si>
  <si>
    <t>Use by NG and petroleum suppliers</t>
  </si>
  <si>
    <t>NG and petroleum suppliers</t>
  </si>
  <si>
    <t>Domestic Product Use by:</t>
  </si>
  <si>
    <t>nonenergy industries share</t>
  </si>
  <si>
    <t>These are shares of non-energy inputs, so we assign zeroes to all energy supplier cash flow entities.</t>
  </si>
  <si>
    <t>Fraction of Goods Purchased (dimensionless)</t>
  </si>
  <si>
    <t>Nonenergy Inputs as Share of Output (dimensionless)</t>
  </si>
  <si>
    <t>Updated for 2018 Numbers</t>
  </si>
  <si>
    <t>Release Date: October 29, 2019 (years 2008 and 2009 from) November 01, 2018</t>
  </si>
  <si>
    <t>Updated to most recent estimates</t>
  </si>
  <si>
    <t>NOTES FOR TX UPDATE:</t>
  </si>
  <si>
    <t>Updated data sources for more recent estimates, but kept national values.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</si>
</sst>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%"/>
    <numFmt numFmtId="166" formatCode="0.000000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name val="Arial"/>
      <family val="2"/>
    </font>
    <font>
      <sz val="13"/>
      <name val="Arial"/>
      <family val="2"/>
    </font>
    <font>
      <b/>
      <sz val="10"/>
      <color indexed="9"/>
      <name val="Arial"/>
      <family val="2"/>
    </font>
    <font>
      <b/>
      <sz val="10"/>
      <name val="Arial"/>
      <family val="2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b/>
      <i/>
      <sz val="15"/>
      <name val="Arial"/>
      <family val="2"/>
    </font>
    <font>
      <i/>
      <sz val="10"/>
      <name val="Arial"/>
      <family val="2"/>
    </font>
    <font>
      <b/>
      <i/>
      <sz val="11"/>
      <color theme="1"/>
      <name val="Calibri"/>
      <family val="2"/>
      <scheme val="minor"/>
    </font>
    <font>
      <i/>
      <sz val="11"/>
      <color theme="1" tint="0.499984740745262"/>
      <name val="Calibri"/>
      <family val="2"/>
      <scheme val="minor"/>
    </font>
    <font>
      <sz val="10"/>
      <color theme="0" tint="-0.249977111117893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56"/>
        <bgColor indexed="23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10" fillId="0" borderId="0"/>
  </cellStyleXfs>
  <cellXfs count="89">
    <xf numFmtId="0" fontId="0" fillId="0" borderId="0" xfId="0"/>
    <xf numFmtId="0" fontId="2" fillId="0" borderId="0" xfId="0" applyFont="1"/>
    <xf numFmtId="0" fontId="2" fillId="2" borderId="0" xfId="0" applyFont="1" applyFill="1"/>
    <xf numFmtId="0" fontId="0" fillId="0" borderId="0" xfId="0" applyAlignment="1">
      <alignment horizontal="left"/>
    </xf>
    <xf numFmtId="0" fontId="3" fillId="0" borderId="0" xfId="2"/>
    <xf numFmtId="3" fontId="0" fillId="0" borderId="0" xfId="0" applyNumberFormat="1"/>
    <xf numFmtId="0" fontId="0" fillId="2" borderId="0" xfId="0" applyFill="1"/>
    <xf numFmtId="0" fontId="0" fillId="0" borderId="0" xfId="0"/>
    <xf numFmtId="0" fontId="6" fillId="3" borderId="1" xfId="0" applyFont="1" applyFill="1" applyBorder="1" applyAlignment="1">
      <alignment horizontal="center"/>
    </xf>
    <xf numFmtId="0" fontId="7" fillId="0" borderId="0" xfId="0" applyFont="1"/>
    <xf numFmtId="164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wrapText="1"/>
    </xf>
    <xf numFmtId="0" fontId="2" fillId="2" borderId="0" xfId="0" applyNumberFormat="1" applyFont="1" applyFill="1"/>
    <xf numFmtId="0" fontId="8" fillId="2" borderId="0" xfId="0" applyFont="1" applyFill="1"/>
    <xf numFmtId="0" fontId="0" fillId="0" borderId="0" xfId="0" applyAlignment="1">
      <alignment horizontal="right"/>
    </xf>
    <xf numFmtId="0" fontId="6" fillId="3" borderId="1" xfId="0" applyFont="1" applyFill="1" applyBorder="1" applyAlignment="1">
      <alignment horizontal="center" wrapText="1"/>
    </xf>
    <xf numFmtId="0" fontId="2" fillId="2" borderId="0" xfId="0" applyFont="1" applyFill="1" applyAlignment="1">
      <alignment horizontal="right" wrapText="1"/>
    </xf>
    <xf numFmtId="0" fontId="0" fillId="5" borderId="0" xfId="0" applyFill="1"/>
    <xf numFmtId="0" fontId="2" fillId="2" borderId="0" xfId="0" applyFont="1" applyFill="1" applyAlignment="1">
      <alignment horizontal="right"/>
    </xf>
    <xf numFmtId="0" fontId="0" fillId="0" borderId="0" xfId="0" applyFill="1"/>
    <xf numFmtId="0" fontId="0" fillId="7" borderId="0" xfId="0" applyFill="1"/>
    <xf numFmtId="0" fontId="0" fillId="6" borderId="0" xfId="1" applyNumberFormat="1" applyFont="1" applyFill="1"/>
    <xf numFmtId="1" fontId="0" fillId="0" borderId="0" xfId="0" applyNumberFormat="1"/>
    <xf numFmtId="0" fontId="2" fillId="4" borderId="0" xfId="0" applyFont="1" applyFill="1" applyAlignment="1">
      <alignment horizontal="right" wrapText="1"/>
    </xf>
    <xf numFmtId="165" fontId="0" fillId="0" borderId="0" xfId="1" applyNumberFormat="1" applyFont="1" applyAlignment="1">
      <alignment wrapText="1"/>
    </xf>
    <xf numFmtId="165" fontId="0" fillId="5" borderId="0" xfId="1" applyNumberFormat="1" applyFont="1" applyFill="1" applyAlignment="1">
      <alignment wrapText="1"/>
    </xf>
    <xf numFmtId="165" fontId="0" fillId="7" borderId="0" xfId="1" applyNumberFormat="1" applyFont="1" applyFill="1" applyAlignment="1">
      <alignment wrapText="1"/>
    </xf>
    <xf numFmtId="0" fontId="9" fillId="0" borderId="0" xfId="2" applyFont="1"/>
    <xf numFmtId="0" fontId="2" fillId="0" borderId="0" xfId="0" applyFont="1" applyAlignment="1"/>
    <xf numFmtId="166" fontId="0" fillId="0" borderId="0" xfId="0" applyNumberFormat="1"/>
    <xf numFmtId="0" fontId="0" fillId="0" borderId="0" xfId="0"/>
    <xf numFmtId="0" fontId="0" fillId="0" borderId="0" xfId="0" applyNumberFormat="1"/>
    <xf numFmtId="0" fontId="0" fillId="2" borderId="0" xfId="0" applyNumberFormat="1" applyFill="1"/>
    <xf numFmtId="0" fontId="10" fillId="0" borderId="0" xfId="3"/>
    <xf numFmtId="0" fontId="6" fillId="3" borderId="1" xfId="3" applyFont="1" applyFill="1" applyBorder="1" applyAlignment="1">
      <alignment horizontal="center"/>
    </xf>
    <xf numFmtId="0" fontId="7" fillId="0" borderId="0" xfId="3" applyFont="1"/>
    <xf numFmtId="0" fontId="10" fillId="2" borderId="2" xfId="3" applyFill="1" applyBorder="1"/>
    <xf numFmtId="0" fontId="7" fillId="2" borderId="3" xfId="3" applyFont="1" applyFill="1" applyBorder="1"/>
    <xf numFmtId="0" fontId="10" fillId="2" borderId="3" xfId="3" applyFill="1" applyBorder="1"/>
    <xf numFmtId="0" fontId="10" fillId="0" borderId="5" xfId="3" applyBorder="1"/>
    <xf numFmtId="0" fontId="10" fillId="0" borderId="0" xfId="3" applyBorder="1"/>
    <xf numFmtId="0" fontId="10" fillId="0" borderId="7" xfId="3" applyBorder="1"/>
    <xf numFmtId="0" fontId="10" fillId="0" borderId="8" xfId="3" applyBorder="1"/>
    <xf numFmtId="10" fontId="0" fillId="0" borderId="0" xfId="1" applyNumberFormat="1" applyFont="1"/>
    <xf numFmtId="10" fontId="0" fillId="0" borderId="0" xfId="0" quotePrefix="1" applyNumberFormat="1"/>
    <xf numFmtId="0" fontId="13" fillId="0" borderId="0" xfId="0" applyFont="1" applyFill="1" applyAlignment="1">
      <alignment horizontal="left"/>
    </xf>
    <xf numFmtId="10" fontId="14" fillId="0" borderId="0" xfId="0" applyNumberFormat="1" applyFont="1"/>
    <xf numFmtId="0" fontId="9" fillId="0" borderId="0" xfId="2" applyFont="1" applyFill="1"/>
    <xf numFmtId="0" fontId="0" fillId="6" borderId="0" xfId="0" applyFill="1"/>
    <xf numFmtId="0" fontId="0" fillId="0" borderId="0" xfId="0" applyFont="1"/>
    <xf numFmtId="0" fontId="0" fillId="0" borderId="0" xfId="0"/>
    <xf numFmtId="0" fontId="0" fillId="0" borderId="0" xfId="0"/>
    <xf numFmtId="0" fontId="0" fillId="0" borderId="0" xfId="0"/>
    <xf numFmtId="165" fontId="0" fillId="6" borderId="0" xfId="1" applyNumberFormat="1" applyFont="1" applyFill="1" applyAlignment="1">
      <alignment wrapText="1"/>
    </xf>
    <xf numFmtId="166" fontId="0" fillId="0" borderId="0" xfId="0" applyNumberFormat="1" applyFill="1"/>
    <xf numFmtId="0" fontId="0" fillId="0" borderId="0" xfId="0" applyNumberFormat="1" applyFill="1"/>
    <xf numFmtId="164" fontId="0" fillId="0" borderId="0" xfId="0" applyNumberFormat="1" applyFill="1"/>
    <xf numFmtId="0" fontId="7" fillId="6" borderId="0" xfId="3" applyFont="1" applyFill="1"/>
    <xf numFmtId="0" fontId="10" fillId="6" borderId="0" xfId="3" applyFill="1"/>
    <xf numFmtId="10" fontId="0" fillId="2" borderId="0" xfId="1" applyNumberFormat="1" applyFont="1" applyFill="1"/>
    <xf numFmtId="0" fontId="0" fillId="0" borderId="0" xfId="0"/>
    <xf numFmtId="0" fontId="0" fillId="0" borderId="0" xfId="0" applyAlignment="1">
      <alignment horizontal="right" wrapText="1"/>
    </xf>
    <xf numFmtId="1" fontId="0" fillId="0" borderId="0" xfId="0" applyNumberFormat="1" applyFill="1"/>
    <xf numFmtId="0" fontId="2" fillId="8" borderId="0" xfId="0" applyFont="1" applyFill="1"/>
    <xf numFmtId="0" fontId="0" fillId="8" borderId="0" xfId="0" applyFill="1"/>
    <xf numFmtId="165" fontId="0" fillId="0" borderId="0" xfId="1" applyNumberFormat="1" applyFont="1"/>
    <xf numFmtId="165" fontId="0" fillId="7" borderId="0" xfId="1" applyNumberFormat="1" applyFont="1" applyFill="1"/>
    <xf numFmtId="165" fontId="0" fillId="5" borderId="0" xfId="1" applyNumberFormat="1" applyFont="1" applyFill="1"/>
    <xf numFmtId="165" fontId="0" fillId="6" borderId="0" xfId="1" applyNumberFormat="1" applyFont="1" applyFill="1"/>
    <xf numFmtId="0" fontId="0" fillId="0" borderId="0" xfId="0"/>
    <xf numFmtId="0" fontId="2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15" fillId="0" borderId="0" xfId="3" applyFont="1"/>
    <xf numFmtId="0" fontId="0" fillId="0" borderId="0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2" borderId="3" xfId="0" applyFill="1" applyBorder="1"/>
    <xf numFmtId="0" fontId="0" fillId="2" borderId="4" xfId="0" applyFill="1" applyBorder="1"/>
    <xf numFmtId="0" fontId="4" fillId="0" borderId="0" xfId="0" applyFont="1"/>
    <xf numFmtId="0" fontId="0" fillId="0" borderId="0" xfId="0"/>
    <xf numFmtId="0" fontId="5" fillId="0" borderId="0" xfId="0" applyFont="1"/>
    <xf numFmtId="0" fontId="0" fillId="0" borderId="0" xfId="0" applyFont="1" applyAlignment="1">
      <alignment horizontal="left"/>
    </xf>
    <xf numFmtId="0" fontId="12" fillId="0" borderId="0" xfId="3" applyFont="1" applyAlignment="1">
      <alignment wrapText="1"/>
    </xf>
    <xf numFmtId="0" fontId="10" fillId="0" borderId="0" xfId="3"/>
    <xf numFmtId="0" fontId="4" fillId="0" borderId="0" xfId="3" applyFont="1"/>
    <xf numFmtId="0" fontId="5" fillId="0" borderId="0" xfId="3" applyFont="1"/>
    <xf numFmtId="0" fontId="11" fillId="0" borderId="0" xfId="3" applyFont="1" applyAlignment="1">
      <alignment wrapText="1"/>
    </xf>
  </cellXfs>
  <cellStyles count="4">
    <cellStyle name="Hyperlink" xfId="2" builtinId="8"/>
    <cellStyle name="Normal" xfId="0" builtinId="0"/>
    <cellStyle name="Normal 2" xfId="3" xr:uid="{00000000-0005-0000-0000-000002000000}"/>
    <cellStyle name="Percent" xfId="1" builtinId="5"/>
  </cellStyles>
  <dxfs count="0"/>
  <tableStyles count="0" defaultTableStyle="TableStyleMedium2" defaultPivotStyle="PivotStyleLight16"/>
  <colors>
    <mruColors>
      <color rgb="FFE4ED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apps.bea.gov/iTable/itable.cfm?reqid=52&amp;step=1" TargetMode="External"/><Relationship Id="rId2" Type="http://schemas.openxmlformats.org/officeDocument/2006/relationships/hyperlink" Target="https://apps.bea.gov/iTable/itable.cfm?reqid=52&amp;step=1" TargetMode="External"/><Relationship Id="rId1" Type="http://schemas.openxmlformats.org/officeDocument/2006/relationships/hyperlink" Target="https://www.usgs.gov/centers/nmic/cement-statistics-and-information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apps.bea.gov/iTable/iTable.cfm?ReqID=51&amp;step=1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2"/>
  <sheetViews>
    <sheetView topLeftCell="A24" zoomScale="110" zoomScaleNormal="110" workbookViewId="0">
      <selection activeCell="F34" sqref="F34"/>
    </sheetView>
  </sheetViews>
  <sheetFormatPr defaultColWidth="8.796875" defaultRowHeight="14.25" x14ac:dyDescent="0.45"/>
  <cols>
    <col min="2" max="2" width="68.1328125" customWidth="1"/>
  </cols>
  <sheetData>
    <row r="1" spans="1:5" x14ac:dyDescent="0.45">
      <c r="A1" s="1" t="s">
        <v>1429</v>
      </c>
    </row>
    <row r="2" spans="1:5" s="31" customFormat="1" x14ac:dyDescent="0.45">
      <c r="A2" s="29" t="s">
        <v>1431</v>
      </c>
    </row>
    <row r="4" spans="1:5" x14ac:dyDescent="0.45">
      <c r="A4" s="1" t="s">
        <v>0</v>
      </c>
      <c r="B4" s="2" t="s">
        <v>1424</v>
      </c>
      <c r="C4" s="70" t="s">
        <v>1488</v>
      </c>
    </row>
    <row r="5" spans="1:5" x14ac:dyDescent="0.45">
      <c r="B5" t="s">
        <v>36</v>
      </c>
      <c r="E5" s="29"/>
    </row>
    <row r="6" spans="1:5" x14ac:dyDescent="0.45">
      <c r="B6" s="3">
        <v>2019</v>
      </c>
    </row>
    <row r="7" spans="1:5" x14ac:dyDescent="0.45">
      <c r="B7" t="s">
        <v>339</v>
      </c>
    </row>
    <row r="8" spans="1:5" s="7" customFormat="1" x14ac:dyDescent="0.45">
      <c r="B8" s="4" t="s">
        <v>340</v>
      </c>
    </row>
    <row r="9" spans="1:5" x14ac:dyDescent="0.45">
      <c r="B9" s="28" t="s">
        <v>341</v>
      </c>
    </row>
    <row r="11" spans="1:5" x14ac:dyDescent="0.45">
      <c r="B11" s="2" t="s">
        <v>342</v>
      </c>
      <c r="C11" t="s">
        <v>1488</v>
      </c>
    </row>
    <row r="12" spans="1:5" x14ac:dyDescent="0.45">
      <c r="B12" s="7" t="s">
        <v>36</v>
      </c>
    </row>
    <row r="13" spans="1:5" x14ac:dyDescent="0.45">
      <c r="B13" s="3">
        <v>2019</v>
      </c>
    </row>
    <row r="14" spans="1:5" x14ac:dyDescent="0.45">
      <c r="B14" s="7" t="s">
        <v>339</v>
      </c>
    </row>
    <row r="15" spans="1:5" x14ac:dyDescent="0.45">
      <c r="B15" s="4" t="s">
        <v>340</v>
      </c>
    </row>
    <row r="16" spans="1:5" x14ac:dyDescent="0.45">
      <c r="B16" s="28" t="s">
        <v>343</v>
      </c>
    </row>
    <row r="18" spans="1:6" s="31" customFormat="1" x14ac:dyDescent="0.45">
      <c r="B18" s="2" t="s">
        <v>1428</v>
      </c>
      <c r="C18" s="31" t="s">
        <v>1490</v>
      </c>
    </row>
    <row r="19" spans="1:6" s="31" customFormat="1" x14ac:dyDescent="0.45">
      <c r="B19" s="31" t="s">
        <v>36</v>
      </c>
    </row>
    <row r="20" spans="1:6" s="31" customFormat="1" x14ac:dyDescent="0.45">
      <c r="B20" s="3">
        <v>2019</v>
      </c>
    </row>
    <row r="21" spans="1:6" s="31" customFormat="1" x14ac:dyDescent="0.45">
      <c r="B21" s="20" t="s">
        <v>339</v>
      </c>
    </row>
    <row r="22" spans="1:6" s="31" customFormat="1" x14ac:dyDescent="0.45">
      <c r="B22" s="4" t="s">
        <v>1426</v>
      </c>
    </row>
    <row r="23" spans="1:6" s="31" customFormat="1" x14ac:dyDescent="0.45">
      <c r="B23" s="48" t="s">
        <v>1427</v>
      </c>
    </row>
    <row r="24" spans="1:6" s="31" customFormat="1" x14ac:dyDescent="0.45"/>
    <row r="25" spans="1:6" x14ac:dyDescent="0.45">
      <c r="B25" s="2" t="s">
        <v>1425</v>
      </c>
    </row>
    <row r="26" spans="1:6" x14ac:dyDescent="0.45">
      <c r="B26" t="s">
        <v>32</v>
      </c>
    </row>
    <row r="27" spans="1:6" x14ac:dyDescent="0.45">
      <c r="B27" s="3">
        <v>2019</v>
      </c>
    </row>
    <row r="28" spans="1:6" x14ac:dyDescent="0.45">
      <c r="B28" t="s">
        <v>34</v>
      </c>
    </row>
    <row r="29" spans="1:6" x14ac:dyDescent="0.45">
      <c r="B29" s="4" t="s">
        <v>33</v>
      </c>
    </row>
    <row r="30" spans="1:6" x14ac:dyDescent="0.45">
      <c r="B30" t="s">
        <v>37</v>
      </c>
    </row>
    <row r="32" spans="1:6" x14ac:dyDescent="0.45">
      <c r="A32" s="1" t="s">
        <v>12</v>
      </c>
      <c r="F32" s="1" t="s">
        <v>1491</v>
      </c>
    </row>
    <row r="33" spans="1:6" s="31" customFormat="1" x14ac:dyDescent="0.45">
      <c r="A33" s="1"/>
      <c r="F33" s="31" t="s">
        <v>1492</v>
      </c>
    </row>
    <row r="34" spans="1:6" s="31" customFormat="1" x14ac:dyDescent="0.45">
      <c r="A34" s="1" t="s">
        <v>1432</v>
      </c>
    </row>
    <row r="35" spans="1:6" s="31" customFormat="1" x14ac:dyDescent="0.45">
      <c r="A35" s="31" t="s">
        <v>1433</v>
      </c>
    </row>
    <row r="36" spans="1:6" s="31" customFormat="1" x14ac:dyDescent="0.45">
      <c r="A36" s="31" t="s">
        <v>1434</v>
      </c>
    </row>
    <row r="37" spans="1:6" s="31" customFormat="1" x14ac:dyDescent="0.45">
      <c r="A37" s="31" t="s">
        <v>1436</v>
      </c>
    </row>
    <row r="38" spans="1:6" s="31" customFormat="1" x14ac:dyDescent="0.45">
      <c r="A38" s="31" t="s">
        <v>1437</v>
      </c>
    </row>
    <row r="39" spans="1:6" s="31" customFormat="1" x14ac:dyDescent="0.45">
      <c r="A39" s="31" t="s">
        <v>1439</v>
      </c>
    </row>
    <row r="40" spans="1:6" s="52" customFormat="1" x14ac:dyDescent="0.45"/>
    <row r="41" spans="1:6" s="52" customFormat="1" x14ac:dyDescent="0.45">
      <c r="A41" s="52" t="s">
        <v>1457</v>
      </c>
    </row>
    <row r="42" spans="1:6" s="53" customFormat="1" x14ac:dyDescent="0.45">
      <c r="A42" s="53" t="s">
        <v>1458</v>
      </c>
    </row>
    <row r="43" spans="1:6" s="53" customFormat="1" x14ac:dyDescent="0.45">
      <c r="A43" s="53" t="s">
        <v>1459</v>
      </c>
    </row>
    <row r="44" spans="1:6" s="53" customFormat="1" x14ac:dyDescent="0.45">
      <c r="A44" s="53" t="s">
        <v>1460</v>
      </c>
    </row>
    <row r="45" spans="1:6" s="53" customFormat="1" x14ac:dyDescent="0.45">
      <c r="A45" s="53" t="s">
        <v>1461</v>
      </c>
    </row>
    <row r="46" spans="1:6" s="53" customFormat="1" x14ac:dyDescent="0.45"/>
    <row r="47" spans="1:6" s="53" customFormat="1" x14ac:dyDescent="0.45">
      <c r="A47" s="53" t="s">
        <v>1462</v>
      </c>
    </row>
    <row r="48" spans="1:6" s="53" customFormat="1" x14ac:dyDescent="0.45">
      <c r="A48" s="53" t="s">
        <v>1463</v>
      </c>
    </row>
    <row r="49" spans="1:1" s="53" customFormat="1" x14ac:dyDescent="0.45">
      <c r="A49" s="53" t="s">
        <v>1464</v>
      </c>
    </row>
    <row r="50" spans="1:1" s="53" customFormat="1" x14ac:dyDescent="0.45">
      <c r="A50" s="53" t="s">
        <v>1465</v>
      </c>
    </row>
    <row r="51" spans="1:1" s="53" customFormat="1" x14ac:dyDescent="0.45">
      <c r="A51" s="53" t="s">
        <v>1466</v>
      </c>
    </row>
    <row r="52" spans="1:1" s="52" customFormat="1" x14ac:dyDescent="0.45">
      <c r="A52" s="52" t="s">
        <v>1455</v>
      </c>
    </row>
    <row r="53" spans="1:1" s="52" customFormat="1" x14ac:dyDescent="0.45">
      <c r="A53" s="52" t="s">
        <v>1453</v>
      </c>
    </row>
    <row r="54" spans="1:1" s="52" customFormat="1" x14ac:dyDescent="0.45">
      <c r="A54" s="52" t="s">
        <v>1454</v>
      </c>
    </row>
    <row r="55" spans="1:1" s="31" customFormat="1" x14ac:dyDescent="0.45"/>
    <row r="56" spans="1:1" s="31" customFormat="1" x14ac:dyDescent="0.45">
      <c r="A56" s="1" t="s">
        <v>1440</v>
      </c>
    </row>
    <row r="57" spans="1:1" s="31" customFormat="1" x14ac:dyDescent="0.45">
      <c r="A57" s="50" t="s">
        <v>1441</v>
      </c>
    </row>
    <row r="58" spans="1:1" s="31" customFormat="1" x14ac:dyDescent="0.45">
      <c r="A58" s="50" t="s">
        <v>1442</v>
      </c>
    </row>
    <row r="59" spans="1:1" s="31" customFormat="1" x14ac:dyDescent="0.45">
      <c r="A59" s="50" t="s">
        <v>1438</v>
      </c>
    </row>
    <row r="60" spans="1:1" s="31" customFormat="1" x14ac:dyDescent="0.45">
      <c r="A60" s="50" t="s">
        <v>1435</v>
      </c>
    </row>
    <row r="62" spans="1:1" x14ac:dyDescent="0.45">
      <c r="A62" s="1" t="s">
        <v>344</v>
      </c>
    </row>
    <row r="63" spans="1:1" x14ac:dyDescent="0.45">
      <c r="A63" t="s">
        <v>345</v>
      </c>
    </row>
    <row r="64" spans="1:1" s="7" customFormat="1" x14ac:dyDescent="0.45">
      <c r="A64" s="7" t="s">
        <v>346</v>
      </c>
    </row>
    <row r="65" spans="1:1" s="7" customFormat="1" x14ac:dyDescent="0.45">
      <c r="A65" s="7" t="s">
        <v>347</v>
      </c>
    </row>
    <row r="66" spans="1:1" s="7" customFormat="1" x14ac:dyDescent="0.45">
      <c r="A66" s="7" t="s">
        <v>348</v>
      </c>
    </row>
    <row r="67" spans="1:1" s="7" customFormat="1" x14ac:dyDescent="0.45">
      <c r="A67" s="7" t="s">
        <v>349</v>
      </c>
    </row>
    <row r="68" spans="1:1" s="7" customFormat="1" x14ac:dyDescent="0.45">
      <c r="A68" s="7" t="s">
        <v>350</v>
      </c>
    </row>
    <row r="69" spans="1:1" s="7" customFormat="1" x14ac:dyDescent="0.45">
      <c r="A69" s="7" t="s">
        <v>351</v>
      </c>
    </row>
    <row r="70" spans="1:1" x14ac:dyDescent="0.45">
      <c r="A70" t="s">
        <v>352</v>
      </c>
    </row>
    <row r="72" spans="1:1" x14ac:dyDescent="0.45">
      <c r="A72" s="1" t="s">
        <v>250</v>
      </c>
    </row>
    <row r="73" spans="1:1" x14ac:dyDescent="0.45">
      <c r="A73" t="s">
        <v>353</v>
      </c>
    </row>
    <row r="74" spans="1:1" x14ac:dyDescent="0.45">
      <c r="A74" t="s">
        <v>354</v>
      </c>
    </row>
    <row r="75" spans="1:1" x14ac:dyDescent="0.45">
      <c r="A75" t="s">
        <v>251</v>
      </c>
    </row>
    <row r="76" spans="1:1" x14ac:dyDescent="0.45">
      <c r="A76" t="s">
        <v>252</v>
      </c>
    </row>
    <row r="77" spans="1:1" x14ac:dyDescent="0.45">
      <c r="A77" t="s">
        <v>253</v>
      </c>
    </row>
    <row r="78" spans="1:1" x14ac:dyDescent="0.45">
      <c r="A78" t="s">
        <v>355</v>
      </c>
    </row>
    <row r="79" spans="1:1" x14ac:dyDescent="0.45">
      <c r="A79" t="s">
        <v>356</v>
      </c>
    </row>
    <row r="80" spans="1:1" x14ac:dyDescent="0.45">
      <c r="A80" t="s">
        <v>357</v>
      </c>
    </row>
    <row r="81" spans="1:1" s="31" customFormat="1" x14ac:dyDescent="0.45">
      <c r="A81" s="50"/>
    </row>
    <row r="82" spans="1:1" x14ac:dyDescent="0.45">
      <c r="A82" s="1" t="s">
        <v>17</v>
      </c>
    </row>
    <row r="83" spans="1:1" x14ac:dyDescent="0.45">
      <c r="A83" t="s">
        <v>20</v>
      </c>
    </row>
    <row r="84" spans="1:1" x14ac:dyDescent="0.45">
      <c r="A84" t="s">
        <v>19</v>
      </c>
    </row>
    <row r="85" spans="1:1" x14ac:dyDescent="0.45">
      <c r="A85" t="s">
        <v>18</v>
      </c>
    </row>
    <row r="87" spans="1:1" x14ac:dyDescent="0.45">
      <c r="A87" s="1" t="s">
        <v>358</v>
      </c>
    </row>
    <row r="88" spans="1:1" x14ac:dyDescent="0.45">
      <c r="A88" t="s">
        <v>359</v>
      </c>
    </row>
    <row r="89" spans="1:1" x14ac:dyDescent="0.45">
      <c r="A89" t="s">
        <v>360</v>
      </c>
    </row>
    <row r="90" spans="1:1" x14ac:dyDescent="0.45">
      <c r="A90" t="s">
        <v>361</v>
      </c>
    </row>
    <row r="92" spans="1:1" x14ac:dyDescent="0.45">
      <c r="A92" s="1" t="s">
        <v>1443</v>
      </c>
    </row>
    <row r="93" spans="1:1" x14ac:dyDescent="0.45">
      <c r="A93" t="s">
        <v>1444</v>
      </c>
    </row>
    <row r="94" spans="1:1" x14ac:dyDescent="0.45">
      <c r="A94" t="s">
        <v>1468</v>
      </c>
    </row>
    <row r="95" spans="1:1" x14ac:dyDescent="0.45">
      <c r="A95" t="s">
        <v>1445</v>
      </c>
    </row>
    <row r="96" spans="1:1" s="51" customFormat="1" x14ac:dyDescent="0.45">
      <c r="A96" s="51" t="s">
        <v>1446</v>
      </c>
    </row>
    <row r="97" spans="1:1" x14ac:dyDescent="0.45">
      <c r="A97" t="s">
        <v>1447</v>
      </c>
    </row>
    <row r="98" spans="1:1" s="51" customFormat="1" x14ac:dyDescent="0.45"/>
    <row r="99" spans="1:1" x14ac:dyDescent="0.45">
      <c r="A99" s="1" t="s">
        <v>362</v>
      </c>
    </row>
    <row r="100" spans="1:1" x14ac:dyDescent="0.45">
      <c r="A100" t="s">
        <v>363</v>
      </c>
    </row>
    <row r="101" spans="1:1" x14ac:dyDescent="0.45">
      <c r="A101" t="s">
        <v>364</v>
      </c>
    </row>
    <row r="102" spans="1:1" x14ac:dyDescent="0.45">
      <c r="A102" t="s">
        <v>1448</v>
      </c>
    </row>
  </sheetData>
  <hyperlinks>
    <hyperlink ref="B29" r:id="rId1" xr:uid="{00000000-0004-0000-0000-000000000000}"/>
    <hyperlink ref="B8" r:id="rId2" xr:uid="{00000000-0004-0000-0000-000001000000}"/>
    <hyperlink ref="B15" r:id="rId3" xr:uid="{00000000-0004-0000-0000-000002000000}"/>
    <hyperlink ref="B22" r:id="rId4" xr:uid="{374D50D1-DB30-CF47-9241-268AF3AE3BB7}"/>
  </hyperlinks>
  <pageMargins left="0.7" right="0.7" top="0.75" bottom="0.75" header="0.3" footer="0.3"/>
  <pageSetup orientation="portrait" r:id="rId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911"/>
  <sheetViews>
    <sheetView workbookViewId="0">
      <pane ySplit="6" topLeftCell="A7" activePane="bottomLeft" state="frozen"/>
      <selection activeCell="L141" activeCellId="1" sqref="L135 L141"/>
      <selection pane="bottomLeft" activeCell="A34" sqref="A34:L42"/>
    </sheetView>
  </sheetViews>
  <sheetFormatPr defaultColWidth="9.1328125" defaultRowHeight="12.75" x14ac:dyDescent="0.35"/>
  <cols>
    <col min="1" max="1" width="9.1328125" style="34"/>
    <col min="2" max="2" width="52.6640625" style="34" customWidth="1"/>
    <col min="3" max="16384" width="9.1328125" style="34"/>
  </cols>
  <sheetData>
    <row r="1" spans="1:12" ht="17.649999999999999" x14ac:dyDescent="0.5">
      <c r="A1" s="86" t="s">
        <v>366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</row>
    <row r="2" spans="1:12" ht="16.5" x14ac:dyDescent="0.45">
      <c r="A2" s="87" t="s">
        <v>367</v>
      </c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</row>
    <row r="3" spans="1:12" x14ac:dyDescent="0.35">
      <c r="A3" s="85" t="s">
        <v>13</v>
      </c>
      <c r="B3" s="85"/>
      <c r="C3" s="85"/>
      <c r="D3" s="85"/>
      <c r="E3" s="85"/>
      <c r="F3" s="85"/>
      <c r="G3" s="85"/>
      <c r="H3" s="85"/>
      <c r="I3" s="85"/>
      <c r="J3" s="85"/>
      <c r="K3" s="85"/>
      <c r="L3" s="85"/>
    </row>
    <row r="4" spans="1:12" x14ac:dyDescent="0.35">
      <c r="A4" s="85" t="s">
        <v>1489</v>
      </c>
      <c r="B4" s="85"/>
      <c r="C4" s="85"/>
      <c r="D4" s="85"/>
      <c r="E4" s="85"/>
      <c r="F4" s="85"/>
      <c r="G4" s="85"/>
      <c r="H4" s="85"/>
      <c r="I4" s="85"/>
      <c r="J4" s="85"/>
      <c r="K4" s="85"/>
      <c r="L4" s="85"/>
    </row>
    <row r="6" spans="1:12" ht="13.15" x14ac:dyDescent="0.4">
      <c r="A6" s="35" t="s">
        <v>368</v>
      </c>
      <c r="B6" s="35" t="s">
        <v>14</v>
      </c>
      <c r="C6" s="35" t="s">
        <v>369</v>
      </c>
      <c r="D6" s="35" t="s">
        <v>370</v>
      </c>
      <c r="E6" s="8" t="s">
        <v>371</v>
      </c>
      <c r="F6" s="8" t="s">
        <v>372</v>
      </c>
      <c r="G6" s="8" t="s">
        <v>373</v>
      </c>
      <c r="H6" s="8" t="s">
        <v>374</v>
      </c>
      <c r="I6" s="8" t="s">
        <v>375</v>
      </c>
      <c r="J6" s="8" t="s">
        <v>376</v>
      </c>
      <c r="K6" s="8" t="s">
        <v>377</v>
      </c>
      <c r="L6" s="8" t="s">
        <v>15</v>
      </c>
    </row>
    <row r="7" spans="1:12" ht="14.25" x14ac:dyDescent="0.45">
      <c r="A7" s="34" t="s">
        <v>378</v>
      </c>
      <c r="B7" s="36" t="s">
        <v>379</v>
      </c>
      <c r="C7" s="34">
        <v>100</v>
      </c>
      <c r="D7" s="34">
        <v>100</v>
      </c>
      <c r="E7" s="70">
        <v>100</v>
      </c>
      <c r="F7" s="70">
        <v>100</v>
      </c>
      <c r="G7" s="70">
        <v>100</v>
      </c>
      <c r="H7" s="70">
        <v>100</v>
      </c>
      <c r="I7" s="70">
        <v>100</v>
      </c>
      <c r="J7" s="70">
        <v>100</v>
      </c>
      <c r="K7" s="70">
        <v>100</v>
      </c>
      <c r="L7" s="70">
        <v>100</v>
      </c>
    </row>
    <row r="8" spans="1:12" ht="14.25" x14ac:dyDescent="0.45">
      <c r="A8" s="34" t="s">
        <v>380</v>
      </c>
      <c r="B8" s="34" t="s">
        <v>381</v>
      </c>
      <c r="C8" s="34">
        <v>54.5</v>
      </c>
      <c r="D8" s="34">
        <v>58</v>
      </c>
      <c r="E8" s="70">
        <v>56.7</v>
      </c>
      <c r="F8" s="70">
        <v>55.5</v>
      </c>
      <c r="G8" s="70">
        <v>55.5</v>
      </c>
      <c r="H8" s="70">
        <v>55.4</v>
      </c>
      <c r="I8" s="70">
        <v>55.2</v>
      </c>
      <c r="J8" s="70">
        <v>56.6</v>
      </c>
      <c r="K8" s="70">
        <v>57</v>
      </c>
      <c r="L8" s="70">
        <v>56.6</v>
      </c>
    </row>
    <row r="9" spans="1:12" ht="14.25" x14ac:dyDescent="0.45">
      <c r="A9" s="34" t="s">
        <v>382</v>
      </c>
      <c r="B9" s="34" t="s">
        <v>383</v>
      </c>
      <c r="C9" s="34">
        <v>29.9</v>
      </c>
      <c r="D9" s="34">
        <v>31.2</v>
      </c>
      <c r="E9" s="70">
        <v>30</v>
      </c>
      <c r="F9" s="70">
        <v>29.4</v>
      </c>
      <c r="G9" s="70">
        <v>29.4</v>
      </c>
      <c r="H9" s="70">
        <v>29.2</v>
      </c>
      <c r="I9" s="70">
        <v>29.2</v>
      </c>
      <c r="J9" s="70">
        <v>30.2</v>
      </c>
      <c r="K9" s="70">
        <v>30.4</v>
      </c>
      <c r="L9" s="70">
        <v>30.2</v>
      </c>
    </row>
    <row r="10" spans="1:12" ht="14.25" x14ac:dyDescent="0.45">
      <c r="A10" s="34" t="s">
        <v>384</v>
      </c>
      <c r="B10" s="34" t="s">
        <v>385</v>
      </c>
      <c r="C10" s="34">
        <v>3.7</v>
      </c>
      <c r="D10" s="34">
        <v>3.9</v>
      </c>
      <c r="E10" s="70">
        <v>3.8</v>
      </c>
      <c r="F10" s="70">
        <v>3.7</v>
      </c>
      <c r="G10" s="70">
        <v>3.7</v>
      </c>
      <c r="H10" s="70">
        <v>3.7</v>
      </c>
      <c r="I10" s="70">
        <v>3.7</v>
      </c>
      <c r="J10" s="70">
        <v>3.8</v>
      </c>
      <c r="K10" s="70">
        <v>3.8</v>
      </c>
      <c r="L10" s="70">
        <v>3.8</v>
      </c>
    </row>
    <row r="11" spans="1:12" ht="14.25" x14ac:dyDescent="0.45">
      <c r="A11" s="34" t="s">
        <v>386</v>
      </c>
      <c r="B11" s="34" t="s">
        <v>387</v>
      </c>
      <c r="C11" s="34">
        <v>20.9</v>
      </c>
      <c r="D11" s="34">
        <v>22.9</v>
      </c>
      <c r="E11" s="70">
        <v>22.9</v>
      </c>
      <c r="F11" s="70">
        <v>22.4</v>
      </c>
      <c r="G11" s="70">
        <v>22.4</v>
      </c>
      <c r="H11" s="70">
        <v>22.5</v>
      </c>
      <c r="I11" s="70">
        <v>22.3</v>
      </c>
      <c r="J11" s="70">
        <v>22.7</v>
      </c>
      <c r="K11" s="70">
        <v>22.8</v>
      </c>
      <c r="L11" s="70">
        <v>22.6</v>
      </c>
    </row>
    <row r="12" spans="1:12" ht="14.25" x14ac:dyDescent="0.45">
      <c r="A12" s="34" t="s">
        <v>388</v>
      </c>
      <c r="B12" s="34" t="s">
        <v>389</v>
      </c>
      <c r="C12" s="34">
        <v>45.5</v>
      </c>
      <c r="D12" s="34">
        <v>42</v>
      </c>
      <c r="E12" s="70">
        <v>43.3</v>
      </c>
      <c r="F12" s="70">
        <v>44.5</v>
      </c>
      <c r="G12" s="70">
        <v>44.5</v>
      </c>
      <c r="H12" s="70">
        <v>44.6</v>
      </c>
      <c r="I12" s="70">
        <v>44.8</v>
      </c>
      <c r="J12" s="70">
        <v>43.4</v>
      </c>
      <c r="K12" s="70">
        <v>43</v>
      </c>
      <c r="L12" s="70">
        <v>43.4</v>
      </c>
    </row>
    <row r="13" spans="1:12" ht="14.25" x14ac:dyDescent="0.45">
      <c r="A13" s="34" t="s">
        <v>390</v>
      </c>
      <c r="B13" s="34" t="s">
        <v>391</v>
      </c>
      <c r="C13" s="34">
        <v>3.8</v>
      </c>
      <c r="D13" s="34">
        <v>2.8</v>
      </c>
      <c r="E13" s="70">
        <v>3.2</v>
      </c>
      <c r="F13" s="70">
        <v>3.4</v>
      </c>
      <c r="G13" s="70">
        <v>3.1</v>
      </c>
      <c r="H13" s="70">
        <v>3.2</v>
      </c>
      <c r="I13" s="70">
        <v>3</v>
      </c>
      <c r="J13" s="70">
        <v>2.4</v>
      </c>
      <c r="K13" s="70">
        <v>2.1</v>
      </c>
      <c r="L13" s="70">
        <v>2.2000000000000002</v>
      </c>
    </row>
    <row r="14" spans="1:12" ht="14.25" x14ac:dyDescent="0.45">
      <c r="A14" s="34" t="s">
        <v>392</v>
      </c>
      <c r="B14" s="34" t="s">
        <v>393</v>
      </c>
      <c r="C14" s="34">
        <v>17.899999999999999</v>
      </c>
      <c r="D14" s="34">
        <v>15</v>
      </c>
      <c r="E14" s="70">
        <v>16.3</v>
      </c>
      <c r="F14" s="70">
        <v>17.7</v>
      </c>
      <c r="G14" s="70">
        <v>17.5</v>
      </c>
      <c r="H14" s="70">
        <v>17.399999999999999</v>
      </c>
      <c r="I14" s="70">
        <v>17.2</v>
      </c>
      <c r="J14" s="70">
        <v>15.8</v>
      </c>
      <c r="K14" s="70">
        <v>15.1</v>
      </c>
      <c r="L14" s="70">
        <v>15.2</v>
      </c>
    </row>
    <row r="15" spans="1:12" ht="14.25" x14ac:dyDescent="0.45">
      <c r="A15" s="34" t="s">
        <v>394</v>
      </c>
      <c r="B15" s="34" t="s">
        <v>395</v>
      </c>
      <c r="C15" s="34">
        <v>23.8</v>
      </c>
      <c r="D15" s="34">
        <v>24.2</v>
      </c>
      <c r="E15" s="70">
        <v>23.7</v>
      </c>
      <c r="F15" s="70">
        <v>23.4</v>
      </c>
      <c r="G15" s="70">
        <v>23.9</v>
      </c>
      <c r="H15" s="70">
        <v>24</v>
      </c>
      <c r="I15" s="70">
        <v>24.5</v>
      </c>
      <c r="J15" s="70">
        <v>25.2</v>
      </c>
      <c r="K15" s="70">
        <v>25.9</v>
      </c>
      <c r="L15" s="70">
        <v>25.9</v>
      </c>
    </row>
    <row r="16" spans="1:12" ht="14.25" x14ac:dyDescent="0.45">
      <c r="A16" s="34" t="s">
        <v>396</v>
      </c>
      <c r="B16" s="36" t="s">
        <v>397</v>
      </c>
      <c r="C16" s="34">
        <v>100</v>
      </c>
      <c r="D16" s="34">
        <v>100</v>
      </c>
      <c r="E16" s="70">
        <v>100</v>
      </c>
      <c r="F16" s="70">
        <v>100</v>
      </c>
      <c r="G16" s="70">
        <v>100</v>
      </c>
      <c r="H16" s="70">
        <v>100</v>
      </c>
      <c r="I16" s="70">
        <v>100</v>
      </c>
      <c r="J16" s="70">
        <v>100</v>
      </c>
      <c r="K16" s="70">
        <v>100</v>
      </c>
      <c r="L16" s="70">
        <v>100</v>
      </c>
    </row>
    <row r="17" spans="1:12" ht="14.25" x14ac:dyDescent="0.45">
      <c r="A17" s="34" t="s">
        <v>398</v>
      </c>
      <c r="B17" s="34" t="s">
        <v>399</v>
      </c>
      <c r="C17" s="34">
        <v>53.3</v>
      </c>
      <c r="D17" s="34">
        <v>57.2</v>
      </c>
      <c r="E17" s="70">
        <v>55.8</v>
      </c>
      <c r="F17" s="70">
        <v>54.4</v>
      </c>
      <c r="G17" s="70">
        <v>54.4</v>
      </c>
      <c r="H17" s="70">
        <v>54.2</v>
      </c>
      <c r="I17" s="70">
        <v>54</v>
      </c>
      <c r="J17" s="70">
        <v>55.5</v>
      </c>
      <c r="K17" s="70">
        <v>56</v>
      </c>
      <c r="L17" s="70">
        <v>55.6</v>
      </c>
    </row>
    <row r="18" spans="1:12" ht="14.25" x14ac:dyDescent="0.45">
      <c r="A18" s="34" t="s">
        <v>400</v>
      </c>
      <c r="B18" s="34" t="s">
        <v>401</v>
      </c>
      <c r="C18" s="34">
        <v>27.1</v>
      </c>
      <c r="D18" s="34">
        <v>28.2</v>
      </c>
      <c r="E18" s="70">
        <v>27</v>
      </c>
      <c r="F18" s="70">
        <v>26.5</v>
      </c>
      <c r="G18" s="70">
        <v>26.6</v>
      </c>
      <c r="H18" s="70">
        <v>26.4</v>
      </c>
      <c r="I18" s="70">
        <v>26.4</v>
      </c>
      <c r="J18" s="70">
        <v>27.5</v>
      </c>
      <c r="K18" s="70">
        <v>27.7</v>
      </c>
      <c r="L18" s="70">
        <v>27.6</v>
      </c>
    </row>
    <row r="19" spans="1:12" ht="14.25" x14ac:dyDescent="0.45">
      <c r="A19" s="34" t="s">
        <v>402</v>
      </c>
      <c r="B19" s="34" t="s">
        <v>403</v>
      </c>
      <c r="C19" s="34">
        <v>4.3</v>
      </c>
      <c r="D19" s="34">
        <v>4.5999999999999996</v>
      </c>
      <c r="E19" s="70">
        <v>4.5</v>
      </c>
      <c r="F19" s="70">
        <v>4.3</v>
      </c>
      <c r="G19" s="70">
        <v>4.3</v>
      </c>
      <c r="H19" s="70">
        <v>4.3</v>
      </c>
      <c r="I19" s="70">
        <v>4.3</v>
      </c>
      <c r="J19" s="70">
        <v>4.4000000000000004</v>
      </c>
      <c r="K19" s="70">
        <v>4.4000000000000004</v>
      </c>
      <c r="L19" s="70">
        <v>4.3</v>
      </c>
    </row>
    <row r="20" spans="1:12" ht="14.25" x14ac:dyDescent="0.45">
      <c r="A20" s="34" t="s">
        <v>404</v>
      </c>
      <c r="B20" s="34" t="s">
        <v>405</v>
      </c>
      <c r="C20" s="34">
        <v>21.9</v>
      </c>
      <c r="D20" s="34">
        <v>24.4</v>
      </c>
      <c r="E20" s="70">
        <v>24.3</v>
      </c>
      <c r="F20" s="70">
        <v>23.6</v>
      </c>
      <c r="G20" s="70">
        <v>23.5</v>
      </c>
      <c r="H20" s="70">
        <v>23.5</v>
      </c>
      <c r="I20" s="70">
        <v>23.3</v>
      </c>
      <c r="J20" s="70">
        <v>23.7</v>
      </c>
      <c r="K20" s="70">
        <v>23.9</v>
      </c>
      <c r="L20" s="70">
        <v>23.6</v>
      </c>
    </row>
    <row r="21" spans="1:12" ht="14.25" x14ac:dyDescent="0.45">
      <c r="A21" s="34" t="s">
        <v>406</v>
      </c>
      <c r="B21" s="34" t="s">
        <v>407</v>
      </c>
      <c r="C21" s="34">
        <v>46.7</v>
      </c>
      <c r="D21" s="34">
        <v>42.8</v>
      </c>
      <c r="E21" s="70">
        <v>44.2</v>
      </c>
      <c r="F21" s="70">
        <v>45.6</v>
      </c>
      <c r="G21" s="70">
        <v>45.6</v>
      </c>
      <c r="H21" s="70">
        <v>45.8</v>
      </c>
      <c r="I21" s="70">
        <v>46</v>
      </c>
      <c r="J21" s="70">
        <v>44.5</v>
      </c>
      <c r="K21" s="70">
        <v>44</v>
      </c>
      <c r="L21" s="70">
        <v>44.4</v>
      </c>
    </row>
    <row r="22" spans="1:12" ht="14.25" x14ac:dyDescent="0.45">
      <c r="A22" s="34" t="s">
        <v>408</v>
      </c>
      <c r="B22" s="34" t="s">
        <v>409</v>
      </c>
      <c r="C22" s="34">
        <v>3.3</v>
      </c>
      <c r="D22" s="34">
        <v>2.4</v>
      </c>
      <c r="E22" s="70">
        <v>2.7</v>
      </c>
      <c r="F22" s="70">
        <v>2.9</v>
      </c>
      <c r="G22" s="70">
        <v>2.7</v>
      </c>
      <c r="H22" s="70">
        <v>2.8</v>
      </c>
      <c r="I22" s="70">
        <v>2.7</v>
      </c>
      <c r="J22" s="70">
        <v>2.2000000000000002</v>
      </c>
      <c r="K22" s="70">
        <v>1.8</v>
      </c>
      <c r="L22" s="70">
        <v>1.9</v>
      </c>
    </row>
    <row r="23" spans="1:12" ht="14.25" x14ac:dyDescent="0.45">
      <c r="A23" s="34" t="s">
        <v>410</v>
      </c>
      <c r="B23" s="34" t="s">
        <v>411</v>
      </c>
      <c r="C23" s="34">
        <v>19.2</v>
      </c>
      <c r="D23" s="34">
        <v>16</v>
      </c>
      <c r="E23" s="70">
        <v>17.399999999999999</v>
      </c>
      <c r="F23" s="70">
        <v>18.899999999999999</v>
      </c>
      <c r="G23" s="70">
        <v>18.8</v>
      </c>
      <c r="H23" s="70">
        <v>18.600000000000001</v>
      </c>
      <c r="I23" s="70">
        <v>18.3</v>
      </c>
      <c r="J23" s="70">
        <v>16.7</v>
      </c>
      <c r="K23" s="70">
        <v>15.9</v>
      </c>
      <c r="L23" s="70">
        <v>16</v>
      </c>
    </row>
    <row r="24" spans="1:12" ht="14.25" x14ac:dyDescent="0.45">
      <c r="A24" s="34" t="s">
        <v>412</v>
      </c>
      <c r="B24" s="34" t="s">
        <v>413</v>
      </c>
      <c r="C24" s="34">
        <v>24.1</v>
      </c>
      <c r="D24" s="34">
        <v>24.4</v>
      </c>
      <c r="E24" s="70">
        <v>24</v>
      </c>
      <c r="F24" s="70">
        <v>23.7</v>
      </c>
      <c r="G24" s="70">
        <v>24.1</v>
      </c>
      <c r="H24" s="70">
        <v>24.4</v>
      </c>
      <c r="I24" s="70">
        <v>25</v>
      </c>
      <c r="J24" s="70">
        <v>25.6</v>
      </c>
      <c r="K24" s="70">
        <v>26.3</v>
      </c>
      <c r="L24" s="70">
        <v>26.5</v>
      </c>
    </row>
    <row r="25" spans="1:12" ht="14.25" x14ac:dyDescent="0.45">
      <c r="A25" s="34" t="s">
        <v>414</v>
      </c>
      <c r="B25" s="36" t="s">
        <v>415</v>
      </c>
      <c r="C25" s="34">
        <v>100</v>
      </c>
      <c r="D25" s="34">
        <v>100</v>
      </c>
      <c r="E25" s="70">
        <v>100</v>
      </c>
      <c r="F25" s="70">
        <v>100</v>
      </c>
      <c r="G25" s="70">
        <v>100</v>
      </c>
      <c r="H25" s="70">
        <v>100</v>
      </c>
      <c r="I25" s="70">
        <v>100</v>
      </c>
      <c r="J25" s="70">
        <v>100</v>
      </c>
      <c r="K25" s="70">
        <v>100</v>
      </c>
      <c r="L25" s="70">
        <v>100</v>
      </c>
    </row>
    <row r="26" spans="1:12" ht="14.25" x14ac:dyDescent="0.45">
      <c r="A26" s="34" t="s">
        <v>416</v>
      </c>
      <c r="B26" s="34" t="s">
        <v>417</v>
      </c>
      <c r="C26" s="34">
        <v>39.299999999999997</v>
      </c>
      <c r="D26" s="34">
        <v>38.200000000000003</v>
      </c>
      <c r="E26" s="70">
        <v>39.700000000000003</v>
      </c>
      <c r="F26" s="70">
        <v>41.8</v>
      </c>
      <c r="G26" s="70">
        <v>39.700000000000003</v>
      </c>
      <c r="H26" s="70">
        <v>44.1</v>
      </c>
      <c r="I26" s="70">
        <v>40.1</v>
      </c>
      <c r="J26" s="70">
        <v>39.6</v>
      </c>
      <c r="K26" s="70">
        <v>38.4</v>
      </c>
      <c r="L26" s="70">
        <v>39</v>
      </c>
    </row>
    <row r="27" spans="1:12" ht="14.25" x14ac:dyDescent="0.45">
      <c r="A27" s="34" t="s">
        <v>418</v>
      </c>
      <c r="B27" s="34" t="s">
        <v>419</v>
      </c>
      <c r="C27" s="34">
        <v>11.2</v>
      </c>
      <c r="D27" s="34">
        <v>12.4</v>
      </c>
      <c r="E27" s="70">
        <v>11.2</v>
      </c>
      <c r="F27" s="70">
        <v>9.5</v>
      </c>
      <c r="G27" s="70">
        <v>10.6</v>
      </c>
      <c r="H27" s="70">
        <v>10</v>
      </c>
      <c r="I27" s="70">
        <v>10.199999999999999</v>
      </c>
      <c r="J27" s="70">
        <v>11.1</v>
      </c>
      <c r="K27" s="70">
        <v>12.6</v>
      </c>
      <c r="L27" s="70">
        <v>12.5</v>
      </c>
    </row>
    <row r="28" spans="1:12" ht="14.25" x14ac:dyDescent="0.45">
      <c r="A28" s="34" t="s">
        <v>420</v>
      </c>
      <c r="B28" s="34" t="s">
        <v>421</v>
      </c>
      <c r="C28" s="34">
        <v>-0.4</v>
      </c>
      <c r="D28" s="34">
        <v>-0.5</v>
      </c>
      <c r="E28" s="70">
        <v>-0.4</v>
      </c>
      <c r="F28" s="70">
        <v>0.2</v>
      </c>
      <c r="G28" s="70">
        <v>0.2</v>
      </c>
      <c r="H28" s="70">
        <v>0.3</v>
      </c>
      <c r="I28" s="70">
        <v>0.8</v>
      </c>
      <c r="J28" s="70">
        <v>0.4</v>
      </c>
      <c r="K28" s="70">
        <v>-0.2</v>
      </c>
      <c r="L28" s="70">
        <v>0.3</v>
      </c>
    </row>
    <row r="29" spans="1:12" ht="14.25" x14ac:dyDescent="0.45">
      <c r="A29" s="34" t="s">
        <v>422</v>
      </c>
      <c r="B29" s="34" t="s">
        <v>423</v>
      </c>
      <c r="C29" s="34">
        <v>28.5</v>
      </c>
      <c r="D29" s="34">
        <v>26.3</v>
      </c>
      <c r="E29" s="70">
        <v>28.9</v>
      </c>
      <c r="F29" s="70">
        <v>32.200000000000003</v>
      </c>
      <c r="G29" s="70">
        <v>28.8</v>
      </c>
      <c r="H29" s="70">
        <v>33.9</v>
      </c>
      <c r="I29" s="70">
        <v>29.1</v>
      </c>
      <c r="J29" s="70">
        <v>28.1</v>
      </c>
      <c r="K29" s="70">
        <v>26</v>
      </c>
      <c r="L29" s="70">
        <v>26.2</v>
      </c>
    </row>
    <row r="30" spans="1:12" ht="14.25" x14ac:dyDescent="0.45">
      <c r="A30" s="34" t="s">
        <v>424</v>
      </c>
      <c r="B30" s="34" t="s">
        <v>425</v>
      </c>
      <c r="C30" s="34">
        <v>60.7</v>
      </c>
      <c r="D30" s="34">
        <v>61.8</v>
      </c>
      <c r="E30" s="70">
        <v>60.3</v>
      </c>
      <c r="F30" s="70">
        <v>58.2</v>
      </c>
      <c r="G30" s="70">
        <v>60.3</v>
      </c>
      <c r="H30" s="70">
        <v>55.9</v>
      </c>
      <c r="I30" s="70">
        <v>59.9</v>
      </c>
      <c r="J30" s="70">
        <v>60.4</v>
      </c>
      <c r="K30" s="70">
        <v>61.6</v>
      </c>
      <c r="L30" s="70">
        <v>61</v>
      </c>
    </row>
    <row r="31" spans="1:12" ht="14.25" x14ac:dyDescent="0.45">
      <c r="A31" s="34" t="s">
        <v>426</v>
      </c>
      <c r="B31" s="34" t="s">
        <v>427</v>
      </c>
      <c r="C31" s="34">
        <v>4.7</v>
      </c>
      <c r="D31" s="34">
        <v>3.7</v>
      </c>
      <c r="E31" s="70">
        <v>3.8</v>
      </c>
      <c r="F31" s="70">
        <v>4</v>
      </c>
      <c r="G31" s="70">
        <v>3.3</v>
      </c>
      <c r="H31" s="70">
        <v>3.4</v>
      </c>
      <c r="I31" s="70">
        <v>3.2</v>
      </c>
      <c r="J31" s="70">
        <v>2.5</v>
      </c>
      <c r="K31" s="70">
        <v>2.7</v>
      </c>
      <c r="L31" s="70">
        <v>3.1</v>
      </c>
    </row>
    <row r="32" spans="1:12" ht="14.25" x14ac:dyDescent="0.45">
      <c r="A32" s="34" t="s">
        <v>428</v>
      </c>
      <c r="B32" s="34" t="s">
        <v>429</v>
      </c>
      <c r="C32" s="34">
        <v>37.700000000000003</v>
      </c>
      <c r="D32" s="34">
        <v>39</v>
      </c>
      <c r="E32" s="70">
        <v>38.5</v>
      </c>
      <c r="F32" s="70">
        <v>37.9</v>
      </c>
      <c r="G32" s="70">
        <v>40.700000000000003</v>
      </c>
      <c r="H32" s="70">
        <v>36.799999999999997</v>
      </c>
      <c r="I32" s="70">
        <v>39.4</v>
      </c>
      <c r="J32" s="70">
        <v>39.700000000000003</v>
      </c>
      <c r="K32" s="70">
        <v>39.700000000000003</v>
      </c>
      <c r="L32" s="70">
        <v>40.200000000000003</v>
      </c>
    </row>
    <row r="33" spans="1:12" ht="14.65" thickBot="1" x14ac:dyDescent="0.5">
      <c r="A33" s="34" t="s">
        <v>430</v>
      </c>
      <c r="B33" s="34" t="s">
        <v>431</v>
      </c>
      <c r="C33" s="34">
        <v>18.399999999999999</v>
      </c>
      <c r="D33" s="34">
        <v>19.100000000000001</v>
      </c>
      <c r="E33" s="70">
        <v>18.100000000000001</v>
      </c>
      <c r="F33" s="70">
        <v>16.3</v>
      </c>
      <c r="G33" s="70">
        <v>16.3</v>
      </c>
      <c r="H33" s="70">
        <v>15.7</v>
      </c>
      <c r="I33" s="70">
        <v>17.3</v>
      </c>
      <c r="J33" s="70">
        <v>18.2</v>
      </c>
      <c r="K33" s="70">
        <v>19.2</v>
      </c>
      <c r="L33" s="70">
        <v>17.600000000000001</v>
      </c>
    </row>
    <row r="34" spans="1:12" ht="14.25" x14ac:dyDescent="0.45">
      <c r="A34" s="37" t="s">
        <v>432</v>
      </c>
      <c r="B34" s="38" t="s">
        <v>433</v>
      </c>
      <c r="C34" s="39">
        <v>100</v>
      </c>
      <c r="D34" s="39">
        <v>100</v>
      </c>
      <c r="E34" s="78">
        <v>100</v>
      </c>
      <c r="F34" s="78">
        <v>100</v>
      </c>
      <c r="G34" s="78">
        <v>100</v>
      </c>
      <c r="H34" s="78">
        <v>100</v>
      </c>
      <c r="I34" s="78">
        <v>100</v>
      </c>
      <c r="J34" s="78">
        <v>100</v>
      </c>
      <c r="K34" s="78">
        <v>100</v>
      </c>
      <c r="L34" s="79">
        <v>100</v>
      </c>
    </row>
    <row r="35" spans="1:12" ht="14.25" x14ac:dyDescent="0.45">
      <c r="A35" s="40" t="s">
        <v>434</v>
      </c>
      <c r="B35" s="41" t="s">
        <v>381</v>
      </c>
      <c r="C35" s="41">
        <v>36.200000000000003</v>
      </c>
      <c r="D35" s="41">
        <v>34.5</v>
      </c>
      <c r="E35" s="74">
        <v>36.4</v>
      </c>
      <c r="F35" s="74">
        <v>39.700000000000003</v>
      </c>
      <c r="G35" s="74">
        <v>36.700000000000003</v>
      </c>
      <c r="H35" s="74">
        <v>42</v>
      </c>
      <c r="I35" s="74">
        <v>37.799999999999997</v>
      </c>
      <c r="J35" s="74">
        <v>36.299999999999997</v>
      </c>
      <c r="K35" s="74">
        <v>34.4</v>
      </c>
      <c r="L35" s="75">
        <v>35.6</v>
      </c>
    </row>
    <row r="36" spans="1:12" ht="14.25" x14ac:dyDescent="0.45">
      <c r="A36" s="40" t="s">
        <v>435</v>
      </c>
      <c r="B36" s="41" t="s">
        <v>383</v>
      </c>
      <c r="C36" s="41">
        <v>7.8</v>
      </c>
      <c r="D36" s="41">
        <v>8.6</v>
      </c>
      <c r="E36" s="74">
        <v>7.5</v>
      </c>
      <c r="F36" s="74">
        <v>6</v>
      </c>
      <c r="G36" s="74">
        <v>7</v>
      </c>
      <c r="H36" s="74">
        <v>6.5</v>
      </c>
      <c r="I36" s="74">
        <v>6.5</v>
      </c>
      <c r="J36" s="74">
        <v>6.8</v>
      </c>
      <c r="K36" s="74">
        <v>7.8</v>
      </c>
      <c r="L36" s="75">
        <v>7.8</v>
      </c>
    </row>
    <row r="37" spans="1:12" ht="14.25" x14ac:dyDescent="0.45">
      <c r="A37" s="40" t="s">
        <v>436</v>
      </c>
      <c r="B37" s="41" t="s">
        <v>385</v>
      </c>
      <c r="C37" s="41">
        <v>-1</v>
      </c>
      <c r="D37" s="41">
        <v>-1</v>
      </c>
      <c r="E37" s="74">
        <v>-0.9</v>
      </c>
      <c r="F37" s="74">
        <v>-0.2</v>
      </c>
      <c r="G37" s="74">
        <v>-0.1</v>
      </c>
      <c r="H37" s="74">
        <v>-0.1</v>
      </c>
      <c r="I37" s="74">
        <v>0.6</v>
      </c>
      <c r="J37" s="74">
        <v>0.1</v>
      </c>
      <c r="K37" s="74">
        <v>-0.6</v>
      </c>
      <c r="L37" s="75">
        <v>0</v>
      </c>
    </row>
    <row r="38" spans="1:12" ht="14.25" x14ac:dyDescent="0.45">
      <c r="A38" s="40" t="s">
        <v>437</v>
      </c>
      <c r="B38" s="41" t="s">
        <v>387</v>
      </c>
      <c r="C38" s="41">
        <v>29.4</v>
      </c>
      <c r="D38" s="41">
        <v>26.9</v>
      </c>
      <c r="E38" s="74">
        <v>29.8</v>
      </c>
      <c r="F38" s="74">
        <v>33.9</v>
      </c>
      <c r="G38" s="74">
        <v>29.9</v>
      </c>
      <c r="H38" s="74">
        <v>35.6</v>
      </c>
      <c r="I38" s="74">
        <v>30.7</v>
      </c>
      <c r="J38" s="74">
        <v>29.4</v>
      </c>
      <c r="K38" s="74">
        <v>27.2</v>
      </c>
      <c r="L38" s="75">
        <v>27.9</v>
      </c>
    </row>
    <row r="39" spans="1:12" ht="14.25" x14ac:dyDescent="0.45">
      <c r="A39" s="40" t="s">
        <v>438</v>
      </c>
      <c r="B39" s="41" t="s">
        <v>389</v>
      </c>
      <c r="C39" s="41">
        <v>63.8</v>
      </c>
      <c r="D39" s="41">
        <v>65.5</v>
      </c>
      <c r="E39" s="74">
        <v>63.6</v>
      </c>
      <c r="F39" s="74">
        <v>60.3</v>
      </c>
      <c r="G39" s="74">
        <v>63.3</v>
      </c>
      <c r="H39" s="74">
        <v>58</v>
      </c>
      <c r="I39" s="74">
        <v>62.2</v>
      </c>
      <c r="J39" s="74">
        <v>63.7</v>
      </c>
      <c r="K39" s="74">
        <v>65.599999999999994</v>
      </c>
      <c r="L39" s="75">
        <v>64.400000000000006</v>
      </c>
    </row>
    <row r="40" spans="1:12" ht="14.25" x14ac:dyDescent="0.45">
      <c r="A40" s="40" t="s">
        <v>439</v>
      </c>
      <c r="B40" s="41" t="s">
        <v>391</v>
      </c>
      <c r="C40" s="41">
        <v>5</v>
      </c>
      <c r="D40" s="41">
        <v>4</v>
      </c>
      <c r="E40" s="74">
        <v>4</v>
      </c>
      <c r="F40" s="74">
        <v>4.0999999999999996</v>
      </c>
      <c r="G40" s="74">
        <v>3.4</v>
      </c>
      <c r="H40" s="74">
        <v>3.5</v>
      </c>
      <c r="I40" s="74">
        <v>3.3</v>
      </c>
      <c r="J40" s="74">
        <v>2.7</v>
      </c>
      <c r="K40" s="74">
        <v>2.9</v>
      </c>
      <c r="L40" s="75">
        <v>3.3</v>
      </c>
    </row>
    <row r="41" spans="1:12" ht="14.25" x14ac:dyDescent="0.45">
      <c r="A41" s="40" t="s">
        <v>440</v>
      </c>
      <c r="B41" s="41" t="s">
        <v>393</v>
      </c>
      <c r="C41" s="41">
        <v>39.6</v>
      </c>
      <c r="D41" s="41">
        <v>41.3</v>
      </c>
      <c r="E41" s="74">
        <v>40.5</v>
      </c>
      <c r="F41" s="74">
        <v>39.299999999999997</v>
      </c>
      <c r="G41" s="74">
        <v>42.9</v>
      </c>
      <c r="H41" s="74">
        <v>38.299999999999997</v>
      </c>
      <c r="I41" s="74">
        <v>41</v>
      </c>
      <c r="J41" s="74">
        <v>42.2</v>
      </c>
      <c r="K41" s="74">
        <v>42.6</v>
      </c>
      <c r="L41" s="75">
        <v>42.7</v>
      </c>
    </row>
    <row r="42" spans="1:12" ht="14.65" thickBot="1" x14ac:dyDescent="0.5">
      <c r="A42" s="42" t="s">
        <v>441</v>
      </c>
      <c r="B42" s="43" t="s">
        <v>395</v>
      </c>
      <c r="C42" s="43">
        <v>19.2</v>
      </c>
      <c r="D42" s="43">
        <v>20.2</v>
      </c>
      <c r="E42" s="76">
        <v>19.100000000000001</v>
      </c>
      <c r="F42" s="76">
        <v>16.899999999999999</v>
      </c>
      <c r="G42" s="76">
        <v>16.899999999999999</v>
      </c>
      <c r="H42" s="76">
        <v>16.2</v>
      </c>
      <c r="I42" s="76">
        <v>17.899999999999999</v>
      </c>
      <c r="J42" s="76">
        <v>18.8</v>
      </c>
      <c r="K42" s="76">
        <v>20.100000000000001</v>
      </c>
      <c r="L42" s="77">
        <v>18.3</v>
      </c>
    </row>
    <row r="43" spans="1:12" ht="14.25" x14ac:dyDescent="0.45">
      <c r="A43" s="34" t="s">
        <v>442</v>
      </c>
      <c r="B43" s="36" t="s">
        <v>443</v>
      </c>
      <c r="C43" s="34">
        <v>100</v>
      </c>
      <c r="D43" s="34">
        <v>100</v>
      </c>
      <c r="E43" s="70">
        <v>100</v>
      </c>
      <c r="F43" s="70">
        <v>100</v>
      </c>
      <c r="G43" s="70">
        <v>100</v>
      </c>
      <c r="H43" s="70">
        <v>100</v>
      </c>
      <c r="I43" s="70">
        <v>100</v>
      </c>
      <c r="J43" s="70">
        <v>100</v>
      </c>
      <c r="K43" s="70">
        <v>100</v>
      </c>
      <c r="L43" s="70">
        <v>100</v>
      </c>
    </row>
    <row r="44" spans="1:12" ht="14.25" x14ac:dyDescent="0.45">
      <c r="A44" s="34" t="s">
        <v>444</v>
      </c>
      <c r="B44" s="34" t="s">
        <v>381</v>
      </c>
      <c r="C44" s="34">
        <v>62</v>
      </c>
      <c r="D44" s="34">
        <v>65</v>
      </c>
      <c r="E44" s="70">
        <v>62.8</v>
      </c>
      <c r="F44" s="70">
        <v>58.4</v>
      </c>
      <c r="G44" s="70">
        <v>65.3</v>
      </c>
      <c r="H44" s="70">
        <v>62.8</v>
      </c>
      <c r="I44" s="70">
        <v>58.9</v>
      </c>
      <c r="J44" s="70">
        <v>64.7</v>
      </c>
      <c r="K44" s="70">
        <v>66.7</v>
      </c>
      <c r="L44" s="70">
        <v>62.6</v>
      </c>
    </row>
    <row r="45" spans="1:12" ht="14.25" x14ac:dyDescent="0.45">
      <c r="A45" s="34" t="s">
        <v>445</v>
      </c>
      <c r="B45" s="34" t="s">
        <v>383</v>
      </c>
      <c r="C45" s="34">
        <v>36.700000000000003</v>
      </c>
      <c r="D45" s="34">
        <v>40.1</v>
      </c>
      <c r="E45" s="70">
        <v>37.4</v>
      </c>
      <c r="F45" s="70">
        <v>36.799999999999997</v>
      </c>
      <c r="G45" s="70">
        <v>42.1</v>
      </c>
      <c r="H45" s="70">
        <v>41.2</v>
      </c>
      <c r="I45" s="70">
        <v>39.200000000000003</v>
      </c>
      <c r="J45" s="70">
        <v>43.7</v>
      </c>
      <c r="K45" s="70">
        <v>46.5</v>
      </c>
      <c r="L45" s="70">
        <v>45.1</v>
      </c>
    </row>
    <row r="46" spans="1:12" ht="14.25" x14ac:dyDescent="0.45">
      <c r="A46" s="34" t="s">
        <v>446</v>
      </c>
      <c r="B46" s="34" t="s">
        <v>385</v>
      </c>
      <c r="C46" s="34">
        <v>3.6</v>
      </c>
      <c r="D46" s="34">
        <v>3.1</v>
      </c>
      <c r="E46" s="70">
        <v>3.2</v>
      </c>
      <c r="F46" s="70">
        <v>3.3</v>
      </c>
      <c r="G46" s="70">
        <v>3.5</v>
      </c>
      <c r="H46" s="70">
        <v>3.5</v>
      </c>
      <c r="I46" s="70">
        <v>3</v>
      </c>
      <c r="J46" s="70">
        <v>2.8</v>
      </c>
      <c r="K46" s="70">
        <v>2.9</v>
      </c>
      <c r="L46" s="70">
        <v>3</v>
      </c>
    </row>
    <row r="47" spans="1:12" ht="14.25" x14ac:dyDescent="0.45">
      <c r="A47" s="34" t="s">
        <v>447</v>
      </c>
      <c r="B47" s="34" t="s">
        <v>387</v>
      </c>
      <c r="C47" s="34">
        <v>21.6</v>
      </c>
      <c r="D47" s="34">
        <v>21.8</v>
      </c>
      <c r="E47" s="70">
        <v>22.2</v>
      </c>
      <c r="F47" s="70">
        <v>18.3</v>
      </c>
      <c r="G47" s="70">
        <v>19.7</v>
      </c>
      <c r="H47" s="70">
        <v>18.100000000000001</v>
      </c>
      <c r="I47" s="70">
        <v>16.7</v>
      </c>
      <c r="J47" s="70">
        <v>18.100000000000001</v>
      </c>
      <c r="K47" s="70">
        <v>17.3</v>
      </c>
      <c r="L47" s="70">
        <v>14.4</v>
      </c>
    </row>
    <row r="48" spans="1:12" ht="14.25" x14ac:dyDescent="0.45">
      <c r="A48" s="34" t="s">
        <v>448</v>
      </c>
      <c r="B48" s="34" t="s">
        <v>389</v>
      </c>
      <c r="C48" s="34">
        <v>38</v>
      </c>
      <c r="D48" s="34">
        <v>35</v>
      </c>
      <c r="E48" s="70">
        <v>37.200000000000003</v>
      </c>
      <c r="F48" s="70">
        <v>41.6</v>
      </c>
      <c r="G48" s="70">
        <v>34.700000000000003</v>
      </c>
      <c r="H48" s="70">
        <v>37.200000000000003</v>
      </c>
      <c r="I48" s="70">
        <v>41.1</v>
      </c>
      <c r="J48" s="70">
        <v>35.299999999999997</v>
      </c>
      <c r="K48" s="70">
        <v>33.299999999999997</v>
      </c>
      <c r="L48" s="70">
        <v>37.4</v>
      </c>
    </row>
    <row r="49" spans="1:12" ht="14.25" x14ac:dyDescent="0.45">
      <c r="A49" s="34" t="s">
        <v>449</v>
      </c>
      <c r="B49" s="34" t="s">
        <v>391</v>
      </c>
      <c r="C49" s="34">
        <v>2.6</v>
      </c>
      <c r="D49" s="34">
        <v>1.6</v>
      </c>
      <c r="E49" s="70">
        <v>2.2000000000000002</v>
      </c>
      <c r="F49" s="70">
        <v>3.2</v>
      </c>
      <c r="G49" s="70">
        <v>2.2000000000000002</v>
      </c>
      <c r="H49" s="70">
        <v>2.4</v>
      </c>
      <c r="I49" s="70">
        <v>2.2999999999999998</v>
      </c>
      <c r="J49" s="70">
        <v>1.3</v>
      </c>
      <c r="K49" s="70">
        <v>1.1000000000000001</v>
      </c>
      <c r="L49" s="70">
        <v>1.5</v>
      </c>
    </row>
    <row r="50" spans="1:12" ht="14.25" x14ac:dyDescent="0.45">
      <c r="A50" s="34" t="s">
        <v>450</v>
      </c>
      <c r="B50" s="34" t="s">
        <v>393</v>
      </c>
      <c r="C50" s="34">
        <v>23</v>
      </c>
      <c r="D50" s="34">
        <v>22.1</v>
      </c>
      <c r="E50" s="70">
        <v>24.3</v>
      </c>
      <c r="F50" s="70">
        <v>27.3</v>
      </c>
      <c r="G50" s="70">
        <v>21.7</v>
      </c>
      <c r="H50" s="70">
        <v>23.4</v>
      </c>
      <c r="I50" s="70">
        <v>26.1</v>
      </c>
      <c r="J50" s="70">
        <v>20.9</v>
      </c>
      <c r="K50" s="70">
        <v>19.2</v>
      </c>
      <c r="L50" s="70">
        <v>22.7</v>
      </c>
    </row>
    <row r="51" spans="1:12" ht="14.25" x14ac:dyDescent="0.45">
      <c r="A51" s="34" t="s">
        <v>451</v>
      </c>
      <c r="B51" s="34" t="s">
        <v>395</v>
      </c>
      <c r="C51" s="34">
        <v>12.4</v>
      </c>
      <c r="D51" s="34">
        <v>11.3</v>
      </c>
      <c r="E51" s="70">
        <v>10.6</v>
      </c>
      <c r="F51" s="70">
        <v>11.2</v>
      </c>
      <c r="G51" s="70">
        <v>10.8</v>
      </c>
      <c r="H51" s="70">
        <v>11.4</v>
      </c>
      <c r="I51" s="70">
        <v>12.7</v>
      </c>
      <c r="J51" s="70">
        <v>13</v>
      </c>
      <c r="K51" s="70">
        <v>13</v>
      </c>
      <c r="L51" s="70">
        <v>13.2</v>
      </c>
    </row>
    <row r="52" spans="1:12" ht="14.25" x14ac:dyDescent="0.45">
      <c r="A52" s="34" t="s">
        <v>452</v>
      </c>
      <c r="B52" s="36" t="s">
        <v>453</v>
      </c>
      <c r="C52" s="34">
        <v>100</v>
      </c>
      <c r="D52" s="34">
        <v>100</v>
      </c>
      <c r="E52" s="70">
        <v>100</v>
      </c>
      <c r="F52" s="70">
        <v>100</v>
      </c>
      <c r="G52" s="70">
        <v>100</v>
      </c>
      <c r="H52" s="70">
        <v>100</v>
      </c>
      <c r="I52" s="70">
        <v>100</v>
      </c>
      <c r="J52" s="70">
        <v>100</v>
      </c>
      <c r="K52" s="70">
        <v>100</v>
      </c>
      <c r="L52" s="70">
        <v>100</v>
      </c>
    </row>
    <row r="53" spans="1:12" ht="14.25" x14ac:dyDescent="0.45">
      <c r="A53" s="34" t="s">
        <v>454</v>
      </c>
      <c r="B53" s="34" t="s">
        <v>417</v>
      </c>
      <c r="C53" s="34">
        <v>63.9</v>
      </c>
      <c r="D53" s="34">
        <v>68.3</v>
      </c>
      <c r="E53" s="70">
        <v>61.3</v>
      </c>
      <c r="F53" s="70">
        <v>59.3</v>
      </c>
      <c r="G53" s="70">
        <v>58.5</v>
      </c>
      <c r="H53" s="70">
        <v>58.3</v>
      </c>
      <c r="I53" s="70">
        <v>55.9</v>
      </c>
      <c r="J53" s="70">
        <v>52.7</v>
      </c>
      <c r="K53" s="70">
        <v>56.4</v>
      </c>
      <c r="L53" s="70">
        <v>57.9</v>
      </c>
    </row>
    <row r="54" spans="1:12" ht="14.25" x14ac:dyDescent="0.45">
      <c r="A54" s="34" t="s">
        <v>455</v>
      </c>
      <c r="B54" s="34" t="s">
        <v>419</v>
      </c>
      <c r="C54" s="34">
        <v>11.9</v>
      </c>
      <c r="D54" s="34">
        <v>16</v>
      </c>
      <c r="E54" s="70">
        <v>13.9</v>
      </c>
      <c r="F54" s="70">
        <v>13.4</v>
      </c>
      <c r="G54" s="70">
        <v>14.8</v>
      </c>
      <c r="H54" s="70">
        <v>14.1</v>
      </c>
      <c r="I54" s="70">
        <v>13.6</v>
      </c>
      <c r="J54" s="70">
        <v>18.600000000000001</v>
      </c>
      <c r="K54" s="70">
        <v>19.5</v>
      </c>
      <c r="L54" s="70">
        <v>15.5</v>
      </c>
    </row>
    <row r="55" spans="1:12" ht="14.25" x14ac:dyDescent="0.45">
      <c r="A55" s="34" t="s">
        <v>456</v>
      </c>
      <c r="B55" s="34" t="s">
        <v>421</v>
      </c>
      <c r="C55" s="34">
        <v>6.9</v>
      </c>
      <c r="D55" s="34">
        <v>7.4</v>
      </c>
      <c r="E55" s="70">
        <v>6.7</v>
      </c>
      <c r="F55" s="70">
        <v>6.3</v>
      </c>
      <c r="G55" s="70">
        <v>6.6</v>
      </c>
      <c r="H55" s="70">
        <v>6.3</v>
      </c>
      <c r="I55" s="70">
        <v>6.2</v>
      </c>
      <c r="J55" s="70">
        <v>7.9</v>
      </c>
      <c r="K55" s="70">
        <v>9.4</v>
      </c>
      <c r="L55" s="70">
        <v>7.9</v>
      </c>
    </row>
    <row r="56" spans="1:12" ht="14.25" x14ac:dyDescent="0.45">
      <c r="A56" s="34" t="s">
        <v>457</v>
      </c>
      <c r="B56" s="34" t="s">
        <v>423</v>
      </c>
      <c r="C56" s="34">
        <v>45.1</v>
      </c>
      <c r="D56" s="34">
        <v>44.9</v>
      </c>
      <c r="E56" s="70">
        <v>40.700000000000003</v>
      </c>
      <c r="F56" s="70">
        <v>39.6</v>
      </c>
      <c r="G56" s="70">
        <v>37.200000000000003</v>
      </c>
      <c r="H56" s="70">
        <v>37.9</v>
      </c>
      <c r="I56" s="70">
        <v>36.1</v>
      </c>
      <c r="J56" s="70">
        <v>26.2</v>
      </c>
      <c r="K56" s="70">
        <v>27.5</v>
      </c>
      <c r="L56" s="70">
        <v>34.5</v>
      </c>
    </row>
    <row r="57" spans="1:12" ht="14.25" x14ac:dyDescent="0.45">
      <c r="A57" s="34" t="s">
        <v>458</v>
      </c>
      <c r="B57" s="34" t="s">
        <v>425</v>
      </c>
      <c r="C57" s="34">
        <v>36.1</v>
      </c>
      <c r="D57" s="34">
        <v>31.7</v>
      </c>
      <c r="E57" s="70">
        <v>38.700000000000003</v>
      </c>
      <c r="F57" s="70">
        <v>40.700000000000003</v>
      </c>
      <c r="G57" s="70">
        <v>41.5</v>
      </c>
      <c r="H57" s="70">
        <v>41.7</v>
      </c>
      <c r="I57" s="70">
        <v>44.1</v>
      </c>
      <c r="J57" s="70">
        <v>47.3</v>
      </c>
      <c r="K57" s="70">
        <v>43.6</v>
      </c>
      <c r="L57" s="70">
        <v>42.1</v>
      </c>
    </row>
    <row r="58" spans="1:12" ht="14.25" x14ac:dyDescent="0.45">
      <c r="A58" s="34" t="s">
        <v>459</v>
      </c>
      <c r="B58" s="34" t="s">
        <v>427</v>
      </c>
      <c r="C58" s="34">
        <v>3.3</v>
      </c>
      <c r="D58" s="34">
        <v>2.8</v>
      </c>
      <c r="E58" s="70">
        <v>3.4</v>
      </c>
      <c r="F58" s="70">
        <v>4.0999999999999996</v>
      </c>
      <c r="G58" s="70">
        <v>4.0999999999999996</v>
      </c>
      <c r="H58" s="70">
        <v>4</v>
      </c>
      <c r="I58" s="70">
        <v>3.7</v>
      </c>
      <c r="J58" s="70">
        <v>3.3</v>
      </c>
      <c r="K58" s="70">
        <v>2.8</v>
      </c>
      <c r="L58" s="70">
        <v>2.6</v>
      </c>
    </row>
    <row r="59" spans="1:12" ht="14.25" x14ac:dyDescent="0.45">
      <c r="A59" s="34" t="s">
        <v>460</v>
      </c>
      <c r="B59" s="34" t="s">
        <v>429</v>
      </c>
      <c r="C59" s="34">
        <v>18.8</v>
      </c>
      <c r="D59" s="34">
        <v>14.8</v>
      </c>
      <c r="E59" s="70">
        <v>20.100000000000001</v>
      </c>
      <c r="F59" s="70">
        <v>20.5</v>
      </c>
      <c r="G59" s="70">
        <v>18.399999999999999</v>
      </c>
      <c r="H59" s="70">
        <v>18.3</v>
      </c>
      <c r="I59" s="70">
        <v>19.899999999999999</v>
      </c>
      <c r="J59" s="70">
        <v>18.8</v>
      </c>
      <c r="K59" s="70">
        <v>18.5</v>
      </c>
      <c r="L59" s="70">
        <v>19.899999999999999</v>
      </c>
    </row>
    <row r="60" spans="1:12" ht="14.25" x14ac:dyDescent="0.45">
      <c r="A60" s="34" t="s">
        <v>461</v>
      </c>
      <c r="B60" s="34" t="s">
        <v>431</v>
      </c>
      <c r="C60" s="34">
        <v>14.1</v>
      </c>
      <c r="D60" s="34">
        <v>14.1</v>
      </c>
      <c r="E60" s="70">
        <v>15.2</v>
      </c>
      <c r="F60" s="70">
        <v>16.100000000000001</v>
      </c>
      <c r="G60" s="70">
        <v>18.899999999999999</v>
      </c>
      <c r="H60" s="70">
        <v>19.399999999999999</v>
      </c>
      <c r="I60" s="70">
        <v>20.5</v>
      </c>
      <c r="J60" s="70">
        <v>25.2</v>
      </c>
      <c r="K60" s="70">
        <v>22.2</v>
      </c>
      <c r="L60" s="70">
        <v>19.7</v>
      </c>
    </row>
    <row r="61" spans="1:12" ht="14.25" x14ac:dyDescent="0.45">
      <c r="A61" s="34" t="s">
        <v>462</v>
      </c>
      <c r="B61" s="58" t="s">
        <v>463</v>
      </c>
      <c r="C61" s="34">
        <v>100</v>
      </c>
      <c r="D61" s="34">
        <v>100</v>
      </c>
      <c r="E61" s="70">
        <v>100</v>
      </c>
      <c r="F61" s="70">
        <v>100</v>
      </c>
      <c r="G61" s="70">
        <v>100</v>
      </c>
      <c r="H61" s="70">
        <v>100</v>
      </c>
      <c r="I61" s="70">
        <v>100</v>
      </c>
      <c r="J61" s="70">
        <v>100</v>
      </c>
      <c r="K61" s="70">
        <v>100</v>
      </c>
      <c r="L61" s="70">
        <v>100</v>
      </c>
    </row>
    <row r="62" spans="1:12" ht="14.25" x14ac:dyDescent="0.45">
      <c r="A62" s="34" t="s">
        <v>464</v>
      </c>
      <c r="B62" s="59" t="s">
        <v>381</v>
      </c>
      <c r="C62" s="34">
        <v>69.900000000000006</v>
      </c>
      <c r="D62" s="34">
        <v>76</v>
      </c>
      <c r="E62" s="70">
        <v>62</v>
      </c>
      <c r="F62" s="70">
        <v>58.5</v>
      </c>
      <c r="G62" s="70">
        <v>61.7</v>
      </c>
      <c r="H62" s="70">
        <v>59.8</v>
      </c>
      <c r="I62" s="70">
        <v>58.5</v>
      </c>
      <c r="J62" s="70">
        <v>58</v>
      </c>
      <c r="K62" s="70">
        <v>59.3</v>
      </c>
      <c r="L62" s="70">
        <v>61.6</v>
      </c>
    </row>
    <row r="63" spans="1:12" ht="14.25" x14ac:dyDescent="0.45">
      <c r="A63" s="34" t="s">
        <v>465</v>
      </c>
      <c r="B63" s="59" t="s">
        <v>383</v>
      </c>
      <c r="C63" s="34">
        <v>7</v>
      </c>
      <c r="D63" s="34">
        <v>11.4</v>
      </c>
      <c r="E63" s="70">
        <v>9.1</v>
      </c>
      <c r="F63" s="70">
        <v>8.1999999999999993</v>
      </c>
      <c r="G63" s="70">
        <v>9.6</v>
      </c>
      <c r="H63" s="70">
        <v>8.5</v>
      </c>
      <c r="I63" s="70">
        <v>8.3000000000000007</v>
      </c>
      <c r="J63" s="70">
        <v>14.4</v>
      </c>
      <c r="K63" s="70">
        <v>14.6</v>
      </c>
      <c r="L63" s="70">
        <v>9.6</v>
      </c>
    </row>
    <row r="64" spans="1:12" ht="14.25" x14ac:dyDescent="0.45">
      <c r="A64" s="34" t="s">
        <v>466</v>
      </c>
      <c r="B64" s="59" t="s">
        <v>385</v>
      </c>
      <c r="C64" s="34">
        <v>9.1999999999999993</v>
      </c>
      <c r="D64" s="34">
        <v>10.5</v>
      </c>
      <c r="E64" s="70">
        <v>8.6999999999999993</v>
      </c>
      <c r="F64" s="70">
        <v>8</v>
      </c>
      <c r="G64" s="70">
        <v>8.8000000000000007</v>
      </c>
      <c r="H64" s="70">
        <v>7.8</v>
      </c>
      <c r="I64" s="70">
        <v>7.9</v>
      </c>
      <c r="J64" s="70">
        <v>11.7</v>
      </c>
      <c r="K64" s="70">
        <v>12.6</v>
      </c>
      <c r="L64" s="70">
        <v>10.4</v>
      </c>
    </row>
    <row r="65" spans="1:12" ht="14.25" x14ac:dyDescent="0.45">
      <c r="A65" s="34" t="s">
        <v>467</v>
      </c>
      <c r="B65" s="59" t="s">
        <v>387</v>
      </c>
      <c r="C65" s="34">
        <v>53.6</v>
      </c>
      <c r="D65" s="34">
        <v>54.1</v>
      </c>
      <c r="E65" s="70">
        <v>44.2</v>
      </c>
      <c r="F65" s="70">
        <v>42.2</v>
      </c>
      <c r="G65" s="70">
        <v>43.2</v>
      </c>
      <c r="H65" s="70">
        <v>43.5</v>
      </c>
      <c r="I65" s="70">
        <v>42.3</v>
      </c>
      <c r="J65" s="70">
        <v>32</v>
      </c>
      <c r="K65" s="70">
        <v>32</v>
      </c>
      <c r="L65" s="70">
        <v>41.6</v>
      </c>
    </row>
    <row r="66" spans="1:12" ht="14.25" x14ac:dyDescent="0.45">
      <c r="A66" s="34" t="s">
        <v>468</v>
      </c>
      <c r="B66" s="59" t="s">
        <v>389</v>
      </c>
      <c r="C66" s="34">
        <v>30.1</v>
      </c>
      <c r="D66" s="34">
        <v>24</v>
      </c>
      <c r="E66" s="70">
        <v>38</v>
      </c>
      <c r="F66" s="70">
        <v>41.5</v>
      </c>
      <c r="G66" s="70">
        <v>38.299999999999997</v>
      </c>
      <c r="H66" s="70">
        <v>40.200000000000003</v>
      </c>
      <c r="I66" s="70">
        <v>41.5</v>
      </c>
      <c r="J66" s="70">
        <v>42</v>
      </c>
      <c r="K66" s="70">
        <v>40.700000000000003</v>
      </c>
      <c r="L66" s="70">
        <v>38.4</v>
      </c>
    </row>
    <row r="67" spans="1:12" ht="14.25" x14ac:dyDescent="0.45">
      <c r="A67" s="34" t="s">
        <v>469</v>
      </c>
      <c r="B67" s="59" t="s">
        <v>391</v>
      </c>
      <c r="C67" s="34">
        <v>1.2</v>
      </c>
      <c r="D67" s="34">
        <v>0.9</v>
      </c>
      <c r="E67" s="70">
        <v>2.2000000000000002</v>
      </c>
      <c r="F67" s="70">
        <v>2.8</v>
      </c>
      <c r="G67" s="70">
        <v>2.4</v>
      </c>
      <c r="H67" s="70">
        <v>2.7</v>
      </c>
      <c r="I67" s="70">
        <v>2.5</v>
      </c>
      <c r="J67" s="70">
        <v>1.9</v>
      </c>
      <c r="K67" s="70">
        <v>1.7</v>
      </c>
      <c r="L67" s="70">
        <v>1.4</v>
      </c>
    </row>
    <row r="68" spans="1:12" ht="14.25" x14ac:dyDescent="0.45">
      <c r="A68" s="34" t="s">
        <v>470</v>
      </c>
      <c r="B68" s="59" t="s">
        <v>393</v>
      </c>
      <c r="C68" s="34">
        <v>19.3</v>
      </c>
      <c r="D68" s="34">
        <v>13.2</v>
      </c>
      <c r="E68" s="70">
        <v>22.2</v>
      </c>
      <c r="F68" s="70">
        <v>22.8</v>
      </c>
      <c r="G68" s="70">
        <v>19.100000000000001</v>
      </c>
      <c r="H68" s="70">
        <v>19.3</v>
      </c>
      <c r="I68" s="70">
        <v>21.2</v>
      </c>
      <c r="J68" s="70">
        <v>18.7</v>
      </c>
      <c r="K68" s="70">
        <v>17.899999999999999</v>
      </c>
      <c r="L68" s="70">
        <v>19.8</v>
      </c>
    </row>
    <row r="69" spans="1:12" ht="14.25" x14ac:dyDescent="0.45">
      <c r="A69" s="34" t="s">
        <v>471</v>
      </c>
      <c r="B69" s="59" t="s">
        <v>395</v>
      </c>
      <c r="C69" s="34">
        <v>9.6</v>
      </c>
      <c r="D69" s="34">
        <v>9.9</v>
      </c>
      <c r="E69" s="70">
        <v>13.6</v>
      </c>
      <c r="F69" s="70">
        <v>15.9</v>
      </c>
      <c r="G69" s="70">
        <v>16.8</v>
      </c>
      <c r="H69" s="70">
        <v>18.2</v>
      </c>
      <c r="I69" s="70">
        <v>17.899999999999999</v>
      </c>
      <c r="J69" s="70">
        <v>21.4</v>
      </c>
      <c r="K69" s="70">
        <v>21.2</v>
      </c>
      <c r="L69" s="70">
        <v>17.2</v>
      </c>
    </row>
    <row r="70" spans="1:12" ht="14.25" x14ac:dyDescent="0.45">
      <c r="A70" s="34" t="s">
        <v>472</v>
      </c>
      <c r="B70" s="36" t="s">
        <v>473</v>
      </c>
      <c r="C70" s="34">
        <v>100</v>
      </c>
      <c r="D70" s="34">
        <v>100</v>
      </c>
      <c r="E70" s="70">
        <v>100</v>
      </c>
      <c r="F70" s="70">
        <v>100</v>
      </c>
      <c r="G70" s="70">
        <v>100</v>
      </c>
      <c r="H70" s="70">
        <v>100</v>
      </c>
      <c r="I70" s="70">
        <v>100</v>
      </c>
      <c r="J70" s="70">
        <v>100</v>
      </c>
      <c r="K70" s="70">
        <v>100</v>
      </c>
      <c r="L70" s="70">
        <v>100</v>
      </c>
    </row>
    <row r="71" spans="1:12" ht="14.25" x14ac:dyDescent="0.45">
      <c r="A71" s="34" t="s">
        <v>474</v>
      </c>
      <c r="B71" s="34" t="s">
        <v>381</v>
      </c>
      <c r="C71" s="34">
        <v>52.8</v>
      </c>
      <c r="D71" s="34">
        <v>58.7</v>
      </c>
      <c r="E71" s="70">
        <v>61.7</v>
      </c>
      <c r="F71" s="70">
        <v>58.3</v>
      </c>
      <c r="G71" s="70">
        <v>53.5</v>
      </c>
      <c r="H71" s="70">
        <v>54.2</v>
      </c>
      <c r="I71" s="70">
        <v>50.1</v>
      </c>
      <c r="J71" s="70">
        <v>48.4</v>
      </c>
      <c r="K71" s="70">
        <v>51.9</v>
      </c>
      <c r="L71" s="70">
        <v>56.2</v>
      </c>
    </row>
    <row r="72" spans="1:12" ht="14.25" x14ac:dyDescent="0.45">
      <c r="A72" s="34" t="s">
        <v>475</v>
      </c>
      <c r="B72" s="34" t="s">
        <v>383</v>
      </c>
      <c r="C72" s="34">
        <v>15.1</v>
      </c>
      <c r="D72" s="34">
        <v>15.3</v>
      </c>
      <c r="E72" s="70">
        <v>14.9</v>
      </c>
      <c r="F72" s="70">
        <v>13.9</v>
      </c>
      <c r="G72" s="70">
        <v>15.2</v>
      </c>
      <c r="H72" s="70">
        <v>16.2</v>
      </c>
      <c r="I72" s="70">
        <v>15.7</v>
      </c>
      <c r="J72" s="70">
        <v>17.5</v>
      </c>
      <c r="K72" s="70">
        <v>18</v>
      </c>
      <c r="L72" s="70">
        <v>17.2</v>
      </c>
    </row>
    <row r="73" spans="1:12" ht="14.25" x14ac:dyDescent="0.45">
      <c r="A73" s="34" t="s">
        <v>476</v>
      </c>
      <c r="B73" s="34" t="s">
        <v>385</v>
      </c>
      <c r="C73" s="34">
        <v>4.2</v>
      </c>
      <c r="D73" s="34">
        <v>4.0999999999999996</v>
      </c>
      <c r="E73" s="70">
        <v>4.5</v>
      </c>
      <c r="F73" s="70">
        <v>4.5999999999999996</v>
      </c>
      <c r="G73" s="70">
        <v>4.8</v>
      </c>
      <c r="H73" s="70">
        <v>5.5</v>
      </c>
      <c r="I73" s="70">
        <v>5.3</v>
      </c>
      <c r="J73" s="70">
        <v>4.9000000000000004</v>
      </c>
      <c r="K73" s="70">
        <v>5.2</v>
      </c>
      <c r="L73" s="70">
        <v>5.0999999999999996</v>
      </c>
    </row>
    <row r="74" spans="1:12" ht="14.25" x14ac:dyDescent="0.45">
      <c r="A74" s="34" t="s">
        <v>477</v>
      </c>
      <c r="B74" s="34" t="s">
        <v>387</v>
      </c>
      <c r="C74" s="34">
        <v>33.4</v>
      </c>
      <c r="D74" s="34">
        <v>39.299999999999997</v>
      </c>
      <c r="E74" s="70">
        <v>42.3</v>
      </c>
      <c r="F74" s="70">
        <v>39.9</v>
      </c>
      <c r="G74" s="70">
        <v>33.5</v>
      </c>
      <c r="H74" s="70">
        <v>32.5</v>
      </c>
      <c r="I74" s="70">
        <v>29.1</v>
      </c>
      <c r="J74" s="70">
        <v>26</v>
      </c>
      <c r="K74" s="70">
        <v>28.7</v>
      </c>
      <c r="L74" s="70">
        <v>33.9</v>
      </c>
    </row>
    <row r="75" spans="1:12" ht="14.25" x14ac:dyDescent="0.45">
      <c r="A75" s="34" t="s">
        <v>478</v>
      </c>
      <c r="B75" s="34" t="s">
        <v>389</v>
      </c>
      <c r="C75" s="34">
        <v>47.2</v>
      </c>
      <c r="D75" s="34">
        <v>41.3</v>
      </c>
      <c r="E75" s="70">
        <v>38.299999999999997</v>
      </c>
      <c r="F75" s="70">
        <v>41.6</v>
      </c>
      <c r="G75" s="70">
        <v>46.5</v>
      </c>
      <c r="H75" s="70">
        <v>45.8</v>
      </c>
      <c r="I75" s="70">
        <v>49.9</v>
      </c>
      <c r="J75" s="70">
        <v>51.6</v>
      </c>
      <c r="K75" s="70">
        <v>48.1</v>
      </c>
      <c r="L75" s="70">
        <v>43.8</v>
      </c>
    </row>
    <row r="76" spans="1:12" ht="14.25" x14ac:dyDescent="0.45">
      <c r="A76" s="34" t="s">
        <v>479</v>
      </c>
      <c r="B76" s="34" t="s">
        <v>391</v>
      </c>
      <c r="C76" s="34">
        <v>10.199999999999999</v>
      </c>
      <c r="D76" s="34">
        <v>7.2</v>
      </c>
      <c r="E76" s="70">
        <v>7.6</v>
      </c>
      <c r="F76" s="70">
        <v>9</v>
      </c>
      <c r="G76" s="70">
        <v>9.9</v>
      </c>
      <c r="H76" s="70">
        <v>9.6</v>
      </c>
      <c r="I76" s="70">
        <v>9.6</v>
      </c>
      <c r="J76" s="70">
        <v>8.1999999999999993</v>
      </c>
      <c r="K76" s="70">
        <v>6.4</v>
      </c>
      <c r="L76" s="70">
        <v>6.3</v>
      </c>
    </row>
    <row r="77" spans="1:12" ht="14.25" x14ac:dyDescent="0.45">
      <c r="A77" s="34" t="s">
        <v>480</v>
      </c>
      <c r="B77" s="34" t="s">
        <v>393</v>
      </c>
      <c r="C77" s="34">
        <v>21.6</v>
      </c>
      <c r="D77" s="34">
        <v>19.3</v>
      </c>
      <c r="E77" s="70">
        <v>18.399999999999999</v>
      </c>
      <c r="F77" s="70">
        <v>19.899999999999999</v>
      </c>
      <c r="G77" s="70">
        <v>21.4</v>
      </c>
      <c r="H77" s="70">
        <v>20.8</v>
      </c>
      <c r="I77" s="70">
        <v>22.4</v>
      </c>
      <c r="J77" s="70">
        <v>22.3</v>
      </c>
      <c r="K77" s="70">
        <v>21.8</v>
      </c>
      <c r="L77" s="70">
        <v>20.9</v>
      </c>
    </row>
    <row r="78" spans="1:12" ht="14.25" x14ac:dyDescent="0.45">
      <c r="A78" s="34" t="s">
        <v>481</v>
      </c>
      <c r="B78" s="34" t="s">
        <v>395</v>
      </c>
      <c r="C78" s="34">
        <v>15.5</v>
      </c>
      <c r="D78" s="34">
        <v>14.9</v>
      </c>
      <c r="E78" s="70">
        <v>12.4</v>
      </c>
      <c r="F78" s="70">
        <v>12.7</v>
      </c>
      <c r="G78" s="70">
        <v>15.3</v>
      </c>
      <c r="H78" s="70">
        <v>15.3</v>
      </c>
      <c r="I78" s="70">
        <v>17.8</v>
      </c>
      <c r="J78" s="70">
        <v>21.1</v>
      </c>
      <c r="K78" s="70">
        <v>19.8</v>
      </c>
      <c r="L78" s="70">
        <v>16.600000000000001</v>
      </c>
    </row>
    <row r="79" spans="1:12" ht="14.25" x14ac:dyDescent="0.45">
      <c r="A79" s="34" t="s">
        <v>482</v>
      </c>
      <c r="B79" s="36" t="s">
        <v>483</v>
      </c>
      <c r="C79" s="34">
        <v>100</v>
      </c>
      <c r="D79" s="34">
        <v>100</v>
      </c>
      <c r="E79" s="70">
        <v>100</v>
      </c>
      <c r="F79" s="70">
        <v>100</v>
      </c>
      <c r="G79" s="70">
        <v>100</v>
      </c>
      <c r="H79" s="70">
        <v>100</v>
      </c>
      <c r="I79" s="70">
        <v>100</v>
      </c>
      <c r="J79" s="70">
        <v>100</v>
      </c>
      <c r="K79" s="70">
        <v>100</v>
      </c>
      <c r="L79" s="70">
        <v>100</v>
      </c>
    </row>
    <row r="80" spans="1:12" ht="14.25" x14ac:dyDescent="0.45">
      <c r="A80" s="34" t="s">
        <v>484</v>
      </c>
      <c r="B80" s="34" t="s">
        <v>381</v>
      </c>
      <c r="C80" s="34">
        <v>54.2</v>
      </c>
      <c r="D80" s="34">
        <v>57.9</v>
      </c>
      <c r="E80" s="70">
        <v>58</v>
      </c>
      <c r="F80" s="70">
        <v>63.5</v>
      </c>
      <c r="G80" s="70">
        <v>54.4</v>
      </c>
      <c r="H80" s="70">
        <v>56.8</v>
      </c>
      <c r="I80" s="70">
        <v>52.2</v>
      </c>
      <c r="J80" s="70">
        <v>44.3</v>
      </c>
      <c r="K80" s="70">
        <v>52.4</v>
      </c>
      <c r="L80" s="70">
        <v>46.9</v>
      </c>
    </row>
    <row r="81" spans="1:12" ht="14.25" x14ac:dyDescent="0.45">
      <c r="A81" s="34" t="s">
        <v>485</v>
      </c>
      <c r="B81" s="34" t="s">
        <v>383</v>
      </c>
      <c r="C81" s="34">
        <v>25.6</v>
      </c>
      <c r="D81" s="34">
        <v>31.9</v>
      </c>
      <c r="E81" s="70">
        <v>30.3</v>
      </c>
      <c r="F81" s="70">
        <v>32.299999999999997</v>
      </c>
      <c r="G81" s="70">
        <v>29.1</v>
      </c>
      <c r="H81" s="70">
        <v>31.6</v>
      </c>
      <c r="I81" s="70">
        <v>28.5</v>
      </c>
      <c r="J81" s="70">
        <v>29</v>
      </c>
      <c r="K81" s="70">
        <v>40</v>
      </c>
      <c r="L81" s="70">
        <v>33.700000000000003</v>
      </c>
    </row>
    <row r="82" spans="1:12" ht="14.25" x14ac:dyDescent="0.45">
      <c r="A82" s="34" t="s">
        <v>486</v>
      </c>
      <c r="B82" s="34" t="s">
        <v>385</v>
      </c>
      <c r="C82" s="34">
        <v>1.5</v>
      </c>
      <c r="D82" s="34">
        <v>2.2999999999999998</v>
      </c>
      <c r="E82" s="70">
        <v>2.1</v>
      </c>
      <c r="F82" s="70">
        <v>2</v>
      </c>
      <c r="G82" s="70">
        <v>1.9</v>
      </c>
      <c r="H82" s="70">
        <v>1.8</v>
      </c>
      <c r="I82" s="70">
        <v>1.6</v>
      </c>
      <c r="J82" s="70">
        <v>1.9</v>
      </c>
      <c r="K82" s="70">
        <v>3.6</v>
      </c>
      <c r="L82" s="70">
        <v>2.5</v>
      </c>
    </row>
    <row r="83" spans="1:12" ht="14.25" x14ac:dyDescent="0.45">
      <c r="A83" s="34" t="s">
        <v>487</v>
      </c>
      <c r="B83" s="34" t="s">
        <v>387</v>
      </c>
      <c r="C83" s="34">
        <v>27.2</v>
      </c>
      <c r="D83" s="34">
        <v>23.7</v>
      </c>
      <c r="E83" s="70">
        <v>25.6</v>
      </c>
      <c r="F83" s="70">
        <v>29.3</v>
      </c>
      <c r="G83" s="70">
        <v>23.4</v>
      </c>
      <c r="H83" s="70">
        <v>23.4</v>
      </c>
      <c r="I83" s="70">
        <v>22</v>
      </c>
      <c r="J83" s="70">
        <v>13.3</v>
      </c>
      <c r="K83" s="70">
        <v>8.8000000000000007</v>
      </c>
      <c r="L83" s="70">
        <v>10.7</v>
      </c>
    </row>
    <row r="84" spans="1:12" ht="14.25" x14ac:dyDescent="0.45">
      <c r="A84" s="34" t="s">
        <v>488</v>
      </c>
      <c r="B84" s="34" t="s">
        <v>389</v>
      </c>
      <c r="C84" s="34">
        <v>45.8</v>
      </c>
      <c r="D84" s="34">
        <v>42.1</v>
      </c>
      <c r="E84" s="70">
        <v>42</v>
      </c>
      <c r="F84" s="70">
        <v>36.5</v>
      </c>
      <c r="G84" s="70">
        <v>45.6</v>
      </c>
      <c r="H84" s="70">
        <v>43.2</v>
      </c>
      <c r="I84" s="70">
        <v>47.8</v>
      </c>
      <c r="J84" s="70">
        <v>55.7</v>
      </c>
      <c r="K84" s="70">
        <v>47.6</v>
      </c>
      <c r="L84" s="70">
        <v>53.1</v>
      </c>
    </row>
    <row r="85" spans="1:12" ht="14.25" x14ac:dyDescent="0.45">
      <c r="A85" s="34" t="s">
        <v>489</v>
      </c>
      <c r="B85" s="34" t="s">
        <v>391</v>
      </c>
      <c r="C85" s="34">
        <v>3.2</v>
      </c>
      <c r="D85" s="34">
        <v>2.2000000000000002</v>
      </c>
      <c r="E85" s="70">
        <v>2.5</v>
      </c>
      <c r="F85" s="70">
        <v>2.7</v>
      </c>
      <c r="G85" s="70">
        <v>3.3</v>
      </c>
      <c r="H85" s="70">
        <v>3.3</v>
      </c>
      <c r="I85" s="70">
        <v>3</v>
      </c>
      <c r="J85" s="70">
        <v>2.2999999999999998</v>
      </c>
      <c r="K85" s="70">
        <v>1.6</v>
      </c>
      <c r="L85" s="70">
        <v>2.5</v>
      </c>
    </row>
    <row r="86" spans="1:12" ht="14.25" x14ac:dyDescent="0.45">
      <c r="A86" s="34" t="s">
        <v>490</v>
      </c>
      <c r="B86" s="34" t="s">
        <v>393</v>
      </c>
      <c r="C86" s="34">
        <v>14.1</v>
      </c>
      <c r="D86" s="34">
        <v>13.6</v>
      </c>
      <c r="E86" s="70">
        <v>14.3</v>
      </c>
      <c r="F86" s="70">
        <v>12.6</v>
      </c>
      <c r="G86" s="70">
        <v>13.6</v>
      </c>
      <c r="H86" s="70">
        <v>12.5</v>
      </c>
      <c r="I86" s="70">
        <v>13.8</v>
      </c>
      <c r="J86" s="70">
        <v>16</v>
      </c>
      <c r="K86" s="70">
        <v>16.100000000000001</v>
      </c>
      <c r="L86" s="70">
        <v>19</v>
      </c>
    </row>
    <row r="87" spans="1:12" ht="14.25" x14ac:dyDescent="0.45">
      <c r="A87" s="34" t="s">
        <v>491</v>
      </c>
      <c r="B87" s="34" t="s">
        <v>395</v>
      </c>
      <c r="C87" s="34">
        <v>28.5</v>
      </c>
      <c r="D87" s="34">
        <v>26.3</v>
      </c>
      <c r="E87" s="70">
        <v>25.2</v>
      </c>
      <c r="F87" s="70">
        <v>21.2</v>
      </c>
      <c r="G87" s="70">
        <v>28.7</v>
      </c>
      <c r="H87" s="70">
        <v>27.5</v>
      </c>
      <c r="I87" s="70">
        <v>31</v>
      </c>
      <c r="J87" s="70">
        <v>37.4</v>
      </c>
      <c r="K87" s="70">
        <v>29.8</v>
      </c>
      <c r="L87" s="70">
        <v>31.6</v>
      </c>
    </row>
    <row r="88" spans="1:12" ht="14.25" x14ac:dyDescent="0.45">
      <c r="A88" s="34" t="s">
        <v>492</v>
      </c>
      <c r="B88" s="36" t="s">
        <v>493</v>
      </c>
      <c r="C88" s="34">
        <v>100</v>
      </c>
      <c r="D88" s="34">
        <v>100</v>
      </c>
      <c r="E88" s="70">
        <v>100</v>
      </c>
      <c r="F88" s="70">
        <v>100</v>
      </c>
      <c r="G88" s="70">
        <v>100</v>
      </c>
      <c r="H88" s="70">
        <v>100</v>
      </c>
      <c r="I88" s="70">
        <v>100</v>
      </c>
      <c r="J88" s="70">
        <v>100</v>
      </c>
      <c r="K88" s="70">
        <v>100</v>
      </c>
      <c r="L88" s="70">
        <v>100</v>
      </c>
    </row>
    <row r="89" spans="1:12" ht="14.25" x14ac:dyDescent="0.45">
      <c r="A89" s="34" t="s">
        <v>494</v>
      </c>
      <c r="B89" s="34" t="s">
        <v>417</v>
      </c>
      <c r="C89" s="34">
        <v>46</v>
      </c>
      <c r="D89" s="34">
        <v>59.2</v>
      </c>
      <c r="E89" s="70">
        <v>56.4</v>
      </c>
      <c r="F89" s="70">
        <v>59.3</v>
      </c>
      <c r="G89" s="70">
        <v>60.6</v>
      </c>
      <c r="H89" s="70">
        <v>58.2</v>
      </c>
      <c r="I89" s="70">
        <v>55.4</v>
      </c>
      <c r="J89" s="70">
        <v>58.2</v>
      </c>
      <c r="K89" s="70">
        <v>63.4</v>
      </c>
      <c r="L89" s="70">
        <v>64.8</v>
      </c>
    </row>
    <row r="90" spans="1:12" ht="14.25" x14ac:dyDescent="0.45">
      <c r="A90" s="34" t="s">
        <v>495</v>
      </c>
      <c r="B90" s="34" t="s">
        <v>419</v>
      </c>
      <c r="C90" s="34">
        <v>12.6</v>
      </c>
      <c r="D90" s="34">
        <v>15.3</v>
      </c>
      <c r="E90" s="70">
        <v>13.7</v>
      </c>
      <c r="F90" s="70">
        <v>14.7</v>
      </c>
      <c r="G90" s="70">
        <v>15.1</v>
      </c>
      <c r="H90" s="70">
        <v>14.8</v>
      </c>
      <c r="I90" s="70">
        <v>14</v>
      </c>
      <c r="J90" s="70">
        <v>15.1</v>
      </c>
      <c r="K90" s="70">
        <v>17.100000000000001</v>
      </c>
      <c r="L90" s="70">
        <v>17</v>
      </c>
    </row>
    <row r="91" spans="1:12" ht="14.25" x14ac:dyDescent="0.45">
      <c r="A91" s="34" t="s">
        <v>496</v>
      </c>
      <c r="B91" s="34" t="s">
        <v>421</v>
      </c>
      <c r="C91" s="34">
        <v>10.199999999999999</v>
      </c>
      <c r="D91" s="34">
        <v>12.6</v>
      </c>
      <c r="E91" s="70">
        <v>11.5</v>
      </c>
      <c r="F91" s="70">
        <v>12</v>
      </c>
      <c r="G91" s="70">
        <v>12.8</v>
      </c>
      <c r="H91" s="70">
        <v>12.1</v>
      </c>
      <c r="I91" s="70">
        <v>11</v>
      </c>
      <c r="J91" s="70">
        <v>11.7</v>
      </c>
      <c r="K91" s="70">
        <v>12.9</v>
      </c>
      <c r="L91" s="70">
        <v>13.1</v>
      </c>
    </row>
    <row r="92" spans="1:12" ht="14.25" x14ac:dyDescent="0.45">
      <c r="A92" s="34" t="s">
        <v>497</v>
      </c>
      <c r="B92" s="34" t="s">
        <v>423</v>
      </c>
      <c r="C92" s="34">
        <v>23.2</v>
      </c>
      <c r="D92" s="34">
        <v>31.2</v>
      </c>
      <c r="E92" s="70">
        <v>31.2</v>
      </c>
      <c r="F92" s="70">
        <v>32.6</v>
      </c>
      <c r="G92" s="70">
        <v>32.700000000000003</v>
      </c>
      <c r="H92" s="70">
        <v>31.4</v>
      </c>
      <c r="I92" s="70">
        <v>30.4</v>
      </c>
      <c r="J92" s="70">
        <v>31.4</v>
      </c>
      <c r="K92" s="70">
        <v>33.4</v>
      </c>
      <c r="L92" s="70">
        <v>34.700000000000003</v>
      </c>
    </row>
    <row r="93" spans="1:12" ht="14.25" x14ac:dyDescent="0.45">
      <c r="A93" s="34" t="s">
        <v>498</v>
      </c>
      <c r="B93" s="34" t="s">
        <v>425</v>
      </c>
      <c r="C93" s="34">
        <v>54</v>
      </c>
      <c r="D93" s="34">
        <v>40.799999999999997</v>
      </c>
      <c r="E93" s="70">
        <v>43.6</v>
      </c>
      <c r="F93" s="70">
        <v>40.700000000000003</v>
      </c>
      <c r="G93" s="70">
        <v>39.4</v>
      </c>
      <c r="H93" s="70">
        <v>41.8</v>
      </c>
      <c r="I93" s="70">
        <v>44.6</v>
      </c>
      <c r="J93" s="70">
        <v>41.8</v>
      </c>
      <c r="K93" s="70">
        <v>36.6</v>
      </c>
      <c r="L93" s="70">
        <v>35.200000000000003</v>
      </c>
    </row>
    <row r="94" spans="1:12" ht="14.25" x14ac:dyDescent="0.45">
      <c r="A94" s="34" t="s">
        <v>499</v>
      </c>
      <c r="B94" s="34" t="s">
        <v>427</v>
      </c>
      <c r="C94" s="34">
        <v>37.1</v>
      </c>
      <c r="D94" s="34">
        <v>24.4</v>
      </c>
      <c r="E94" s="70">
        <v>25.7</v>
      </c>
      <c r="F94" s="70">
        <v>23.8</v>
      </c>
      <c r="G94" s="70">
        <v>20.2</v>
      </c>
      <c r="H94" s="70">
        <v>22.2</v>
      </c>
      <c r="I94" s="70">
        <v>23.6</v>
      </c>
      <c r="J94" s="70">
        <v>18.5</v>
      </c>
      <c r="K94" s="70">
        <v>14.8</v>
      </c>
      <c r="L94" s="70">
        <v>17.399999999999999</v>
      </c>
    </row>
    <row r="95" spans="1:12" ht="14.25" x14ac:dyDescent="0.45">
      <c r="A95" s="34" t="s">
        <v>500</v>
      </c>
      <c r="B95" s="34" t="s">
        <v>429</v>
      </c>
      <c r="C95" s="34">
        <v>1.2</v>
      </c>
      <c r="D95" s="34">
        <v>1.2</v>
      </c>
      <c r="E95" s="70">
        <v>1.1000000000000001</v>
      </c>
      <c r="F95" s="70">
        <v>1.3</v>
      </c>
      <c r="G95" s="70">
        <v>2.7</v>
      </c>
      <c r="H95" s="70">
        <v>2.1</v>
      </c>
      <c r="I95" s="70">
        <v>2.2000000000000002</v>
      </c>
      <c r="J95" s="70">
        <v>2.5</v>
      </c>
      <c r="K95" s="70">
        <v>2.2999999999999998</v>
      </c>
      <c r="L95" s="70">
        <v>2.4</v>
      </c>
    </row>
    <row r="96" spans="1:12" ht="14.25" x14ac:dyDescent="0.45">
      <c r="A96" s="34" t="s">
        <v>501</v>
      </c>
      <c r="B96" s="34" t="s">
        <v>431</v>
      </c>
      <c r="C96" s="34">
        <v>15.7</v>
      </c>
      <c r="D96" s="34">
        <v>15.3</v>
      </c>
      <c r="E96" s="70">
        <v>16.8</v>
      </c>
      <c r="F96" s="70">
        <v>15.7</v>
      </c>
      <c r="G96" s="70">
        <v>16.600000000000001</v>
      </c>
      <c r="H96" s="70">
        <v>17.399999999999999</v>
      </c>
      <c r="I96" s="70">
        <v>18.8</v>
      </c>
      <c r="J96" s="70">
        <v>20.9</v>
      </c>
      <c r="K96" s="70">
        <v>19.5</v>
      </c>
      <c r="L96" s="70">
        <v>15.4</v>
      </c>
    </row>
    <row r="97" spans="1:12" ht="14.25" x14ac:dyDescent="0.45">
      <c r="A97" s="34" t="s">
        <v>502</v>
      </c>
      <c r="B97" s="36" t="s">
        <v>503</v>
      </c>
      <c r="C97" s="34">
        <v>100</v>
      </c>
      <c r="D97" s="34">
        <v>100</v>
      </c>
      <c r="E97" s="70">
        <v>100</v>
      </c>
      <c r="F97" s="70">
        <v>100</v>
      </c>
      <c r="G97" s="70">
        <v>100</v>
      </c>
      <c r="H97" s="70">
        <v>100</v>
      </c>
      <c r="I97" s="70">
        <v>100</v>
      </c>
      <c r="J97" s="70">
        <v>100</v>
      </c>
      <c r="K97" s="70">
        <v>100</v>
      </c>
      <c r="L97" s="70">
        <v>100</v>
      </c>
    </row>
    <row r="98" spans="1:12" ht="14.25" x14ac:dyDescent="0.45">
      <c r="A98" s="34" t="s">
        <v>504</v>
      </c>
      <c r="B98" s="34" t="s">
        <v>417</v>
      </c>
      <c r="C98" s="34">
        <v>50.9</v>
      </c>
      <c r="D98" s="34">
        <v>51.5</v>
      </c>
      <c r="E98" s="70">
        <v>51.7</v>
      </c>
      <c r="F98" s="70">
        <v>51.4</v>
      </c>
      <c r="G98" s="70">
        <v>51.5</v>
      </c>
      <c r="H98" s="70">
        <v>50.8</v>
      </c>
      <c r="I98" s="70">
        <v>50.6</v>
      </c>
      <c r="J98" s="70">
        <v>50.7</v>
      </c>
      <c r="K98" s="70">
        <v>50.6</v>
      </c>
      <c r="L98" s="70">
        <v>51.1</v>
      </c>
    </row>
    <row r="99" spans="1:12" ht="14.25" x14ac:dyDescent="0.45">
      <c r="A99" s="34" t="s">
        <v>505</v>
      </c>
      <c r="B99" s="34" t="s">
        <v>419</v>
      </c>
      <c r="C99" s="34">
        <v>34</v>
      </c>
      <c r="D99" s="34">
        <v>33.5</v>
      </c>
      <c r="E99" s="70">
        <v>33.799999999999997</v>
      </c>
      <c r="F99" s="70">
        <v>34</v>
      </c>
      <c r="G99" s="70">
        <v>34.1</v>
      </c>
      <c r="H99" s="70">
        <v>33.6</v>
      </c>
      <c r="I99" s="70">
        <v>33.6</v>
      </c>
      <c r="J99" s="70">
        <v>33.4</v>
      </c>
      <c r="K99" s="70">
        <v>33</v>
      </c>
      <c r="L99" s="70">
        <v>33.4</v>
      </c>
    </row>
    <row r="100" spans="1:12" ht="14.25" x14ac:dyDescent="0.45">
      <c r="A100" s="34" t="s">
        <v>506</v>
      </c>
      <c r="B100" s="34" t="s">
        <v>421</v>
      </c>
      <c r="C100" s="34">
        <v>0.6</v>
      </c>
      <c r="D100" s="34">
        <v>0.7</v>
      </c>
      <c r="E100" s="70">
        <v>0.7</v>
      </c>
      <c r="F100" s="70">
        <v>0.7</v>
      </c>
      <c r="G100" s="70">
        <v>0.7</v>
      </c>
      <c r="H100" s="70">
        <v>0.7</v>
      </c>
      <c r="I100" s="70">
        <v>0.7</v>
      </c>
      <c r="J100" s="70">
        <v>0.7</v>
      </c>
      <c r="K100" s="70">
        <v>0.6</v>
      </c>
      <c r="L100" s="70">
        <v>0.7</v>
      </c>
    </row>
    <row r="101" spans="1:12" ht="14.25" x14ac:dyDescent="0.45">
      <c r="A101" s="34" t="s">
        <v>507</v>
      </c>
      <c r="B101" s="34" t="s">
        <v>423</v>
      </c>
      <c r="C101" s="34">
        <v>16.2</v>
      </c>
      <c r="D101" s="34">
        <v>17.3</v>
      </c>
      <c r="E101" s="70">
        <v>17.100000000000001</v>
      </c>
      <c r="F101" s="70">
        <v>16.600000000000001</v>
      </c>
      <c r="G101" s="70">
        <v>16.8</v>
      </c>
      <c r="H101" s="70">
        <v>16.600000000000001</v>
      </c>
      <c r="I101" s="70">
        <v>16.399999999999999</v>
      </c>
      <c r="J101" s="70">
        <v>16.600000000000001</v>
      </c>
      <c r="K101" s="70">
        <v>17</v>
      </c>
      <c r="L101" s="70">
        <v>17</v>
      </c>
    </row>
    <row r="102" spans="1:12" ht="14.25" x14ac:dyDescent="0.45">
      <c r="A102" s="34" t="s">
        <v>508</v>
      </c>
      <c r="B102" s="34" t="s">
        <v>425</v>
      </c>
      <c r="C102" s="34">
        <v>49.1</v>
      </c>
      <c r="D102" s="34">
        <v>48.5</v>
      </c>
      <c r="E102" s="70">
        <v>48.3</v>
      </c>
      <c r="F102" s="70">
        <v>48.6</v>
      </c>
      <c r="G102" s="70">
        <v>48.5</v>
      </c>
      <c r="H102" s="70">
        <v>49.2</v>
      </c>
      <c r="I102" s="70">
        <v>49.4</v>
      </c>
      <c r="J102" s="70">
        <v>49.3</v>
      </c>
      <c r="K102" s="70">
        <v>49.4</v>
      </c>
      <c r="L102" s="70">
        <v>48.9</v>
      </c>
    </row>
    <row r="103" spans="1:12" ht="14.25" x14ac:dyDescent="0.45">
      <c r="A103" s="34" t="s">
        <v>509</v>
      </c>
      <c r="B103" s="34" t="s">
        <v>427</v>
      </c>
      <c r="C103" s="34">
        <v>3.4</v>
      </c>
      <c r="D103" s="34">
        <v>3.5</v>
      </c>
      <c r="E103" s="70">
        <v>3.4</v>
      </c>
      <c r="F103" s="70">
        <v>3.8</v>
      </c>
      <c r="G103" s="70">
        <v>3.4</v>
      </c>
      <c r="H103" s="70">
        <v>3.4</v>
      </c>
      <c r="I103" s="70">
        <v>2.8</v>
      </c>
      <c r="J103" s="70">
        <v>2.2000000000000002</v>
      </c>
      <c r="K103" s="70">
        <v>2.2000000000000002</v>
      </c>
      <c r="L103" s="70">
        <v>2.2999999999999998</v>
      </c>
    </row>
    <row r="104" spans="1:12" ht="14.25" x14ac:dyDescent="0.45">
      <c r="A104" s="34" t="s">
        <v>510</v>
      </c>
      <c r="B104" s="34" t="s">
        <v>429</v>
      </c>
      <c r="C104" s="34">
        <v>35.700000000000003</v>
      </c>
      <c r="D104" s="34">
        <v>34</v>
      </c>
      <c r="E104" s="70">
        <v>35.6</v>
      </c>
      <c r="F104" s="70">
        <v>35.799999999999997</v>
      </c>
      <c r="G104" s="70">
        <v>35.5</v>
      </c>
      <c r="H104" s="70">
        <v>36.200000000000003</v>
      </c>
      <c r="I104" s="70">
        <v>36.4</v>
      </c>
      <c r="J104" s="70">
        <v>35.6</v>
      </c>
      <c r="K104" s="70">
        <v>35.200000000000003</v>
      </c>
      <c r="L104" s="70">
        <v>36.1</v>
      </c>
    </row>
    <row r="105" spans="1:12" ht="14.65" thickBot="1" x14ac:dyDescent="0.5">
      <c r="A105" s="34" t="s">
        <v>511</v>
      </c>
      <c r="B105" s="34" t="s">
        <v>431</v>
      </c>
      <c r="C105" s="34">
        <v>10</v>
      </c>
      <c r="D105" s="34">
        <v>11.1</v>
      </c>
      <c r="E105" s="70">
        <v>9.3000000000000007</v>
      </c>
      <c r="F105" s="70">
        <v>9</v>
      </c>
      <c r="G105" s="70">
        <v>9.6</v>
      </c>
      <c r="H105" s="70">
        <v>9.6</v>
      </c>
      <c r="I105" s="70">
        <v>10.199999999999999</v>
      </c>
      <c r="J105" s="70">
        <v>11.4</v>
      </c>
      <c r="K105" s="70">
        <v>12.1</v>
      </c>
      <c r="L105" s="70">
        <v>10.5</v>
      </c>
    </row>
    <row r="106" spans="1:12" ht="14.25" x14ac:dyDescent="0.45">
      <c r="A106" s="37" t="s">
        <v>512</v>
      </c>
      <c r="B106" s="38" t="s">
        <v>513</v>
      </c>
      <c r="C106" s="39">
        <v>100</v>
      </c>
      <c r="D106" s="39">
        <v>100</v>
      </c>
      <c r="E106" s="78">
        <v>100</v>
      </c>
      <c r="F106" s="78">
        <v>100</v>
      </c>
      <c r="G106" s="78">
        <v>100</v>
      </c>
      <c r="H106" s="78">
        <v>100</v>
      </c>
      <c r="I106" s="78">
        <v>100</v>
      </c>
      <c r="J106" s="78">
        <v>100</v>
      </c>
      <c r="K106" s="78">
        <v>100</v>
      </c>
      <c r="L106" s="79">
        <v>100</v>
      </c>
    </row>
    <row r="107" spans="1:12" ht="14.25" x14ac:dyDescent="0.45">
      <c r="A107" s="40" t="s">
        <v>514</v>
      </c>
      <c r="B107" s="41" t="s">
        <v>417</v>
      </c>
      <c r="C107" s="41">
        <v>32.799999999999997</v>
      </c>
      <c r="D107" s="41">
        <v>37.700000000000003</v>
      </c>
      <c r="E107" s="74">
        <v>35.799999999999997</v>
      </c>
      <c r="F107" s="74">
        <v>33.4</v>
      </c>
      <c r="G107" s="74">
        <v>33.4</v>
      </c>
      <c r="H107" s="74">
        <v>33.5</v>
      </c>
      <c r="I107" s="74">
        <v>34</v>
      </c>
      <c r="J107" s="74">
        <v>37.299999999999997</v>
      </c>
      <c r="K107" s="74">
        <v>37.9</v>
      </c>
      <c r="L107" s="75">
        <v>37.6</v>
      </c>
    </row>
    <row r="108" spans="1:12" ht="14.25" x14ac:dyDescent="0.45">
      <c r="A108" s="40" t="s">
        <v>515</v>
      </c>
      <c r="B108" s="41" t="s">
        <v>419</v>
      </c>
      <c r="C108" s="41">
        <v>17</v>
      </c>
      <c r="D108" s="41">
        <v>18.5</v>
      </c>
      <c r="E108" s="74">
        <v>16.899999999999999</v>
      </c>
      <c r="F108" s="74">
        <v>15.8</v>
      </c>
      <c r="G108" s="74">
        <v>15.9</v>
      </c>
      <c r="H108" s="74">
        <v>15.7</v>
      </c>
      <c r="I108" s="74">
        <v>16.100000000000001</v>
      </c>
      <c r="J108" s="74">
        <v>17.600000000000001</v>
      </c>
      <c r="K108" s="74">
        <v>18.2</v>
      </c>
      <c r="L108" s="75">
        <v>18.2</v>
      </c>
    </row>
    <row r="109" spans="1:12" ht="14.25" x14ac:dyDescent="0.45">
      <c r="A109" s="40" t="s">
        <v>516</v>
      </c>
      <c r="B109" s="41" t="s">
        <v>421</v>
      </c>
      <c r="C109" s="41">
        <v>1.2</v>
      </c>
      <c r="D109" s="41">
        <v>1.7</v>
      </c>
      <c r="E109" s="74">
        <v>1.5</v>
      </c>
      <c r="F109" s="74">
        <v>1.4</v>
      </c>
      <c r="G109" s="74">
        <v>1.4</v>
      </c>
      <c r="H109" s="74">
        <v>1.4</v>
      </c>
      <c r="I109" s="74">
        <v>1.4</v>
      </c>
      <c r="J109" s="74">
        <v>1.5</v>
      </c>
      <c r="K109" s="74">
        <v>1.5</v>
      </c>
      <c r="L109" s="75">
        <v>1.5</v>
      </c>
    </row>
    <row r="110" spans="1:12" ht="14.25" x14ac:dyDescent="0.45">
      <c r="A110" s="40" t="s">
        <v>517</v>
      </c>
      <c r="B110" s="41" t="s">
        <v>423</v>
      </c>
      <c r="C110" s="41">
        <v>14.6</v>
      </c>
      <c r="D110" s="41">
        <v>17.5</v>
      </c>
      <c r="E110" s="74">
        <v>17.399999999999999</v>
      </c>
      <c r="F110" s="74">
        <v>16.2</v>
      </c>
      <c r="G110" s="74">
        <v>16.100000000000001</v>
      </c>
      <c r="H110" s="74">
        <v>16.399999999999999</v>
      </c>
      <c r="I110" s="74">
        <v>16.5</v>
      </c>
      <c r="J110" s="74">
        <v>18.100000000000001</v>
      </c>
      <c r="K110" s="74">
        <v>18.100000000000001</v>
      </c>
      <c r="L110" s="75">
        <v>17.899999999999999</v>
      </c>
    </row>
    <row r="111" spans="1:12" ht="14.25" x14ac:dyDescent="0.45">
      <c r="A111" s="40" t="s">
        <v>518</v>
      </c>
      <c r="B111" s="41" t="s">
        <v>425</v>
      </c>
      <c r="C111" s="41">
        <v>67.2</v>
      </c>
      <c r="D111" s="41">
        <v>62.3</v>
      </c>
      <c r="E111" s="74">
        <v>64.2</v>
      </c>
      <c r="F111" s="74">
        <v>66.599999999999994</v>
      </c>
      <c r="G111" s="74">
        <v>66.599999999999994</v>
      </c>
      <c r="H111" s="74">
        <v>66.5</v>
      </c>
      <c r="I111" s="74">
        <v>66</v>
      </c>
      <c r="J111" s="74">
        <v>62.7</v>
      </c>
      <c r="K111" s="74">
        <v>62.1</v>
      </c>
      <c r="L111" s="75">
        <v>62.4</v>
      </c>
    </row>
    <row r="112" spans="1:12" ht="14.25" x14ac:dyDescent="0.45">
      <c r="A112" s="40" t="s">
        <v>519</v>
      </c>
      <c r="B112" s="41" t="s">
        <v>427</v>
      </c>
      <c r="C112" s="41">
        <v>2.7</v>
      </c>
      <c r="D112" s="41">
        <v>2.1</v>
      </c>
      <c r="E112" s="74">
        <v>1.9</v>
      </c>
      <c r="F112" s="74">
        <v>2</v>
      </c>
      <c r="G112" s="74">
        <v>1.9</v>
      </c>
      <c r="H112" s="74">
        <v>2</v>
      </c>
      <c r="I112" s="74">
        <v>1.9</v>
      </c>
      <c r="J112" s="74">
        <v>1.4</v>
      </c>
      <c r="K112" s="74">
        <v>1.3</v>
      </c>
      <c r="L112" s="75">
        <v>1.3</v>
      </c>
    </row>
    <row r="113" spans="1:12" ht="14.25" x14ac:dyDescent="0.45">
      <c r="A113" s="40" t="s">
        <v>520</v>
      </c>
      <c r="B113" s="41" t="s">
        <v>429</v>
      </c>
      <c r="C113" s="41">
        <v>56</v>
      </c>
      <c r="D113" s="41">
        <v>49.8</v>
      </c>
      <c r="E113" s="74">
        <v>52.6</v>
      </c>
      <c r="F113" s="74">
        <v>56.1</v>
      </c>
      <c r="G113" s="74">
        <v>56.1</v>
      </c>
      <c r="H113" s="74">
        <v>55.9</v>
      </c>
      <c r="I113" s="74">
        <v>55.5</v>
      </c>
      <c r="J113" s="74">
        <v>52.7</v>
      </c>
      <c r="K113" s="74">
        <v>51.6</v>
      </c>
      <c r="L113" s="75">
        <v>50.5</v>
      </c>
    </row>
    <row r="114" spans="1:12" ht="14.65" thickBot="1" x14ac:dyDescent="0.5">
      <c r="A114" s="42" t="s">
        <v>521</v>
      </c>
      <c r="B114" s="43" t="s">
        <v>431</v>
      </c>
      <c r="C114" s="43">
        <v>8.5</v>
      </c>
      <c r="D114" s="43">
        <v>10.3</v>
      </c>
      <c r="E114" s="76">
        <v>9.6999999999999993</v>
      </c>
      <c r="F114" s="76">
        <v>8.5</v>
      </c>
      <c r="G114" s="76">
        <v>8.6999999999999993</v>
      </c>
      <c r="H114" s="76">
        <v>8.6</v>
      </c>
      <c r="I114" s="76">
        <v>8.6</v>
      </c>
      <c r="J114" s="76">
        <v>8.6</v>
      </c>
      <c r="K114" s="76">
        <v>9.3000000000000007</v>
      </c>
      <c r="L114" s="77">
        <v>10.7</v>
      </c>
    </row>
    <row r="115" spans="1:12" ht="14.25" x14ac:dyDescent="0.45">
      <c r="A115" s="34" t="s">
        <v>522</v>
      </c>
      <c r="B115" s="36" t="s">
        <v>523</v>
      </c>
      <c r="C115" s="34">
        <v>100</v>
      </c>
      <c r="D115" s="34">
        <v>100</v>
      </c>
      <c r="E115" s="70">
        <v>100</v>
      </c>
      <c r="F115" s="70">
        <v>100</v>
      </c>
      <c r="G115" s="70">
        <v>100</v>
      </c>
      <c r="H115" s="70">
        <v>100</v>
      </c>
      <c r="I115" s="70">
        <v>100</v>
      </c>
      <c r="J115" s="70">
        <v>100</v>
      </c>
      <c r="K115" s="70">
        <v>100</v>
      </c>
      <c r="L115" s="70">
        <v>100</v>
      </c>
    </row>
    <row r="116" spans="1:12" ht="14.25" x14ac:dyDescent="0.45">
      <c r="A116" s="34" t="s">
        <v>524</v>
      </c>
      <c r="B116" s="34" t="s">
        <v>381</v>
      </c>
      <c r="C116" s="34">
        <v>37.200000000000003</v>
      </c>
      <c r="D116" s="34">
        <v>40.9</v>
      </c>
      <c r="E116" s="70">
        <v>40.5</v>
      </c>
      <c r="F116" s="70">
        <v>39.1</v>
      </c>
      <c r="G116" s="70">
        <v>39.299999999999997</v>
      </c>
      <c r="H116" s="70">
        <v>39.5</v>
      </c>
      <c r="I116" s="70">
        <v>39</v>
      </c>
      <c r="J116" s="70">
        <v>40.799999999999997</v>
      </c>
      <c r="K116" s="70">
        <v>41.8</v>
      </c>
      <c r="L116" s="70">
        <v>41.4</v>
      </c>
    </row>
    <row r="117" spans="1:12" ht="14.25" x14ac:dyDescent="0.45">
      <c r="A117" s="34" t="s">
        <v>525</v>
      </c>
      <c r="B117" s="34" t="s">
        <v>383</v>
      </c>
      <c r="C117" s="34">
        <v>22.9</v>
      </c>
      <c r="D117" s="34">
        <v>25.1</v>
      </c>
      <c r="E117" s="70">
        <v>22.9</v>
      </c>
      <c r="F117" s="70">
        <v>22.3</v>
      </c>
      <c r="G117" s="70">
        <v>22.4</v>
      </c>
      <c r="H117" s="70">
        <v>21.9</v>
      </c>
      <c r="I117" s="70">
        <v>22</v>
      </c>
      <c r="J117" s="70">
        <v>22.8</v>
      </c>
      <c r="K117" s="70">
        <v>23.4</v>
      </c>
      <c r="L117" s="70">
        <v>23.5</v>
      </c>
    </row>
    <row r="118" spans="1:12" ht="14.25" x14ac:dyDescent="0.45">
      <c r="A118" s="34" t="s">
        <v>526</v>
      </c>
      <c r="B118" s="34" t="s">
        <v>385</v>
      </c>
      <c r="C118" s="34">
        <v>1</v>
      </c>
      <c r="D118" s="34">
        <v>1.2</v>
      </c>
      <c r="E118" s="70">
        <v>1.1000000000000001</v>
      </c>
      <c r="F118" s="70">
        <v>1</v>
      </c>
      <c r="G118" s="70">
        <v>0.9</v>
      </c>
      <c r="H118" s="70">
        <v>1</v>
      </c>
      <c r="I118" s="70">
        <v>1</v>
      </c>
      <c r="J118" s="70">
        <v>1</v>
      </c>
      <c r="K118" s="70">
        <v>1</v>
      </c>
      <c r="L118" s="70">
        <v>1</v>
      </c>
    </row>
    <row r="119" spans="1:12" ht="14.25" x14ac:dyDescent="0.45">
      <c r="A119" s="34" t="s">
        <v>527</v>
      </c>
      <c r="B119" s="34" t="s">
        <v>387</v>
      </c>
      <c r="C119" s="34">
        <v>13.3</v>
      </c>
      <c r="D119" s="34">
        <v>14.7</v>
      </c>
      <c r="E119" s="70">
        <v>16.5</v>
      </c>
      <c r="F119" s="70">
        <v>15.8</v>
      </c>
      <c r="G119" s="70">
        <v>16</v>
      </c>
      <c r="H119" s="70">
        <v>16.5</v>
      </c>
      <c r="I119" s="70">
        <v>16</v>
      </c>
      <c r="J119" s="70">
        <v>16.899999999999999</v>
      </c>
      <c r="K119" s="70">
        <v>17.399999999999999</v>
      </c>
      <c r="L119" s="70">
        <v>17</v>
      </c>
    </row>
    <row r="120" spans="1:12" ht="14.25" x14ac:dyDescent="0.45">
      <c r="A120" s="34" t="s">
        <v>528</v>
      </c>
      <c r="B120" s="34" t="s">
        <v>389</v>
      </c>
      <c r="C120" s="34">
        <v>62.8</v>
      </c>
      <c r="D120" s="34">
        <v>59.1</v>
      </c>
      <c r="E120" s="70">
        <v>59.5</v>
      </c>
      <c r="F120" s="70">
        <v>60.9</v>
      </c>
      <c r="G120" s="70">
        <v>60.7</v>
      </c>
      <c r="H120" s="70">
        <v>60.5</v>
      </c>
      <c r="I120" s="70">
        <v>61</v>
      </c>
      <c r="J120" s="70">
        <v>59.2</v>
      </c>
      <c r="K120" s="70">
        <v>58.2</v>
      </c>
      <c r="L120" s="70">
        <v>58.6</v>
      </c>
    </row>
    <row r="121" spans="1:12" ht="14.25" x14ac:dyDescent="0.45">
      <c r="A121" s="34" t="s">
        <v>529</v>
      </c>
      <c r="B121" s="34" t="s">
        <v>391</v>
      </c>
      <c r="C121" s="34">
        <v>2.2000000000000002</v>
      </c>
      <c r="D121" s="34">
        <v>1.7</v>
      </c>
      <c r="E121" s="70">
        <v>1.6</v>
      </c>
      <c r="F121" s="70">
        <v>1.6</v>
      </c>
      <c r="G121" s="70">
        <v>1.4</v>
      </c>
      <c r="H121" s="70">
        <v>1.3</v>
      </c>
      <c r="I121" s="70">
        <v>1.3</v>
      </c>
      <c r="J121" s="70">
        <v>1.1000000000000001</v>
      </c>
      <c r="K121" s="70">
        <v>0.9</v>
      </c>
      <c r="L121" s="70">
        <v>0.8</v>
      </c>
    </row>
    <row r="122" spans="1:12" ht="14.25" x14ac:dyDescent="0.45">
      <c r="A122" s="34" t="s">
        <v>530</v>
      </c>
      <c r="B122" s="34" t="s">
        <v>393</v>
      </c>
      <c r="C122" s="34">
        <v>50.1</v>
      </c>
      <c r="D122" s="34">
        <v>44.3</v>
      </c>
      <c r="E122" s="70">
        <v>46.2</v>
      </c>
      <c r="F122" s="70">
        <v>48.9</v>
      </c>
      <c r="G122" s="70">
        <v>48.7</v>
      </c>
      <c r="H122" s="70">
        <v>48.8</v>
      </c>
      <c r="I122" s="70">
        <v>49.6</v>
      </c>
      <c r="J122" s="70">
        <v>48.9</v>
      </c>
      <c r="K122" s="70">
        <v>47.8</v>
      </c>
      <c r="L122" s="70">
        <v>47</v>
      </c>
    </row>
    <row r="123" spans="1:12" ht="14.25" x14ac:dyDescent="0.45">
      <c r="A123" s="34" t="s">
        <v>531</v>
      </c>
      <c r="B123" s="34" t="s">
        <v>395</v>
      </c>
      <c r="C123" s="34">
        <v>10.6</v>
      </c>
      <c r="D123" s="34">
        <v>13</v>
      </c>
      <c r="E123" s="70">
        <v>11.7</v>
      </c>
      <c r="F123" s="70">
        <v>10.4</v>
      </c>
      <c r="G123" s="70">
        <v>10.6</v>
      </c>
      <c r="H123" s="70">
        <v>10.4</v>
      </c>
      <c r="I123" s="70">
        <v>10</v>
      </c>
      <c r="J123" s="70">
        <v>9.1999999999999993</v>
      </c>
      <c r="K123" s="70">
        <v>9.5</v>
      </c>
      <c r="L123" s="70">
        <v>10.8</v>
      </c>
    </row>
    <row r="124" spans="1:12" ht="14.25" x14ac:dyDescent="0.45">
      <c r="A124" s="34" t="s">
        <v>532</v>
      </c>
      <c r="B124" s="36" t="s">
        <v>533</v>
      </c>
      <c r="C124" s="34">
        <v>100</v>
      </c>
      <c r="D124" s="34">
        <v>100</v>
      </c>
      <c r="E124" s="70">
        <v>100</v>
      </c>
      <c r="F124" s="70">
        <v>100</v>
      </c>
      <c r="G124" s="70">
        <v>100</v>
      </c>
      <c r="H124" s="70">
        <v>100</v>
      </c>
      <c r="I124" s="70">
        <v>100</v>
      </c>
      <c r="J124" s="70">
        <v>100</v>
      </c>
      <c r="K124" s="70">
        <v>100</v>
      </c>
      <c r="L124" s="70">
        <v>100</v>
      </c>
    </row>
    <row r="125" spans="1:12" ht="14.25" x14ac:dyDescent="0.45">
      <c r="A125" s="34" t="s">
        <v>534</v>
      </c>
      <c r="B125" s="34" t="s">
        <v>535</v>
      </c>
      <c r="C125" s="34">
        <v>28.8</v>
      </c>
      <c r="D125" s="34">
        <v>32.200000000000003</v>
      </c>
      <c r="E125" s="70">
        <v>32.4</v>
      </c>
      <c r="F125" s="70">
        <v>32.4</v>
      </c>
      <c r="G125" s="70">
        <v>31.9</v>
      </c>
      <c r="H125" s="70">
        <v>33.6</v>
      </c>
      <c r="I125" s="70">
        <v>31.7</v>
      </c>
      <c r="J125" s="70">
        <v>32.1</v>
      </c>
      <c r="K125" s="70">
        <v>33.4</v>
      </c>
      <c r="L125" s="70">
        <v>34.4</v>
      </c>
    </row>
    <row r="126" spans="1:12" ht="14.25" x14ac:dyDescent="0.45">
      <c r="A126" s="34" t="s">
        <v>536</v>
      </c>
      <c r="B126" s="34" t="s">
        <v>537</v>
      </c>
      <c r="C126" s="34">
        <v>23.8</v>
      </c>
      <c r="D126" s="34">
        <v>24.7</v>
      </c>
      <c r="E126" s="70">
        <v>22</v>
      </c>
      <c r="F126" s="70">
        <v>22.3</v>
      </c>
      <c r="G126" s="70">
        <v>20.6</v>
      </c>
      <c r="H126" s="70">
        <v>19.600000000000001</v>
      </c>
      <c r="I126" s="70">
        <v>19.899999999999999</v>
      </c>
      <c r="J126" s="70">
        <v>20.2</v>
      </c>
      <c r="K126" s="70">
        <v>20</v>
      </c>
      <c r="L126" s="70">
        <v>19.7</v>
      </c>
    </row>
    <row r="127" spans="1:12" ht="14.25" x14ac:dyDescent="0.45">
      <c r="A127" s="34" t="s">
        <v>538</v>
      </c>
      <c r="B127" s="34" t="s">
        <v>539</v>
      </c>
      <c r="C127" s="34">
        <v>0.8</v>
      </c>
      <c r="D127" s="34">
        <v>1.1000000000000001</v>
      </c>
      <c r="E127" s="70">
        <v>1</v>
      </c>
      <c r="F127" s="70">
        <v>0.9</v>
      </c>
      <c r="G127" s="70">
        <v>0.8</v>
      </c>
      <c r="H127" s="70">
        <v>0.8</v>
      </c>
      <c r="I127" s="70">
        <v>0.7</v>
      </c>
      <c r="J127" s="70">
        <v>0.7</v>
      </c>
      <c r="K127" s="70">
        <v>0.7</v>
      </c>
      <c r="L127" s="70">
        <v>0.7</v>
      </c>
    </row>
    <row r="128" spans="1:12" ht="14.25" x14ac:dyDescent="0.45">
      <c r="A128" s="34" t="s">
        <v>540</v>
      </c>
      <c r="B128" s="34" t="s">
        <v>541</v>
      </c>
      <c r="C128" s="34">
        <v>4.0999999999999996</v>
      </c>
      <c r="D128" s="34">
        <v>6.4</v>
      </c>
      <c r="E128" s="70">
        <v>9.4</v>
      </c>
      <c r="F128" s="70">
        <v>9.1999999999999993</v>
      </c>
      <c r="G128" s="70">
        <v>10.4</v>
      </c>
      <c r="H128" s="70">
        <v>13.3</v>
      </c>
      <c r="I128" s="70">
        <v>11.2</v>
      </c>
      <c r="J128" s="70">
        <v>11.2</v>
      </c>
      <c r="K128" s="70">
        <v>12.7</v>
      </c>
      <c r="L128" s="70">
        <v>14</v>
      </c>
    </row>
    <row r="129" spans="1:12" ht="14.25" x14ac:dyDescent="0.45">
      <c r="A129" s="34" t="s">
        <v>542</v>
      </c>
      <c r="B129" s="34" t="s">
        <v>543</v>
      </c>
      <c r="C129" s="34">
        <v>71.2</v>
      </c>
      <c r="D129" s="34">
        <v>67.8</v>
      </c>
      <c r="E129" s="70">
        <v>67.599999999999994</v>
      </c>
      <c r="F129" s="70">
        <v>67.599999999999994</v>
      </c>
      <c r="G129" s="70">
        <v>68.099999999999994</v>
      </c>
      <c r="H129" s="70">
        <v>66.400000000000006</v>
      </c>
      <c r="I129" s="70">
        <v>68.3</v>
      </c>
      <c r="J129" s="70">
        <v>67.900000000000006</v>
      </c>
      <c r="K129" s="70">
        <v>66.599999999999994</v>
      </c>
      <c r="L129" s="70">
        <v>65.599999999999994</v>
      </c>
    </row>
    <row r="130" spans="1:12" ht="14.25" x14ac:dyDescent="0.45">
      <c r="A130" s="34" t="s">
        <v>544</v>
      </c>
      <c r="B130" s="34" t="s">
        <v>545</v>
      </c>
      <c r="C130" s="34">
        <v>3.5</v>
      </c>
      <c r="D130" s="34">
        <v>2.9</v>
      </c>
      <c r="E130" s="70">
        <v>3.1</v>
      </c>
      <c r="F130" s="70">
        <v>2.9</v>
      </c>
      <c r="G130" s="70">
        <v>2.8</v>
      </c>
      <c r="H130" s="70">
        <v>2.6</v>
      </c>
      <c r="I130" s="70">
        <v>2.5</v>
      </c>
      <c r="J130" s="70">
        <v>2.1</v>
      </c>
      <c r="K130" s="70">
        <v>1.7</v>
      </c>
      <c r="L130" s="70">
        <v>1.4</v>
      </c>
    </row>
    <row r="131" spans="1:12" ht="14.25" x14ac:dyDescent="0.45">
      <c r="A131" s="34" t="s">
        <v>546</v>
      </c>
      <c r="B131" s="34" t="s">
        <v>547</v>
      </c>
      <c r="C131" s="34">
        <v>58.2</v>
      </c>
      <c r="D131" s="34">
        <v>54.1</v>
      </c>
      <c r="E131" s="70">
        <v>55.1</v>
      </c>
      <c r="F131" s="70">
        <v>56.9</v>
      </c>
      <c r="G131" s="70">
        <v>56.2</v>
      </c>
      <c r="H131" s="70">
        <v>55.2</v>
      </c>
      <c r="I131" s="70">
        <v>57</v>
      </c>
      <c r="J131" s="70">
        <v>57</v>
      </c>
      <c r="K131" s="70">
        <v>56.1</v>
      </c>
      <c r="L131" s="70">
        <v>50.9</v>
      </c>
    </row>
    <row r="132" spans="1:12" ht="14.65" thickBot="1" x14ac:dyDescent="0.5">
      <c r="A132" s="34" t="s">
        <v>548</v>
      </c>
      <c r="B132" s="34" t="s">
        <v>549</v>
      </c>
      <c r="C132" s="34">
        <v>9.5</v>
      </c>
      <c r="D132" s="34">
        <v>10.9</v>
      </c>
      <c r="E132" s="70">
        <v>9.5</v>
      </c>
      <c r="F132" s="70">
        <v>7.8</v>
      </c>
      <c r="G132" s="70">
        <v>9.1</v>
      </c>
      <c r="H132" s="70">
        <v>8.5</v>
      </c>
      <c r="I132" s="70">
        <v>8.8000000000000007</v>
      </c>
      <c r="J132" s="70">
        <v>8.8000000000000007</v>
      </c>
      <c r="K132" s="70">
        <v>8.8000000000000007</v>
      </c>
      <c r="L132" s="70">
        <v>13.3</v>
      </c>
    </row>
    <row r="133" spans="1:12" ht="14.25" x14ac:dyDescent="0.45">
      <c r="A133" s="37" t="s">
        <v>550</v>
      </c>
      <c r="B133" s="38" t="s">
        <v>551</v>
      </c>
      <c r="C133" s="39">
        <v>100</v>
      </c>
      <c r="D133" s="39">
        <v>100</v>
      </c>
      <c r="E133" s="78">
        <v>100</v>
      </c>
      <c r="F133" s="78">
        <v>100</v>
      </c>
      <c r="G133" s="78">
        <v>100</v>
      </c>
      <c r="H133" s="78">
        <v>100</v>
      </c>
      <c r="I133" s="78">
        <v>100</v>
      </c>
      <c r="J133" s="78">
        <v>100</v>
      </c>
      <c r="K133" s="78">
        <v>100</v>
      </c>
      <c r="L133" s="79">
        <v>100</v>
      </c>
    </row>
    <row r="134" spans="1:12" ht="14.25" x14ac:dyDescent="0.45">
      <c r="A134" s="40" t="s">
        <v>552</v>
      </c>
      <c r="B134" s="41" t="s">
        <v>535</v>
      </c>
      <c r="C134" s="41">
        <v>39.1</v>
      </c>
      <c r="D134" s="41">
        <v>43.2</v>
      </c>
      <c r="E134" s="74">
        <v>41.5</v>
      </c>
      <c r="F134" s="74">
        <v>41.3</v>
      </c>
      <c r="G134" s="74">
        <v>42.7</v>
      </c>
      <c r="H134" s="74">
        <v>44.3</v>
      </c>
      <c r="I134" s="74">
        <v>43.6</v>
      </c>
      <c r="J134" s="74">
        <v>45.8</v>
      </c>
      <c r="K134" s="74">
        <v>46</v>
      </c>
      <c r="L134" s="75">
        <v>46.1</v>
      </c>
    </row>
    <row r="135" spans="1:12" ht="14.25" x14ac:dyDescent="0.45">
      <c r="A135" s="40" t="s">
        <v>553</v>
      </c>
      <c r="B135" s="41" t="s">
        <v>537</v>
      </c>
      <c r="C135" s="41">
        <v>24.3</v>
      </c>
      <c r="D135" s="41">
        <v>25.2</v>
      </c>
      <c r="E135" s="74">
        <v>24.2</v>
      </c>
      <c r="F135" s="74">
        <v>24.1</v>
      </c>
      <c r="G135" s="74">
        <v>23.5</v>
      </c>
      <c r="H135" s="74">
        <v>22.7</v>
      </c>
      <c r="I135" s="74">
        <v>22.6</v>
      </c>
      <c r="J135" s="74">
        <v>22.8</v>
      </c>
      <c r="K135" s="74">
        <v>22.5</v>
      </c>
      <c r="L135" s="75">
        <v>22.9</v>
      </c>
    </row>
    <row r="136" spans="1:12" ht="14.25" x14ac:dyDescent="0.45">
      <c r="A136" s="40" t="s">
        <v>554</v>
      </c>
      <c r="B136" s="41" t="s">
        <v>539</v>
      </c>
      <c r="C136" s="41">
        <v>1.2</v>
      </c>
      <c r="D136" s="41">
        <v>1.5</v>
      </c>
      <c r="E136" s="74">
        <v>1.5</v>
      </c>
      <c r="F136" s="74">
        <v>1.4</v>
      </c>
      <c r="G136" s="74">
        <v>1.3</v>
      </c>
      <c r="H136" s="74">
        <v>1.2</v>
      </c>
      <c r="I136" s="74">
        <v>1.2</v>
      </c>
      <c r="J136" s="74">
        <v>1.2</v>
      </c>
      <c r="K136" s="74">
        <v>1.2</v>
      </c>
      <c r="L136" s="75">
        <v>1.2</v>
      </c>
    </row>
    <row r="137" spans="1:12" ht="14.25" x14ac:dyDescent="0.45">
      <c r="A137" s="40" t="s">
        <v>555</v>
      </c>
      <c r="B137" s="41" t="s">
        <v>541</v>
      </c>
      <c r="C137" s="41">
        <v>13.7</v>
      </c>
      <c r="D137" s="41">
        <v>16.399999999999999</v>
      </c>
      <c r="E137" s="74">
        <v>15.9</v>
      </c>
      <c r="F137" s="74">
        <v>15.8</v>
      </c>
      <c r="G137" s="74">
        <v>18</v>
      </c>
      <c r="H137" s="74">
        <v>20.399999999999999</v>
      </c>
      <c r="I137" s="74">
        <v>19.8</v>
      </c>
      <c r="J137" s="74">
        <v>21.8</v>
      </c>
      <c r="K137" s="74">
        <v>22.3</v>
      </c>
      <c r="L137" s="75">
        <v>21.9</v>
      </c>
    </row>
    <row r="138" spans="1:12" ht="14.25" x14ac:dyDescent="0.45">
      <c r="A138" s="40" t="s">
        <v>556</v>
      </c>
      <c r="B138" s="41" t="s">
        <v>543</v>
      </c>
      <c r="C138" s="41">
        <v>60.9</v>
      </c>
      <c r="D138" s="41">
        <v>56.8</v>
      </c>
      <c r="E138" s="74">
        <v>58.5</v>
      </c>
      <c r="F138" s="74">
        <v>58.7</v>
      </c>
      <c r="G138" s="74">
        <v>57.3</v>
      </c>
      <c r="H138" s="74">
        <v>55.7</v>
      </c>
      <c r="I138" s="74">
        <v>56.4</v>
      </c>
      <c r="J138" s="74">
        <v>54.2</v>
      </c>
      <c r="K138" s="74">
        <v>54</v>
      </c>
      <c r="L138" s="75">
        <v>53.9</v>
      </c>
    </row>
    <row r="139" spans="1:12" ht="14.25" x14ac:dyDescent="0.45">
      <c r="A139" s="40" t="s">
        <v>557</v>
      </c>
      <c r="B139" s="41" t="s">
        <v>545</v>
      </c>
      <c r="C139" s="41">
        <v>9.9</v>
      </c>
      <c r="D139" s="41">
        <v>7.4</v>
      </c>
      <c r="E139" s="74">
        <v>7.2</v>
      </c>
      <c r="F139" s="74">
        <v>7.1</v>
      </c>
      <c r="G139" s="74">
        <v>6.6</v>
      </c>
      <c r="H139" s="74">
        <v>6</v>
      </c>
      <c r="I139" s="74">
        <v>5.8</v>
      </c>
      <c r="J139" s="74">
        <v>4.5999999999999996</v>
      </c>
      <c r="K139" s="74">
        <v>3.8</v>
      </c>
      <c r="L139" s="75">
        <v>3.3</v>
      </c>
    </row>
    <row r="140" spans="1:12" ht="14.25" x14ac:dyDescent="0.45">
      <c r="A140" s="40" t="s">
        <v>558</v>
      </c>
      <c r="B140" s="41" t="s">
        <v>547</v>
      </c>
      <c r="C140" s="41">
        <v>40.200000000000003</v>
      </c>
      <c r="D140" s="41">
        <v>36.5</v>
      </c>
      <c r="E140" s="74">
        <v>37.799999999999997</v>
      </c>
      <c r="F140" s="74">
        <v>39.5</v>
      </c>
      <c r="G140" s="74">
        <v>37</v>
      </c>
      <c r="H140" s="74">
        <v>37.200000000000003</v>
      </c>
      <c r="I140" s="74">
        <v>37.799999999999997</v>
      </c>
      <c r="J140" s="74">
        <v>37.700000000000003</v>
      </c>
      <c r="K140" s="74">
        <v>37.700000000000003</v>
      </c>
      <c r="L140" s="75">
        <v>36.6</v>
      </c>
    </row>
    <row r="141" spans="1:12" ht="14.65" thickBot="1" x14ac:dyDescent="0.5">
      <c r="A141" s="42" t="s">
        <v>559</v>
      </c>
      <c r="B141" s="43" t="s">
        <v>549</v>
      </c>
      <c r="C141" s="43">
        <v>10.8</v>
      </c>
      <c r="D141" s="43">
        <v>12.9</v>
      </c>
      <c r="E141" s="76">
        <v>13.4</v>
      </c>
      <c r="F141" s="76">
        <v>12.1</v>
      </c>
      <c r="G141" s="76">
        <v>13.6</v>
      </c>
      <c r="H141" s="76">
        <v>12.5</v>
      </c>
      <c r="I141" s="76">
        <v>12.8</v>
      </c>
      <c r="J141" s="76">
        <v>12</v>
      </c>
      <c r="K141" s="76">
        <v>12.5</v>
      </c>
      <c r="L141" s="77">
        <v>14</v>
      </c>
    </row>
    <row r="142" spans="1:12" ht="14.25" x14ac:dyDescent="0.45">
      <c r="A142" s="37" t="s">
        <v>560</v>
      </c>
      <c r="B142" s="38" t="s">
        <v>561</v>
      </c>
      <c r="C142" s="39">
        <v>100</v>
      </c>
      <c r="D142" s="39">
        <v>100</v>
      </c>
      <c r="E142" s="78">
        <v>100</v>
      </c>
      <c r="F142" s="78">
        <v>100</v>
      </c>
      <c r="G142" s="78">
        <v>100</v>
      </c>
      <c r="H142" s="78">
        <v>100</v>
      </c>
      <c r="I142" s="78">
        <v>100</v>
      </c>
      <c r="J142" s="78">
        <v>100</v>
      </c>
      <c r="K142" s="78">
        <v>100</v>
      </c>
      <c r="L142" s="79">
        <v>100</v>
      </c>
    </row>
    <row r="143" spans="1:12" ht="14.25" x14ac:dyDescent="0.45">
      <c r="A143" s="40" t="s">
        <v>562</v>
      </c>
      <c r="B143" s="41" t="s">
        <v>535</v>
      </c>
      <c r="C143" s="41">
        <v>24.5</v>
      </c>
      <c r="D143" s="41">
        <v>24.6</v>
      </c>
      <c r="E143" s="74">
        <v>21.6</v>
      </c>
      <c r="F143" s="74">
        <v>22.2</v>
      </c>
      <c r="G143" s="74">
        <v>24.3</v>
      </c>
      <c r="H143" s="74">
        <v>23.7</v>
      </c>
      <c r="I143" s="74">
        <v>24.1</v>
      </c>
      <c r="J143" s="74">
        <v>26.4</v>
      </c>
      <c r="K143" s="74">
        <v>27.6</v>
      </c>
      <c r="L143" s="75">
        <v>26</v>
      </c>
    </row>
    <row r="144" spans="1:12" ht="14.25" x14ac:dyDescent="0.45">
      <c r="A144" s="40" t="s">
        <v>563</v>
      </c>
      <c r="B144" s="41" t="s">
        <v>537</v>
      </c>
      <c r="C144" s="41">
        <v>11.8</v>
      </c>
      <c r="D144" s="41">
        <v>15.3</v>
      </c>
      <c r="E144" s="74">
        <v>11.3</v>
      </c>
      <c r="F144" s="74">
        <v>10.5</v>
      </c>
      <c r="G144" s="74">
        <v>11.6</v>
      </c>
      <c r="H144" s="74">
        <v>11.7</v>
      </c>
      <c r="I144" s="74">
        <v>12</v>
      </c>
      <c r="J144" s="74">
        <v>13.9</v>
      </c>
      <c r="K144" s="74">
        <v>14.8</v>
      </c>
      <c r="L144" s="75">
        <v>14.2</v>
      </c>
    </row>
    <row r="145" spans="1:12" ht="14.25" x14ac:dyDescent="0.45">
      <c r="A145" s="40" t="s">
        <v>564</v>
      </c>
      <c r="B145" s="41" t="s">
        <v>539</v>
      </c>
      <c r="C145" s="41">
        <v>0.8</v>
      </c>
      <c r="D145" s="41">
        <v>1.5</v>
      </c>
      <c r="E145" s="74">
        <v>1</v>
      </c>
      <c r="F145" s="74">
        <v>0.9</v>
      </c>
      <c r="G145" s="74">
        <v>0.9</v>
      </c>
      <c r="H145" s="74">
        <v>0.9</v>
      </c>
      <c r="I145" s="74">
        <v>0.9</v>
      </c>
      <c r="J145" s="74">
        <v>1.1000000000000001</v>
      </c>
      <c r="K145" s="74">
        <v>1.2</v>
      </c>
      <c r="L145" s="75">
        <v>1.1000000000000001</v>
      </c>
    </row>
    <row r="146" spans="1:12" ht="14.25" x14ac:dyDescent="0.45">
      <c r="A146" s="40" t="s">
        <v>565</v>
      </c>
      <c r="B146" s="41" t="s">
        <v>541</v>
      </c>
      <c r="C146" s="41">
        <v>11.9</v>
      </c>
      <c r="D146" s="41">
        <v>7.8</v>
      </c>
      <c r="E146" s="74">
        <v>9.1999999999999993</v>
      </c>
      <c r="F146" s="74">
        <v>10.8</v>
      </c>
      <c r="G146" s="74">
        <v>11.9</v>
      </c>
      <c r="H146" s="74">
        <v>11</v>
      </c>
      <c r="I146" s="74">
        <v>11.2</v>
      </c>
      <c r="J146" s="74">
        <v>11.4</v>
      </c>
      <c r="K146" s="74">
        <v>11.6</v>
      </c>
      <c r="L146" s="75">
        <v>10.7</v>
      </c>
    </row>
    <row r="147" spans="1:12" ht="14.25" x14ac:dyDescent="0.45">
      <c r="A147" s="40" t="s">
        <v>566</v>
      </c>
      <c r="B147" s="41" t="s">
        <v>543</v>
      </c>
      <c r="C147" s="41">
        <v>75.5</v>
      </c>
      <c r="D147" s="41">
        <v>75.400000000000006</v>
      </c>
      <c r="E147" s="74">
        <v>78.400000000000006</v>
      </c>
      <c r="F147" s="74">
        <v>77.8</v>
      </c>
      <c r="G147" s="74">
        <v>75.7</v>
      </c>
      <c r="H147" s="74">
        <v>76.3</v>
      </c>
      <c r="I147" s="74">
        <v>75.900000000000006</v>
      </c>
      <c r="J147" s="74">
        <v>73.599999999999994</v>
      </c>
      <c r="K147" s="74">
        <v>72.400000000000006</v>
      </c>
      <c r="L147" s="75">
        <v>74</v>
      </c>
    </row>
    <row r="148" spans="1:12" ht="14.25" x14ac:dyDescent="0.45">
      <c r="A148" s="40" t="s">
        <v>567</v>
      </c>
      <c r="B148" s="41" t="s">
        <v>545</v>
      </c>
      <c r="C148" s="41">
        <v>6</v>
      </c>
      <c r="D148" s="41">
        <v>5.7</v>
      </c>
      <c r="E148" s="74">
        <v>4.8</v>
      </c>
      <c r="F148" s="74">
        <v>4.8</v>
      </c>
      <c r="G148" s="74">
        <v>4.5</v>
      </c>
      <c r="H148" s="74">
        <v>4.5999999999999996</v>
      </c>
      <c r="I148" s="74">
        <v>4.7</v>
      </c>
      <c r="J148" s="74">
        <v>4</v>
      </c>
      <c r="K148" s="74">
        <v>3.5</v>
      </c>
      <c r="L148" s="75">
        <v>3</v>
      </c>
    </row>
    <row r="149" spans="1:12" ht="14.25" x14ac:dyDescent="0.45">
      <c r="A149" s="40" t="s">
        <v>568</v>
      </c>
      <c r="B149" s="41" t="s">
        <v>547</v>
      </c>
      <c r="C149" s="41">
        <v>62.3</v>
      </c>
      <c r="D149" s="41">
        <v>60</v>
      </c>
      <c r="E149" s="74">
        <v>64.8</v>
      </c>
      <c r="F149" s="74">
        <v>66.099999999999994</v>
      </c>
      <c r="G149" s="74">
        <v>63.9</v>
      </c>
      <c r="H149" s="74">
        <v>64.7</v>
      </c>
      <c r="I149" s="74">
        <v>63.8</v>
      </c>
      <c r="J149" s="74">
        <v>62.6</v>
      </c>
      <c r="K149" s="74">
        <v>61</v>
      </c>
      <c r="L149" s="75">
        <v>61.9</v>
      </c>
    </row>
    <row r="150" spans="1:12" ht="14.65" thickBot="1" x14ac:dyDescent="0.5">
      <c r="A150" s="42" t="s">
        <v>569</v>
      </c>
      <c r="B150" s="43" t="s">
        <v>549</v>
      </c>
      <c r="C150" s="43">
        <v>7.2</v>
      </c>
      <c r="D150" s="43">
        <v>9.6</v>
      </c>
      <c r="E150" s="76">
        <v>8.8000000000000007</v>
      </c>
      <c r="F150" s="76">
        <v>6.9</v>
      </c>
      <c r="G150" s="76">
        <v>7.3</v>
      </c>
      <c r="H150" s="76">
        <v>7.1</v>
      </c>
      <c r="I150" s="76">
        <v>7.4</v>
      </c>
      <c r="J150" s="76">
        <v>7</v>
      </c>
      <c r="K150" s="76">
        <v>7.9</v>
      </c>
      <c r="L150" s="77">
        <v>9.1999999999999993</v>
      </c>
    </row>
    <row r="151" spans="1:12" ht="14.25" x14ac:dyDescent="0.45">
      <c r="A151" s="34" t="s">
        <v>570</v>
      </c>
      <c r="B151" s="36" t="s">
        <v>571</v>
      </c>
      <c r="C151" s="34">
        <v>100</v>
      </c>
      <c r="D151" s="34">
        <v>100</v>
      </c>
      <c r="E151" s="70">
        <v>100</v>
      </c>
      <c r="F151" s="70">
        <v>100</v>
      </c>
      <c r="G151" s="70">
        <v>100</v>
      </c>
      <c r="H151" s="70">
        <v>100</v>
      </c>
      <c r="I151" s="70">
        <v>100</v>
      </c>
      <c r="J151" s="70">
        <v>100</v>
      </c>
      <c r="K151" s="70">
        <v>100</v>
      </c>
      <c r="L151" s="70">
        <v>100</v>
      </c>
    </row>
    <row r="152" spans="1:12" ht="14.25" x14ac:dyDescent="0.45">
      <c r="A152" s="34" t="s">
        <v>572</v>
      </c>
      <c r="B152" s="34" t="s">
        <v>535</v>
      </c>
      <c r="C152" s="34">
        <v>37.200000000000003</v>
      </c>
      <c r="D152" s="34">
        <v>41.9</v>
      </c>
      <c r="E152" s="70">
        <v>40.6</v>
      </c>
      <c r="F152" s="70">
        <v>38.9</v>
      </c>
      <c r="G152" s="70">
        <v>40.1</v>
      </c>
      <c r="H152" s="70">
        <v>40.4</v>
      </c>
      <c r="I152" s="70">
        <v>39.9</v>
      </c>
      <c r="J152" s="70">
        <v>41.8</v>
      </c>
      <c r="K152" s="70">
        <v>43.2</v>
      </c>
      <c r="L152" s="70">
        <v>41</v>
      </c>
    </row>
    <row r="153" spans="1:12" ht="14.25" x14ac:dyDescent="0.45">
      <c r="A153" s="34" t="s">
        <v>573</v>
      </c>
      <c r="B153" s="34" t="s">
        <v>537</v>
      </c>
      <c r="C153" s="34">
        <v>25.3</v>
      </c>
      <c r="D153" s="34">
        <v>27.7</v>
      </c>
      <c r="E153" s="70">
        <v>26.4</v>
      </c>
      <c r="F153" s="70">
        <v>25.7</v>
      </c>
      <c r="G153" s="70">
        <v>26.3</v>
      </c>
      <c r="H153" s="70">
        <v>26</v>
      </c>
      <c r="I153" s="70">
        <v>26.4</v>
      </c>
      <c r="J153" s="70">
        <v>27.6</v>
      </c>
      <c r="K153" s="70">
        <v>28.4</v>
      </c>
      <c r="L153" s="70">
        <v>27.3</v>
      </c>
    </row>
    <row r="154" spans="1:12" ht="14.25" x14ac:dyDescent="0.45">
      <c r="A154" s="34" t="s">
        <v>574</v>
      </c>
      <c r="B154" s="34" t="s">
        <v>539</v>
      </c>
      <c r="C154" s="34">
        <v>0.8</v>
      </c>
      <c r="D154" s="34">
        <v>0.9</v>
      </c>
      <c r="E154" s="70">
        <v>0.9</v>
      </c>
      <c r="F154" s="70">
        <v>0.9</v>
      </c>
      <c r="G154" s="70">
        <v>0.8</v>
      </c>
      <c r="H154" s="70">
        <v>1</v>
      </c>
      <c r="I154" s="70">
        <v>0.9</v>
      </c>
      <c r="J154" s="70">
        <v>1</v>
      </c>
      <c r="K154" s="70">
        <v>1</v>
      </c>
      <c r="L154" s="70">
        <v>1</v>
      </c>
    </row>
    <row r="155" spans="1:12" ht="14.25" x14ac:dyDescent="0.45">
      <c r="A155" s="34" t="s">
        <v>575</v>
      </c>
      <c r="B155" s="34" t="s">
        <v>541</v>
      </c>
      <c r="C155" s="34">
        <v>11.1</v>
      </c>
      <c r="D155" s="34">
        <v>13.3</v>
      </c>
      <c r="E155" s="70">
        <v>13.3</v>
      </c>
      <c r="F155" s="70">
        <v>12.3</v>
      </c>
      <c r="G155" s="70">
        <v>12.9</v>
      </c>
      <c r="H155" s="70">
        <v>13.4</v>
      </c>
      <c r="I155" s="70">
        <v>12.5</v>
      </c>
      <c r="J155" s="70">
        <v>13.3</v>
      </c>
      <c r="K155" s="70">
        <v>13.9</v>
      </c>
      <c r="L155" s="70">
        <v>12.8</v>
      </c>
    </row>
    <row r="156" spans="1:12" ht="14.25" x14ac:dyDescent="0.45">
      <c r="A156" s="34" t="s">
        <v>576</v>
      </c>
      <c r="B156" s="34" t="s">
        <v>543</v>
      </c>
      <c r="C156" s="34">
        <v>62.8</v>
      </c>
      <c r="D156" s="34">
        <v>58.1</v>
      </c>
      <c r="E156" s="70">
        <v>59.4</v>
      </c>
      <c r="F156" s="70">
        <v>61.1</v>
      </c>
      <c r="G156" s="70">
        <v>59.9</v>
      </c>
      <c r="H156" s="70">
        <v>59.6</v>
      </c>
      <c r="I156" s="70">
        <v>60.1</v>
      </c>
      <c r="J156" s="70">
        <v>58.2</v>
      </c>
      <c r="K156" s="70">
        <v>56.8</v>
      </c>
      <c r="L156" s="70">
        <v>59</v>
      </c>
    </row>
    <row r="157" spans="1:12" ht="14.25" x14ac:dyDescent="0.45">
      <c r="A157" s="34" t="s">
        <v>577</v>
      </c>
      <c r="B157" s="34" t="s">
        <v>545</v>
      </c>
      <c r="C157" s="34">
        <v>2.1</v>
      </c>
      <c r="D157" s="34">
        <v>1.9</v>
      </c>
      <c r="E157" s="70">
        <v>1.8</v>
      </c>
      <c r="F157" s="70">
        <v>1.8</v>
      </c>
      <c r="G157" s="70">
        <v>1.4</v>
      </c>
      <c r="H157" s="70">
        <v>1.5</v>
      </c>
      <c r="I157" s="70">
        <v>1.5</v>
      </c>
      <c r="J157" s="70">
        <v>1.4</v>
      </c>
      <c r="K157" s="70">
        <v>1.2</v>
      </c>
      <c r="L157" s="70">
        <v>1.1000000000000001</v>
      </c>
    </row>
    <row r="158" spans="1:12" ht="14.25" x14ac:dyDescent="0.45">
      <c r="A158" s="34" t="s">
        <v>578</v>
      </c>
      <c r="B158" s="34" t="s">
        <v>547</v>
      </c>
      <c r="C158" s="34">
        <v>48.9</v>
      </c>
      <c r="D158" s="34">
        <v>40.5</v>
      </c>
      <c r="E158" s="70">
        <v>43.1</v>
      </c>
      <c r="F158" s="70">
        <v>46.7</v>
      </c>
      <c r="G158" s="70">
        <v>46</v>
      </c>
      <c r="H158" s="70">
        <v>45.4</v>
      </c>
      <c r="I158" s="70">
        <v>45.9</v>
      </c>
      <c r="J158" s="70">
        <v>44.7</v>
      </c>
      <c r="K158" s="70">
        <v>42.8</v>
      </c>
      <c r="L158" s="70">
        <v>42.3</v>
      </c>
    </row>
    <row r="159" spans="1:12" ht="14.25" x14ac:dyDescent="0.45">
      <c r="A159" s="34" t="s">
        <v>579</v>
      </c>
      <c r="B159" s="34" t="s">
        <v>549</v>
      </c>
      <c r="C159" s="34">
        <v>11.8</v>
      </c>
      <c r="D159" s="34">
        <v>15.7</v>
      </c>
      <c r="E159" s="70">
        <v>14.6</v>
      </c>
      <c r="F159" s="70">
        <v>12.6</v>
      </c>
      <c r="G159" s="70">
        <v>12.5</v>
      </c>
      <c r="H159" s="70">
        <v>12.7</v>
      </c>
      <c r="I159" s="70">
        <v>12.7</v>
      </c>
      <c r="J159" s="70">
        <v>12.1</v>
      </c>
      <c r="K159" s="70">
        <v>12.8</v>
      </c>
      <c r="L159" s="70">
        <v>15.6</v>
      </c>
    </row>
    <row r="160" spans="1:12" ht="14.25" x14ac:dyDescent="0.45">
      <c r="A160" s="34" t="s">
        <v>580</v>
      </c>
      <c r="B160" s="36" t="s">
        <v>581</v>
      </c>
      <c r="C160" s="34">
        <v>100</v>
      </c>
      <c r="D160" s="34">
        <v>100</v>
      </c>
      <c r="E160" s="70">
        <v>100</v>
      </c>
      <c r="F160" s="70">
        <v>100</v>
      </c>
      <c r="G160" s="70">
        <v>100</v>
      </c>
      <c r="H160" s="70">
        <v>100</v>
      </c>
      <c r="I160" s="70">
        <v>100</v>
      </c>
      <c r="J160" s="70">
        <v>100</v>
      </c>
      <c r="K160" s="70">
        <v>100</v>
      </c>
      <c r="L160" s="70">
        <v>100</v>
      </c>
    </row>
    <row r="161" spans="1:12" ht="14.25" x14ac:dyDescent="0.45">
      <c r="A161" s="34" t="s">
        <v>582</v>
      </c>
      <c r="B161" s="34" t="s">
        <v>535</v>
      </c>
      <c r="C161" s="34">
        <v>37.200000000000003</v>
      </c>
      <c r="D161" s="34">
        <v>41.6</v>
      </c>
      <c r="E161" s="70">
        <v>39.9</v>
      </c>
      <c r="F161" s="70">
        <v>39.200000000000003</v>
      </c>
      <c r="G161" s="70">
        <v>37.700000000000003</v>
      </c>
      <c r="H161" s="70">
        <v>39.9</v>
      </c>
      <c r="I161" s="70">
        <v>39.4</v>
      </c>
      <c r="J161" s="70">
        <v>40.1</v>
      </c>
      <c r="K161" s="70">
        <v>40.9</v>
      </c>
      <c r="L161" s="70">
        <v>38.9</v>
      </c>
    </row>
    <row r="162" spans="1:12" ht="14.25" x14ac:dyDescent="0.45">
      <c r="A162" s="34" t="s">
        <v>583</v>
      </c>
      <c r="B162" s="34" t="s">
        <v>537</v>
      </c>
      <c r="C162" s="34">
        <v>23.8</v>
      </c>
      <c r="D162" s="34">
        <v>25.9</v>
      </c>
      <c r="E162" s="70">
        <v>23.6</v>
      </c>
      <c r="F162" s="70">
        <v>22.6</v>
      </c>
      <c r="G162" s="70">
        <v>21.9</v>
      </c>
      <c r="H162" s="70">
        <v>22.3</v>
      </c>
      <c r="I162" s="70">
        <v>22.7</v>
      </c>
      <c r="J162" s="70">
        <v>25</v>
      </c>
      <c r="K162" s="70">
        <v>25.9</v>
      </c>
      <c r="L162" s="70">
        <v>24.9</v>
      </c>
    </row>
    <row r="163" spans="1:12" ht="14.25" x14ac:dyDescent="0.45">
      <c r="A163" s="34" t="s">
        <v>584</v>
      </c>
      <c r="B163" s="34" t="s">
        <v>539</v>
      </c>
      <c r="C163" s="34">
        <v>0.9</v>
      </c>
      <c r="D163" s="34">
        <v>1.2</v>
      </c>
      <c r="E163" s="70">
        <v>1</v>
      </c>
      <c r="F163" s="70">
        <v>0.9</v>
      </c>
      <c r="G163" s="70">
        <v>0.8</v>
      </c>
      <c r="H163" s="70">
        <v>0.9</v>
      </c>
      <c r="I163" s="70">
        <v>0.8</v>
      </c>
      <c r="J163" s="70">
        <v>0.9</v>
      </c>
      <c r="K163" s="70">
        <v>1</v>
      </c>
      <c r="L163" s="70">
        <v>1</v>
      </c>
    </row>
    <row r="164" spans="1:12" ht="14.25" x14ac:dyDescent="0.45">
      <c r="A164" s="34" t="s">
        <v>585</v>
      </c>
      <c r="B164" s="34" t="s">
        <v>541</v>
      </c>
      <c r="C164" s="34">
        <v>12.5</v>
      </c>
      <c r="D164" s="34">
        <v>14.5</v>
      </c>
      <c r="E164" s="70">
        <v>15.3</v>
      </c>
      <c r="F164" s="70">
        <v>15.7</v>
      </c>
      <c r="G164" s="70">
        <v>15</v>
      </c>
      <c r="H164" s="70">
        <v>16.600000000000001</v>
      </c>
      <c r="I164" s="70">
        <v>15.9</v>
      </c>
      <c r="J164" s="70">
        <v>14.2</v>
      </c>
      <c r="K164" s="70">
        <v>14</v>
      </c>
      <c r="L164" s="70">
        <v>13</v>
      </c>
    </row>
    <row r="165" spans="1:12" ht="14.25" x14ac:dyDescent="0.45">
      <c r="A165" s="34" t="s">
        <v>586</v>
      </c>
      <c r="B165" s="34" t="s">
        <v>543</v>
      </c>
      <c r="C165" s="34">
        <v>62.8</v>
      </c>
      <c r="D165" s="34">
        <v>58.4</v>
      </c>
      <c r="E165" s="70">
        <v>60.1</v>
      </c>
      <c r="F165" s="70">
        <v>60.8</v>
      </c>
      <c r="G165" s="70">
        <v>62.3</v>
      </c>
      <c r="H165" s="70">
        <v>60.1</v>
      </c>
      <c r="I165" s="70">
        <v>60.6</v>
      </c>
      <c r="J165" s="70">
        <v>59.9</v>
      </c>
      <c r="K165" s="70">
        <v>59.1</v>
      </c>
      <c r="L165" s="70">
        <v>61.1</v>
      </c>
    </row>
    <row r="166" spans="1:12" ht="14.25" x14ac:dyDescent="0.45">
      <c r="A166" s="34" t="s">
        <v>587</v>
      </c>
      <c r="B166" s="34" t="s">
        <v>545</v>
      </c>
      <c r="C166" s="34">
        <v>1.1000000000000001</v>
      </c>
      <c r="D166" s="34">
        <v>0.9</v>
      </c>
      <c r="E166" s="70">
        <v>0.8</v>
      </c>
      <c r="F166" s="70">
        <v>0.8</v>
      </c>
      <c r="G166" s="70">
        <v>0.6</v>
      </c>
      <c r="H166" s="70">
        <v>0.6</v>
      </c>
      <c r="I166" s="70">
        <v>0.6</v>
      </c>
      <c r="J166" s="70">
        <v>0.6</v>
      </c>
      <c r="K166" s="70">
        <v>0.5</v>
      </c>
      <c r="L166" s="70">
        <v>0.5</v>
      </c>
    </row>
    <row r="167" spans="1:12" ht="14.25" x14ac:dyDescent="0.45">
      <c r="A167" s="34" t="s">
        <v>588</v>
      </c>
      <c r="B167" s="34" t="s">
        <v>547</v>
      </c>
      <c r="C167" s="34">
        <v>51</v>
      </c>
      <c r="D167" s="34">
        <v>43.7</v>
      </c>
      <c r="E167" s="70">
        <v>45.7</v>
      </c>
      <c r="F167" s="70">
        <v>48.5</v>
      </c>
      <c r="G167" s="70">
        <v>50.9</v>
      </c>
      <c r="H167" s="70">
        <v>48.9</v>
      </c>
      <c r="I167" s="70">
        <v>48.8</v>
      </c>
      <c r="J167" s="70">
        <v>48</v>
      </c>
      <c r="K167" s="70">
        <v>46.5</v>
      </c>
      <c r="L167" s="70">
        <v>46.8</v>
      </c>
    </row>
    <row r="168" spans="1:12" ht="14.25" x14ac:dyDescent="0.45">
      <c r="A168" s="34" t="s">
        <v>589</v>
      </c>
      <c r="B168" s="34" t="s">
        <v>549</v>
      </c>
      <c r="C168" s="34">
        <v>10.7</v>
      </c>
      <c r="D168" s="34">
        <v>13.8</v>
      </c>
      <c r="E168" s="70">
        <v>13.5</v>
      </c>
      <c r="F168" s="70">
        <v>11.4</v>
      </c>
      <c r="G168" s="70">
        <v>10.8</v>
      </c>
      <c r="H168" s="70">
        <v>10.7</v>
      </c>
      <c r="I168" s="70">
        <v>11.2</v>
      </c>
      <c r="J168" s="70">
        <v>11.3</v>
      </c>
      <c r="K168" s="70">
        <v>12.1</v>
      </c>
      <c r="L168" s="70">
        <v>13.7</v>
      </c>
    </row>
    <row r="169" spans="1:12" ht="14.25" x14ac:dyDescent="0.45">
      <c r="A169" s="34" t="s">
        <v>590</v>
      </c>
      <c r="B169" s="36" t="s">
        <v>591</v>
      </c>
      <c r="C169" s="34">
        <v>100</v>
      </c>
      <c r="D169" s="34">
        <v>100</v>
      </c>
      <c r="E169" s="70">
        <v>100</v>
      </c>
      <c r="F169" s="70">
        <v>100</v>
      </c>
      <c r="G169" s="70">
        <v>100</v>
      </c>
      <c r="H169" s="70">
        <v>100</v>
      </c>
      <c r="I169" s="70">
        <v>100</v>
      </c>
      <c r="J169" s="70">
        <v>100</v>
      </c>
      <c r="K169" s="70">
        <v>100</v>
      </c>
      <c r="L169" s="70">
        <v>100</v>
      </c>
    </row>
    <row r="170" spans="1:12" ht="14.25" x14ac:dyDescent="0.45">
      <c r="A170" s="34" t="s">
        <v>592</v>
      </c>
      <c r="B170" s="34" t="s">
        <v>535</v>
      </c>
      <c r="C170" s="34">
        <v>54.8</v>
      </c>
      <c r="D170" s="34">
        <v>63.9</v>
      </c>
      <c r="E170" s="70">
        <v>66.8</v>
      </c>
      <c r="F170" s="70">
        <v>65.599999999999994</v>
      </c>
      <c r="G170" s="70">
        <v>67.900000000000006</v>
      </c>
      <c r="H170" s="70">
        <v>69.2</v>
      </c>
      <c r="I170" s="70">
        <v>72.2</v>
      </c>
      <c r="J170" s="70">
        <v>77.599999999999994</v>
      </c>
      <c r="K170" s="70">
        <v>80.5</v>
      </c>
      <c r="L170" s="70">
        <v>79.599999999999994</v>
      </c>
    </row>
    <row r="171" spans="1:12" ht="14.25" x14ac:dyDescent="0.45">
      <c r="A171" s="34" t="s">
        <v>593</v>
      </c>
      <c r="B171" s="34" t="s">
        <v>537</v>
      </c>
      <c r="C171" s="34">
        <v>30.3</v>
      </c>
      <c r="D171" s="34">
        <v>33.9</v>
      </c>
      <c r="E171" s="70">
        <v>34.4</v>
      </c>
      <c r="F171" s="70">
        <v>35.6</v>
      </c>
      <c r="G171" s="70">
        <v>36.9</v>
      </c>
      <c r="H171" s="70">
        <v>36.4</v>
      </c>
      <c r="I171" s="70">
        <v>38</v>
      </c>
      <c r="J171" s="70">
        <v>39.5</v>
      </c>
      <c r="K171" s="70">
        <v>41.9</v>
      </c>
      <c r="L171" s="70">
        <v>42.7</v>
      </c>
    </row>
    <row r="172" spans="1:12" ht="14.25" x14ac:dyDescent="0.45">
      <c r="A172" s="34" t="s">
        <v>594</v>
      </c>
      <c r="B172" s="34" t="s">
        <v>539</v>
      </c>
      <c r="C172" s="34">
        <v>1.7</v>
      </c>
      <c r="D172" s="34">
        <v>2.1</v>
      </c>
      <c r="E172" s="70">
        <v>2</v>
      </c>
      <c r="F172" s="70">
        <v>2</v>
      </c>
      <c r="G172" s="70">
        <v>2</v>
      </c>
      <c r="H172" s="70">
        <v>2.2000000000000002</v>
      </c>
      <c r="I172" s="70">
        <v>2.2999999999999998</v>
      </c>
      <c r="J172" s="70">
        <v>2.4</v>
      </c>
      <c r="K172" s="70">
        <v>2.4</v>
      </c>
      <c r="L172" s="70">
        <v>2.4</v>
      </c>
    </row>
    <row r="173" spans="1:12" ht="14.25" x14ac:dyDescent="0.45">
      <c r="A173" s="34" t="s">
        <v>595</v>
      </c>
      <c r="B173" s="34" t="s">
        <v>541</v>
      </c>
      <c r="C173" s="34">
        <v>22.9</v>
      </c>
      <c r="D173" s="34">
        <v>27.9</v>
      </c>
      <c r="E173" s="70">
        <v>30.4</v>
      </c>
      <c r="F173" s="70">
        <v>28</v>
      </c>
      <c r="G173" s="70">
        <v>29</v>
      </c>
      <c r="H173" s="70">
        <v>30.7</v>
      </c>
      <c r="I173" s="70">
        <v>31.8</v>
      </c>
      <c r="J173" s="70">
        <v>35.6</v>
      </c>
      <c r="K173" s="70">
        <v>36.200000000000003</v>
      </c>
      <c r="L173" s="70">
        <v>34.4</v>
      </c>
    </row>
    <row r="174" spans="1:12" ht="14.25" x14ac:dyDescent="0.45">
      <c r="A174" s="34" t="s">
        <v>596</v>
      </c>
      <c r="B174" s="34" t="s">
        <v>543</v>
      </c>
      <c r="C174" s="34">
        <v>45.2</v>
      </c>
      <c r="D174" s="34">
        <v>36.1</v>
      </c>
      <c r="E174" s="70">
        <v>33.200000000000003</v>
      </c>
      <c r="F174" s="70">
        <v>34.4</v>
      </c>
      <c r="G174" s="70">
        <v>32.1</v>
      </c>
      <c r="H174" s="70">
        <v>30.8</v>
      </c>
      <c r="I174" s="70">
        <v>27.8</v>
      </c>
      <c r="J174" s="70">
        <v>22.4</v>
      </c>
      <c r="K174" s="70">
        <v>19.5</v>
      </c>
      <c r="L174" s="70">
        <v>20.399999999999999</v>
      </c>
    </row>
    <row r="175" spans="1:12" ht="14.25" x14ac:dyDescent="0.45">
      <c r="A175" s="34" t="s">
        <v>597</v>
      </c>
      <c r="B175" s="34" t="s">
        <v>545</v>
      </c>
      <c r="C175" s="34">
        <v>1</v>
      </c>
      <c r="D175" s="34">
        <v>0.6</v>
      </c>
      <c r="E175" s="70">
        <v>0.5</v>
      </c>
      <c r="F175" s="70">
        <v>0.5</v>
      </c>
      <c r="G175" s="70">
        <v>0.4</v>
      </c>
      <c r="H175" s="70">
        <v>0.4</v>
      </c>
      <c r="I175" s="70">
        <v>0.4</v>
      </c>
      <c r="J175" s="70">
        <v>0.3</v>
      </c>
      <c r="K175" s="70">
        <v>0.2</v>
      </c>
      <c r="L175" s="70">
        <v>0.1</v>
      </c>
    </row>
    <row r="176" spans="1:12" ht="14.25" x14ac:dyDescent="0.45">
      <c r="A176" s="34" t="s">
        <v>598</v>
      </c>
      <c r="B176" s="34" t="s">
        <v>547</v>
      </c>
      <c r="C176" s="34">
        <v>32.5</v>
      </c>
      <c r="D176" s="34">
        <v>23.6</v>
      </c>
      <c r="E176" s="70">
        <v>21.6</v>
      </c>
      <c r="F176" s="70">
        <v>21</v>
      </c>
      <c r="G176" s="70">
        <v>17.8</v>
      </c>
      <c r="H176" s="70">
        <v>17.2</v>
      </c>
      <c r="I176" s="70">
        <v>15.6</v>
      </c>
      <c r="J176" s="70">
        <v>13.2</v>
      </c>
      <c r="K176" s="70">
        <v>10.5</v>
      </c>
      <c r="L176" s="70">
        <v>10.1</v>
      </c>
    </row>
    <row r="177" spans="1:12" ht="14.25" x14ac:dyDescent="0.45">
      <c r="A177" s="34" t="s">
        <v>599</v>
      </c>
      <c r="B177" s="34" t="s">
        <v>549</v>
      </c>
      <c r="C177" s="34">
        <v>11.7</v>
      </c>
      <c r="D177" s="34">
        <v>11.9</v>
      </c>
      <c r="E177" s="70">
        <v>11.1</v>
      </c>
      <c r="F177" s="70">
        <v>12.8</v>
      </c>
      <c r="G177" s="70">
        <v>13.9</v>
      </c>
      <c r="H177" s="70">
        <v>13.2</v>
      </c>
      <c r="I177" s="70">
        <v>11.9</v>
      </c>
      <c r="J177" s="70">
        <v>9</v>
      </c>
      <c r="K177" s="70">
        <v>8.8000000000000007</v>
      </c>
      <c r="L177" s="70">
        <v>10.199999999999999</v>
      </c>
    </row>
    <row r="178" spans="1:12" ht="14.25" x14ac:dyDescent="0.45">
      <c r="A178" s="34" t="s">
        <v>600</v>
      </c>
      <c r="B178" s="36" t="s">
        <v>601</v>
      </c>
      <c r="C178" s="34">
        <v>100</v>
      </c>
      <c r="D178" s="34">
        <v>100</v>
      </c>
      <c r="E178" s="70">
        <v>100</v>
      </c>
      <c r="F178" s="70">
        <v>100</v>
      </c>
      <c r="G178" s="70">
        <v>100</v>
      </c>
      <c r="H178" s="70">
        <v>100</v>
      </c>
      <c r="I178" s="70">
        <v>100</v>
      </c>
      <c r="J178" s="70">
        <v>100</v>
      </c>
      <c r="K178" s="70">
        <v>100</v>
      </c>
      <c r="L178" s="70">
        <v>100</v>
      </c>
    </row>
    <row r="179" spans="1:12" ht="14.25" x14ac:dyDescent="0.45">
      <c r="A179" s="34" t="s">
        <v>602</v>
      </c>
      <c r="B179" s="34" t="s">
        <v>535</v>
      </c>
      <c r="C179" s="34">
        <v>43.7</v>
      </c>
      <c r="D179" s="34">
        <v>49.3</v>
      </c>
      <c r="E179" s="70">
        <v>46.7</v>
      </c>
      <c r="F179" s="70">
        <v>40.9</v>
      </c>
      <c r="G179" s="70">
        <v>42.3</v>
      </c>
      <c r="H179" s="70">
        <v>46.9</v>
      </c>
      <c r="I179" s="70">
        <v>43</v>
      </c>
      <c r="J179" s="70">
        <v>50.4</v>
      </c>
      <c r="K179" s="70">
        <v>46.9</v>
      </c>
      <c r="L179" s="70">
        <v>49.3</v>
      </c>
    </row>
    <row r="180" spans="1:12" ht="14.25" x14ac:dyDescent="0.45">
      <c r="A180" s="34" t="s">
        <v>603</v>
      </c>
      <c r="B180" s="34" t="s">
        <v>537</v>
      </c>
      <c r="C180" s="34">
        <v>24.3</v>
      </c>
      <c r="D180" s="34">
        <v>27.8</v>
      </c>
      <c r="E180" s="70">
        <v>26.9</v>
      </c>
      <c r="F180" s="70">
        <v>26</v>
      </c>
      <c r="G180" s="70">
        <v>26</v>
      </c>
      <c r="H180" s="70">
        <v>26.7</v>
      </c>
      <c r="I180" s="70">
        <v>26.6</v>
      </c>
      <c r="J180" s="70">
        <v>27.5</v>
      </c>
      <c r="K180" s="70">
        <v>28.1</v>
      </c>
      <c r="L180" s="70">
        <v>28.6</v>
      </c>
    </row>
    <row r="181" spans="1:12" ht="14.25" x14ac:dyDescent="0.45">
      <c r="A181" s="34" t="s">
        <v>604</v>
      </c>
      <c r="B181" s="34" t="s">
        <v>539</v>
      </c>
      <c r="C181" s="34">
        <v>0.8</v>
      </c>
      <c r="D181" s="34">
        <v>0.8</v>
      </c>
      <c r="E181" s="70">
        <v>0.2</v>
      </c>
      <c r="F181" s="70">
        <v>0</v>
      </c>
      <c r="G181" s="70">
        <v>0.2</v>
      </c>
      <c r="H181" s="70">
        <v>0.6</v>
      </c>
      <c r="I181" s="70">
        <v>0.7</v>
      </c>
      <c r="J181" s="70">
        <v>0.7</v>
      </c>
      <c r="K181" s="70">
        <v>0.8</v>
      </c>
      <c r="L181" s="70">
        <v>0.8</v>
      </c>
    </row>
    <row r="182" spans="1:12" ht="14.25" x14ac:dyDescent="0.45">
      <c r="A182" s="34" t="s">
        <v>605</v>
      </c>
      <c r="B182" s="34" t="s">
        <v>541</v>
      </c>
      <c r="C182" s="34">
        <v>18.600000000000001</v>
      </c>
      <c r="D182" s="34">
        <v>20.7</v>
      </c>
      <c r="E182" s="70">
        <v>19.600000000000001</v>
      </c>
      <c r="F182" s="70">
        <v>14.9</v>
      </c>
      <c r="G182" s="70">
        <v>16.100000000000001</v>
      </c>
      <c r="H182" s="70">
        <v>19.600000000000001</v>
      </c>
      <c r="I182" s="70">
        <v>15.8</v>
      </c>
      <c r="J182" s="70">
        <v>22.2</v>
      </c>
      <c r="K182" s="70">
        <v>18</v>
      </c>
      <c r="L182" s="70">
        <v>20</v>
      </c>
    </row>
    <row r="183" spans="1:12" ht="14.25" x14ac:dyDescent="0.45">
      <c r="A183" s="34" t="s">
        <v>606</v>
      </c>
      <c r="B183" s="34" t="s">
        <v>543</v>
      </c>
      <c r="C183" s="34">
        <v>56.3</v>
      </c>
      <c r="D183" s="34">
        <v>50.7</v>
      </c>
      <c r="E183" s="70">
        <v>53.3</v>
      </c>
      <c r="F183" s="70">
        <v>59.1</v>
      </c>
      <c r="G183" s="70">
        <v>57.7</v>
      </c>
      <c r="H183" s="70">
        <v>53.1</v>
      </c>
      <c r="I183" s="70">
        <v>57</v>
      </c>
      <c r="J183" s="70">
        <v>49.6</v>
      </c>
      <c r="K183" s="70">
        <v>53.1</v>
      </c>
      <c r="L183" s="70">
        <v>50.7</v>
      </c>
    </row>
    <row r="184" spans="1:12" ht="14.25" x14ac:dyDescent="0.45">
      <c r="A184" s="34" t="s">
        <v>607</v>
      </c>
      <c r="B184" s="34" t="s">
        <v>545</v>
      </c>
      <c r="C184" s="34">
        <v>1.2</v>
      </c>
      <c r="D184" s="34">
        <v>1</v>
      </c>
      <c r="E184" s="70">
        <v>1</v>
      </c>
      <c r="F184" s="70">
        <v>1.2</v>
      </c>
      <c r="G184" s="70">
        <v>0.8</v>
      </c>
      <c r="H184" s="70">
        <v>0.7</v>
      </c>
      <c r="I184" s="70">
        <v>0.8</v>
      </c>
      <c r="J184" s="70">
        <v>0.6</v>
      </c>
      <c r="K184" s="70">
        <v>0.6</v>
      </c>
      <c r="L184" s="70">
        <v>0.5</v>
      </c>
    </row>
    <row r="185" spans="1:12" ht="14.25" x14ac:dyDescent="0.45">
      <c r="A185" s="34" t="s">
        <v>608</v>
      </c>
      <c r="B185" s="34" t="s">
        <v>547</v>
      </c>
      <c r="C185" s="34">
        <v>47.4</v>
      </c>
      <c r="D185" s="34">
        <v>40</v>
      </c>
      <c r="E185" s="70">
        <v>42.9</v>
      </c>
      <c r="F185" s="70">
        <v>49.6</v>
      </c>
      <c r="G185" s="70">
        <v>48.6</v>
      </c>
      <c r="H185" s="70">
        <v>44.5</v>
      </c>
      <c r="I185" s="70">
        <v>47.9</v>
      </c>
      <c r="J185" s="70">
        <v>42</v>
      </c>
      <c r="K185" s="70">
        <v>44.6</v>
      </c>
      <c r="L185" s="70">
        <v>42.3</v>
      </c>
    </row>
    <row r="186" spans="1:12" ht="14.25" x14ac:dyDescent="0.45">
      <c r="A186" s="34" t="s">
        <v>609</v>
      </c>
      <c r="B186" s="34" t="s">
        <v>549</v>
      </c>
      <c r="C186" s="34">
        <v>7.7</v>
      </c>
      <c r="D186" s="34">
        <v>9.6</v>
      </c>
      <c r="E186" s="70">
        <v>9.4</v>
      </c>
      <c r="F186" s="70">
        <v>8.3000000000000007</v>
      </c>
      <c r="G186" s="70">
        <v>8.1999999999999993</v>
      </c>
      <c r="H186" s="70">
        <v>7.9</v>
      </c>
      <c r="I186" s="70">
        <v>8.4</v>
      </c>
      <c r="J186" s="70">
        <v>7</v>
      </c>
      <c r="K186" s="70">
        <v>8</v>
      </c>
      <c r="L186" s="70">
        <v>7.9</v>
      </c>
    </row>
    <row r="187" spans="1:12" ht="14.25" x14ac:dyDescent="0.45">
      <c r="A187" s="34" t="s">
        <v>610</v>
      </c>
      <c r="B187" s="36" t="s">
        <v>611</v>
      </c>
      <c r="C187" s="34">
        <v>100</v>
      </c>
      <c r="D187" s="34">
        <v>100</v>
      </c>
      <c r="E187" s="70">
        <v>100</v>
      </c>
      <c r="F187" s="70">
        <v>100</v>
      </c>
      <c r="G187" s="70">
        <v>100</v>
      </c>
      <c r="H187" s="70">
        <v>100</v>
      </c>
      <c r="I187" s="70">
        <v>100</v>
      </c>
      <c r="J187" s="70">
        <v>100</v>
      </c>
      <c r="K187" s="70">
        <v>100</v>
      </c>
      <c r="L187" s="70">
        <v>100</v>
      </c>
    </row>
    <row r="188" spans="1:12" ht="14.25" x14ac:dyDescent="0.45">
      <c r="A188" s="34" t="s">
        <v>612</v>
      </c>
      <c r="B188" s="34" t="s">
        <v>535</v>
      </c>
      <c r="C188" s="34">
        <v>21.2</v>
      </c>
      <c r="D188" s="34">
        <v>14</v>
      </c>
      <c r="E188" s="70">
        <v>20.399999999999999</v>
      </c>
      <c r="F188" s="70">
        <v>20.9</v>
      </c>
      <c r="G188" s="70">
        <v>22.5</v>
      </c>
      <c r="H188" s="70">
        <v>21.7</v>
      </c>
      <c r="I188" s="70">
        <v>21.1</v>
      </c>
      <c r="J188" s="70">
        <v>21.5</v>
      </c>
      <c r="K188" s="70">
        <v>22.1</v>
      </c>
      <c r="L188" s="70">
        <v>22.2</v>
      </c>
    </row>
    <row r="189" spans="1:12" ht="14.25" x14ac:dyDescent="0.45">
      <c r="A189" s="34" t="s">
        <v>613</v>
      </c>
      <c r="B189" s="34" t="s">
        <v>537</v>
      </c>
      <c r="C189" s="34">
        <v>15</v>
      </c>
      <c r="D189" s="34">
        <v>14</v>
      </c>
      <c r="E189" s="70">
        <v>11.2</v>
      </c>
      <c r="F189" s="70">
        <v>10.5</v>
      </c>
      <c r="G189" s="70">
        <v>11.1</v>
      </c>
      <c r="H189" s="70">
        <v>10.5</v>
      </c>
      <c r="I189" s="70">
        <v>10.3</v>
      </c>
      <c r="J189" s="70">
        <v>10.3</v>
      </c>
      <c r="K189" s="70">
        <v>10.3</v>
      </c>
      <c r="L189" s="70">
        <v>10.6</v>
      </c>
    </row>
    <row r="190" spans="1:12" ht="14.25" x14ac:dyDescent="0.45">
      <c r="A190" s="34" t="s">
        <v>614</v>
      </c>
      <c r="B190" s="34" t="s">
        <v>539</v>
      </c>
      <c r="C190" s="34">
        <v>0.7</v>
      </c>
      <c r="D190" s="34">
        <v>0.9</v>
      </c>
      <c r="E190" s="70">
        <v>0.7</v>
      </c>
      <c r="F190" s="70">
        <v>0.6</v>
      </c>
      <c r="G190" s="70">
        <v>0.6</v>
      </c>
      <c r="H190" s="70">
        <v>0.6</v>
      </c>
      <c r="I190" s="70">
        <v>0.5</v>
      </c>
      <c r="J190" s="70">
        <v>0.5</v>
      </c>
      <c r="K190" s="70">
        <v>0.5</v>
      </c>
      <c r="L190" s="70">
        <v>0.5</v>
      </c>
    </row>
    <row r="191" spans="1:12" ht="14.25" x14ac:dyDescent="0.45">
      <c r="A191" s="34" t="s">
        <v>615</v>
      </c>
      <c r="B191" s="34" t="s">
        <v>541</v>
      </c>
      <c r="C191" s="34">
        <v>5.6</v>
      </c>
      <c r="D191" s="34">
        <v>-0.9</v>
      </c>
      <c r="E191" s="70">
        <v>8.6</v>
      </c>
      <c r="F191" s="70">
        <v>9.8000000000000007</v>
      </c>
      <c r="G191" s="70">
        <v>10.8</v>
      </c>
      <c r="H191" s="70">
        <v>10.7</v>
      </c>
      <c r="I191" s="70">
        <v>10.3</v>
      </c>
      <c r="J191" s="70">
        <v>10.7</v>
      </c>
      <c r="K191" s="70">
        <v>11.3</v>
      </c>
      <c r="L191" s="70">
        <v>11.1</v>
      </c>
    </row>
    <row r="192" spans="1:12" ht="14.25" x14ac:dyDescent="0.45">
      <c r="A192" s="34" t="s">
        <v>616</v>
      </c>
      <c r="B192" s="34" t="s">
        <v>543</v>
      </c>
      <c r="C192" s="34">
        <v>78.8</v>
      </c>
      <c r="D192" s="34">
        <v>86</v>
      </c>
      <c r="E192" s="70">
        <v>79.599999999999994</v>
      </c>
      <c r="F192" s="70">
        <v>79.099999999999994</v>
      </c>
      <c r="G192" s="70">
        <v>77.5</v>
      </c>
      <c r="H192" s="70">
        <v>78.3</v>
      </c>
      <c r="I192" s="70">
        <v>78.900000000000006</v>
      </c>
      <c r="J192" s="70">
        <v>78.5</v>
      </c>
      <c r="K192" s="70">
        <v>77.900000000000006</v>
      </c>
      <c r="L192" s="70">
        <v>77.8</v>
      </c>
    </row>
    <row r="193" spans="1:12" ht="14.25" x14ac:dyDescent="0.45">
      <c r="A193" s="34" t="s">
        <v>617</v>
      </c>
      <c r="B193" s="34" t="s">
        <v>545</v>
      </c>
      <c r="C193" s="34">
        <v>1.1000000000000001</v>
      </c>
      <c r="D193" s="34">
        <v>1.3</v>
      </c>
      <c r="E193" s="70">
        <v>0.8</v>
      </c>
      <c r="F193" s="70">
        <v>0.8</v>
      </c>
      <c r="G193" s="70">
        <v>0.5</v>
      </c>
      <c r="H193" s="70">
        <v>0.5</v>
      </c>
      <c r="I193" s="70">
        <v>0.5</v>
      </c>
      <c r="J193" s="70">
        <v>0.4</v>
      </c>
      <c r="K193" s="70">
        <v>0.4</v>
      </c>
      <c r="L193" s="70">
        <v>0.4</v>
      </c>
    </row>
    <row r="194" spans="1:12" ht="14.25" x14ac:dyDescent="0.45">
      <c r="A194" s="34" t="s">
        <v>618</v>
      </c>
      <c r="B194" s="34" t="s">
        <v>547</v>
      </c>
      <c r="C194" s="34">
        <v>72.2</v>
      </c>
      <c r="D194" s="34">
        <v>75.5</v>
      </c>
      <c r="E194" s="70">
        <v>71.2</v>
      </c>
      <c r="F194" s="70">
        <v>72.2</v>
      </c>
      <c r="G194" s="70">
        <v>71.5</v>
      </c>
      <c r="H194" s="70">
        <v>71.900000000000006</v>
      </c>
      <c r="I194" s="70">
        <v>73.2</v>
      </c>
      <c r="J194" s="70">
        <v>73.099999999999994</v>
      </c>
      <c r="K194" s="70">
        <v>72.400000000000006</v>
      </c>
      <c r="L194" s="70">
        <v>71.5</v>
      </c>
    </row>
    <row r="195" spans="1:12" ht="14.25" x14ac:dyDescent="0.45">
      <c r="A195" s="34" t="s">
        <v>619</v>
      </c>
      <c r="B195" s="34" t="s">
        <v>549</v>
      </c>
      <c r="C195" s="34">
        <v>5.4</v>
      </c>
      <c r="D195" s="34">
        <v>9.3000000000000007</v>
      </c>
      <c r="E195" s="70">
        <v>7.6</v>
      </c>
      <c r="F195" s="70">
        <v>6.1</v>
      </c>
      <c r="G195" s="70">
        <v>5.5</v>
      </c>
      <c r="H195" s="70">
        <v>5.9</v>
      </c>
      <c r="I195" s="70">
        <v>5.2</v>
      </c>
      <c r="J195" s="70">
        <v>5</v>
      </c>
      <c r="K195" s="70">
        <v>5.0999999999999996</v>
      </c>
      <c r="L195" s="70">
        <v>5.9</v>
      </c>
    </row>
    <row r="196" spans="1:12" ht="14.25" x14ac:dyDescent="0.45">
      <c r="A196" s="34" t="s">
        <v>620</v>
      </c>
      <c r="B196" s="36" t="s">
        <v>621</v>
      </c>
      <c r="C196" s="34">
        <v>100</v>
      </c>
      <c r="D196" s="34">
        <v>100</v>
      </c>
      <c r="E196" s="70">
        <v>100</v>
      </c>
      <c r="F196" s="70">
        <v>100</v>
      </c>
      <c r="G196" s="70">
        <v>100</v>
      </c>
      <c r="H196" s="70">
        <v>100</v>
      </c>
      <c r="I196" s="70">
        <v>100</v>
      </c>
      <c r="J196" s="70">
        <v>100</v>
      </c>
      <c r="K196" s="70">
        <v>100</v>
      </c>
      <c r="L196" s="70">
        <v>100</v>
      </c>
    </row>
    <row r="197" spans="1:12" ht="14.25" x14ac:dyDescent="0.45">
      <c r="A197" s="34" t="s">
        <v>622</v>
      </c>
      <c r="B197" s="34" t="s">
        <v>535</v>
      </c>
      <c r="C197" s="34">
        <v>42.5</v>
      </c>
      <c r="D197" s="34">
        <v>47.3</v>
      </c>
      <c r="E197" s="70">
        <v>48.4</v>
      </c>
      <c r="F197" s="70">
        <v>49</v>
      </c>
      <c r="G197" s="70">
        <v>43.5</v>
      </c>
      <c r="H197" s="70">
        <v>43.5</v>
      </c>
      <c r="I197" s="70">
        <v>42.8</v>
      </c>
      <c r="J197" s="70">
        <v>44.6</v>
      </c>
      <c r="K197" s="70">
        <v>46.7</v>
      </c>
      <c r="L197" s="70">
        <v>47.6</v>
      </c>
    </row>
    <row r="198" spans="1:12" ht="14.25" x14ac:dyDescent="0.45">
      <c r="A198" s="34" t="s">
        <v>623</v>
      </c>
      <c r="B198" s="34" t="s">
        <v>537</v>
      </c>
      <c r="C198" s="34">
        <v>25.4</v>
      </c>
      <c r="D198" s="34">
        <v>26.9</v>
      </c>
      <c r="E198" s="70">
        <v>26.7</v>
      </c>
      <c r="F198" s="70">
        <v>26.8</v>
      </c>
      <c r="G198" s="70">
        <v>24.6</v>
      </c>
      <c r="H198" s="70">
        <v>24.1</v>
      </c>
      <c r="I198" s="70">
        <v>23.3</v>
      </c>
      <c r="J198" s="70">
        <v>23.3</v>
      </c>
      <c r="K198" s="70">
        <v>24.4</v>
      </c>
      <c r="L198" s="70">
        <v>24.8</v>
      </c>
    </row>
    <row r="199" spans="1:12" ht="14.25" x14ac:dyDescent="0.45">
      <c r="A199" s="34" t="s">
        <v>624</v>
      </c>
      <c r="B199" s="34" t="s">
        <v>539</v>
      </c>
      <c r="C199" s="34">
        <v>0.8</v>
      </c>
      <c r="D199" s="34">
        <v>1</v>
      </c>
      <c r="E199" s="70">
        <v>1</v>
      </c>
      <c r="F199" s="70">
        <v>0.9</v>
      </c>
      <c r="G199" s="70">
        <v>0.8</v>
      </c>
      <c r="H199" s="70">
        <v>0.8</v>
      </c>
      <c r="I199" s="70">
        <v>0.7</v>
      </c>
      <c r="J199" s="70">
        <v>0.7</v>
      </c>
      <c r="K199" s="70">
        <v>0.8</v>
      </c>
      <c r="L199" s="70">
        <v>0.9</v>
      </c>
    </row>
    <row r="200" spans="1:12" ht="14.25" x14ac:dyDescent="0.45">
      <c r="A200" s="34" t="s">
        <v>625</v>
      </c>
      <c r="B200" s="34" t="s">
        <v>541</v>
      </c>
      <c r="C200" s="34">
        <v>16.3</v>
      </c>
      <c r="D200" s="34">
        <v>19.399999999999999</v>
      </c>
      <c r="E200" s="70">
        <v>20.8</v>
      </c>
      <c r="F200" s="70">
        <v>21.4</v>
      </c>
      <c r="G200" s="70">
        <v>18.100000000000001</v>
      </c>
      <c r="H200" s="70">
        <v>18.600000000000001</v>
      </c>
      <c r="I200" s="70">
        <v>18.8</v>
      </c>
      <c r="J200" s="70">
        <v>20.5</v>
      </c>
      <c r="K200" s="70">
        <v>21.5</v>
      </c>
      <c r="L200" s="70">
        <v>21.9</v>
      </c>
    </row>
    <row r="201" spans="1:12" ht="14.25" x14ac:dyDescent="0.45">
      <c r="A201" s="34" t="s">
        <v>626</v>
      </c>
      <c r="B201" s="34" t="s">
        <v>543</v>
      </c>
      <c r="C201" s="34">
        <v>57.5</v>
      </c>
      <c r="D201" s="34">
        <v>52.7</v>
      </c>
      <c r="E201" s="70">
        <v>51.6</v>
      </c>
      <c r="F201" s="70">
        <v>51</v>
      </c>
      <c r="G201" s="70">
        <v>56.5</v>
      </c>
      <c r="H201" s="70">
        <v>56.5</v>
      </c>
      <c r="I201" s="70">
        <v>57.2</v>
      </c>
      <c r="J201" s="70">
        <v>55.4</v>
      </c>
      <c r="K201" s="70">
        <v>53.3</v>
      </c>
      <c r="L201" s="70">
        <v>52.4</v>
      </c>
    </row>
    <row r="202" spans="1:12" ht="14.25" x14ac:dyDescent="0.45">
      <c r="A202" s="34" t="s">
        <v>627</v>
      </c>
      <c r="B202" s="34" t="s">
        <v>545</v>
      </c>
      <c r="C202" s="34">
        <v>0.8</v>
      </c>
      <c r="D202" s="34">
        <v>0.6</v>
      </c>
      <c r="E202" s="70">
        <v>0.7</v>
      </c>
      <c r="F202" s="70">
        <v>0.7</v>
      </c>
      <c r="G202" s="70">
        <v>0.5</v>
      </c>
      <c r="H202" s="70">
        <v>0.5</v>
      </c>
      <c r="I202" s="70">
        <v>0.4</v>
      </c>
      <c r="J202" s="70">
        <v>0.4</v>
      </c>
      <c r="K202" s="70">
        <v>0.3</v>
      </c>
      <c r="L202" s="70">
        <v>0.2</v>
      </c>
    </row>
    <row r="203" spans="1:12" ht="14.25" x14ac:dyDescent="0.45">
      <c r="A203" s="34" t="s">
        <v>628</v>
      </c>
      <c r="B203" s="34" t="s">
        <v>547</v>
      </c>
      <c r="C203" s="34">
        <v>41.1</v>
      </c>
      <c r="D203" s="34">
        <v>35.799999999999997</v>
      </c>
      <c r="E203" s="70">
        <v>36</v>
      </c>
      <c r="F203" s="70">
        <v>37.1</v>
      </c>
      <c r="G203" s="70">
        <v>42.5</v>
      </c>
      <c r="H203" s="70">
        <v>43.3</v>
      </c>
      <c r="I203" s="70">
        <v>44.3</v>
      </c>
      <c r="J203" s="70">
        <v>43.6</v>
      </c>
      <c r="K203" s="70">
        <v>41.3</v>
      </c>
      <c r="L203" s="70">
        <v>41.1</v>
      </c>
    </row>
    <row r="204" spans="1:12" ht="14.25" x14ac:dyDescent="0.45">
      <c r="A204" s="34" t="s">
        <v>629</v>
      </c>
      <c r="B204" s="34" t="s">
        <v>549</v>
      </c>
      <c r="C204" s="34">
        <v>15.6</v>
      </c>
      <c r="D204" s="34">
        <v>16.2</v>
      </c>
      <c r="E204" s="70">
        <v>14.9</v>
      </c>
      <c r="F204" s="70">
        <v>13.2</v>
      </c>
      <c r="G204" s="70">
        <v>13.5</v>
      </c>
      <c r="H204" s="70">
        <v>12.8</v>
      </c>
      <c r="I204" s="70">
        <v>12.4</v>
      </c>
      <c r="J204" s="70">
        <v>11.5</v>
      </c>
      <c r="K204" s="70">
        <v>11.7</v>
      </c>
      <c r="L204" s="70">
        <v>11.1</v>
      </c>
    </row>
    <row r="205" spans="1:12" ht="14.25" x14ac:dyDescent="0.45">
      <c r="A205" s="34" t="s">
        <v>630</v>
      </c>
      <c r="B205" s="36" t="s">
        <v>631</v>
      </c>
      <c r="C205" s="34">
        <v>100</v>
      </c>
      <c r="D205" s="34">
        <v>100</v>
      </c>
      <c r="E205" s="70">
        <v>100</v>
      </c>
      <c r="F205" s="70">
        <v>100</v>
      </c>
      <c r="G205" s="70">
        <v>100</v>
      </c>
      <c r="H205" s="70">
        <v>100</v>
      </c>
      <c r="I205" s="70">
        <v>100</v>
      </c>
      <c r="J205" s="70">
        <v>100</v>
      </c>
      <c r="K205" s="70">
        <v>100</v>
      </c>
      <c r="L205" s="70">
        <v>100</v>
      </c>
    </row>
    <row r="206" spans="1:12" ht="14.25" x14ac:dyDescent="0.45">
      <c r="A206" s="34" t="s">
        <v>632</v>
      </c>
      <c r="B206" s="34" t="s">
        <v>535</v>
      </c>
      <c r="C206" s="34">
        <v>36.200000000000003</v>
      </c>
      <c r="D206" s="34">
        <v>38.299999999999997</v>
      </c>
      <c r="E206" s="70">
        <v>38.1</v>
      </c>
      <c r="F206" s="70">
        <v>38.4</v>
      </c>
      <c r="G206" s="70">
        <v>34.1</v>
      </c>
      <c r="H206" s="70">
        <v>35.700000000000003</v>
      </c>
      <c r="I206" s="70">
        <v>37.299999999999997</v>
      </c>
      <c r="J206" s="70">
        <v>39.5</v>
      </c>
      <c r="K206" s="70">
        <v>40.700000000000003</v>
      </c>
      <c r="L206" s="70">
        <v>38.799999999999997</v>
      </c>
    </row>
    <row r="207" spans="1:12" ht="14.25" x14ac:dyDescent="0.45">
      <c r="A207" s="34" t="s">
        <v>633</v>
      </c>
      <c r="B207" s="34" t="s">
        <v>537</v>
      </c>
      <c r="C207" s="34">
        <v>28.8</v>
      </c>
      <c r="D207" s="34">
        <v>29.8</v>
      </c>
      <c r="E207" s="70">
        <v>29.1</v>
      </c>
      <c r="F207" s="70">
        <v>29.4</v>
      </c>
      <c r="G207" s="70">
        <v>26.3</v>
      </c>
      <c r="H207" s="70">
        <v>26.6</v>
      </c>
      <c r="I207" s="70">
        <v>27.2</v>
      </c>
      <c r="J207" s="70">
        <v>27.5</v>
      </c>
      <c r="K207" s="70">
        <v>28.3</v>
      </c>
      <c r="L207" s="70">
        <v>29</v>
      </c>
    </row>
    <row r="208" spans="1:12" ht="14.25" x14ac:dyDescent="0.45">
      <c r="A208" s="34" t="s">
        <v>634</v>
      </c>
      <c r="B208" s="34" t="s">
        <v>539</v>
      </c>
      <c r="C208" s="34">
        <v>0.5</v>
      </c>
      <c r="D208" s="34">
        <v>0.7</v>
      </c>
      <c r="E208" s="70">
        <v>0.7</v>
      </c>
      <c r="F208" s="70">
        <v>0.7</v>
      </c>
      <c r="G208" s="70">
        <v>0.6</v>
      </c>
      <c r="H208" s="70">
        <v>0.6</v>
      </c>
      <c r="I208" s="70">
        <v>0.5</v>
      </c>
      <c r="J208" s="70">
        <v>0.5</v>
      </c>
      <c r="K208" s="70">
        <v>0.5</v>
      </c>
      <c r="L208" s="70">
        <v>0.6</v>
      </c>
    </row>
    <row r="209" spans="1:12" ht="14.25" x14ac:dyDescent="0.45">
      <c r="A209" s="34" t="s">
        <v>635</v>
      </c>
      <c r="B209" s="34" t="s">
        <v>541</v>
      </c>
      <c r="C209" s="34">
        <v>6.8</v>
      </c>
      <c r="D209" s="34">
        <v>7.9</v>
      </c>
      <c r="E209" s="70">
        <v>8.3000000000000007</v>
      </c>
      <c r="F209" s="70">
        <v>8.3000000000000007</v>
      </c>
      <c r="G209" s="70">
        <v>7.1</v>
      </c>
      <c r="H209" s="70">
        <v>8.5</v>
      </c>
      <c r="I209" s="70">
        <v>9.6</v>
      </c>
      <c r="J209" s="70">
        <v>11.4</v>
      </c>
      <c r="K209" s="70">
        <v>11.9</v>
      </c>
      <c r="L209" s="70">
        <v>9.1999999999999993</v>
      </c>
    </row>
    <row r="210" spans="1:12" ht="14.25" x14ac:dyDescent="0.45">
      <c r="A210" s="34" t="s">
        <v>636</v>
      </c>
      <c r="B210" s="34" t="s">
        <v>543</v>
      </c>
      <c r="C210" s="34">
        <v>63.8</v>
      </c>
      <c r="D210" s="34">
        <v>61.7</v>
      </c>
      <c r="E210" s="70">
        <v>61.9</v>
      </c>
      <c r="F210" s="70">
        <v>61.6</v>
      </c>
      <c r="G210" s="70">
        <v>65.900000000000006</v>
      </c>
      <c r="H210" s="70">
        <v>64.3</v>
      </c>
      <c r="I210" s="70">
        <v>62.7</v>
      </c>
      <c r="J210" s="70">
        <v>60.5</v>
      </c>
      <c r="K210" s="70">
        <v>59.3</v>
      </c>
      <c r="L210" s="70">
        <v>61.2</v>
      </c>
    </row>
    <row r="211" spans="1:12" ht="14.25" x14ac:dyDescent="0.45">
      <c r="A211" s="34" t="s">
        <v>637</v>
      </c>
      <c r="B211" s="34" t="s">
        <v>545</v>
      </c>
      <c r="C211" s="34">
        <v>1.6</v>
      </c>
      <c r="D211" s="34">
        <v>1.3</v>
      </c>
      <c r="E211" s="70">
        <v>1.2</v>
      </c>
      <c r="F211" s="70">
        <v>1.2</v>
      </c>
      <c r="G211" s="70">
        <v>1.1000000000000001</v>
      </c>
      <c r="H211" s="70">
        <v>1</v>
      </c>
      <c r="I211" s="70">
        <v>1</v>
      </c>
      <c r="J211" s="70">
        <v>0.9</v>
      </c>
      <c r="K211" s="70">
        <v>0.8</v>
      </c>
      <c r="L211" s="70">
        <v>0.7</v>
      </c>
    </row>
    <row r="212" spans="1:12" ht="14.25" x14ac:dyDescent="0.45">
      <c r="A212" s="34" t="s">
        <v>638</v>
      </c>
      <c r="B212" s="34" t="s">
        <v>547</v>
      </c>
      <c r="C212" s="34">
        <v>48.2</v>
      </c>
      <c r="D212" s="34">
        <v>43.1</v>
      </c>
      <c r="E212" s="70">
        <v>47.1</v>
      </c>
      <c r="F212" s="70">
        <v>48.4</v>
      </c>
      <c r="G212" s="70">
        <v>51.3</v>
      </c>
      <c r="H212" s="70">
        <v>51</v>
      </c>
      <c r="I212" s="70">
        <v>49.7</v>
      </c>
      <c r="J212" s="70">
        <v>49.4</v>
      </c>
      <c r="K212" s="70">
        <v>48</v>
      </c>
      <c r="L212" s="70">
        <v>47.8</v>
      </c>
    </row>
    <row r="213" spans="1:12" ht="14.25" x14ac:dyDescent="0.45">
      <c r="A213" s="34" t="s">
        <v>639</v>
      </c>
      <c r="B213" s="34" t="s">
        <v>549</v>
      </c>
      <c r="C213" s="34">
        <v>14.1</v>
      </c>
      <c r="D213" s="34">
        <v>17.2</v>
      </c>
      <c r="E213" s="70">
        <v>13.5</v>
      </c>
      <c r="F213" s="70">
        <v>11.9</v>
      </c>
      <c r="G213" s="70">
        <v>13.5</v>
      </c>
      <c r="H213" s="70">
        <v>12.3</v>
      </c>
      <c r="I213" s="70">
        <v>12</v>
      </c>
      <c r="J213" s="70">
        <v>10.199999999999999</v>
      </c>
      <c r="K213" s="70">
        <v>10.5</v>
      </c>
      <c r="L213" s="70">
        <v>12.7</v>
      </c>
    </row>
    <row r="214" spans="1:12" ht="14.25" x14ac:dyDescent="0.45">
      <c r="A214" s="34" t="s">
        <v>640</v>
      </c>
      <c r="B214" s="36" t="s">
        <v>641</v>
      </c>
      <c r="C214" s="34">
        <v>100</v>
      </c>
      <c r="D214" s="34">
        <v>100</v>
      </c>
      <c r="E214" s="70">
        <v>100</v>
      </c>
      <c r="F214" s="70">
        <v>100</v>
      </c>
      <c r="G214" s="70">
        <v>100</v>
      </c>
      <c r="H214" s="70">
        <v>100</v>
      </c>
      <c r="I214" s="70">
        <v>100</v>
      </c>
      <c r="J214" s="70">
        <v>100</v>
      </c>
      <c r="K214" s="70">
        <v>100</v>
      </c>
      <c r="L214" s="70">
        <v>100</v>
      </c>
    </row>
    <row r="215" spans="1:12" ht="14.25" x14ac:dyDescent="0.45">
      <c r="A215" s="34" t="s">
        <v>642</v>
      </c>
      <c r="B215" s="34" t="s">
        <v>535</v>
      </c>
      <c r="C215" s="34">
        <v>44.5</v>
      </c>
      <c r="D215" s="34">
        <v>50.7</v>
      </c>
      <c r="E215" s="70">
        <v>52</v>
      </c>
      <c r="F215" s="70">
        <v>49.6</v>
      </c>
      <c r="G215" s="70">
        <v>52.2</v>
      </c>
      <c r="H215" s="70">
        <v>48</v>
      </c>
      <c r="I215" s="70">
        <v>50.2</v>
      </c>
      <c r="J215" s="70">
        <v>48.7</v>
      </c>
      <c r="K215" s="70">
        <v>52.1</v>
      </c>
      <c r="L215" s="70">
        <v>54.3</v>
      </c>
    </row>
    <row r="216" spans="1:12" ht="14.25" x14ac:dyDescent="0.45">
      <c r="A216" s="34" t="s">
        <v>643</v>
      </c>
      <c r="B216" s="34" t="s">
        <v>537</v>
      </c>
      <c r="C216" s="34">
        <v>26.9</v>
      </c>
      <c r="D216" s="34">
        <v>27.1</v>
      </c>
      <c r="E216" s="70">
        <v>27.4</v>
      </c>
      <c r="F216" s="70">
        <v>27.7</v>
      </c>
      <c r="G216" s="70">
        <v>29.7</v>
      </c>
      <c r="H216" s="70">
        <v>28.2</v>
      </c>
      <c r="I216" s="70">
        <v>30</v>
      </c>
      <c r="J216" s="70">
        <v>31</v>
      </c>
      <c r="K216" s="70">
        <v>30.9</v>
      </c>
      <c r="L216" s="70">
        <v>31.7</v>
      </c>
    </row>
    <row r="217" spans="1:12" ht="14.25" x14ac:dyDescent="0.45">
      <c r="A217" s="34" t="s">
        <v>644</v>
      </c>
      <c r="B217" s="34" t="s">
        <v>539</v>
      </c>
      <c r="C217" s="34">
        <v>1</v>
      </c>
      <c r="D217" s="34">
        <v>1</v>
      </c>
      <c r="E217" s="70">
        <v>1</v>
      </c>
      <c r="F217" s="70">
        <v>1.1000000000000001</v>
      </c>
      <c r="G217" s="70">
        <v>1.1000000000000001</v>
      </c>
      <c r="H217" s="70">
        <v>1.8</v>
      </c>
      <c r="I217" s="70">
        <v>1.8</v>
      </c>
      <c r="J217" s="70">
        <v>1.8</v>
      </c>
      <c r="K217" s="70">
        <v>1</v>
      </c>
      <c r="L217" s="70">
        <v>1</v>
      </c>
    </row>
    <row r="218" spans="1:12" ht="14.25" x14ac:dyDescent="0.45">
      <c r="A218" s="34" t="s">
        <v>645</v>
      </c>
      <c r="B218" s="34" t="s">
        <v>541</v>
      </c>
      <c r="C218" s="34">
        <v>16.7</v>
      </c>
      <c r="D218" s="34">
        <v>22.6</v>
      </c>
      <c r="E218" s="70">
        <v>23.6</v>
      </c>
      <c r="F218" s="70">
        <v>20.8</v>
      </c>
      <c r="G218" s="70">
        <v>21.4</v>
      </c>
      <c r="H218" s="70">
        <v>18</v>
      </c>
      <c r="I218" s="70">
        <v>18.399999999999999</v>
      </c>
      <c r="J218" s="70">
        <v>16</v>
      </c>
      <c r="K218" s="70">
        <v>20.2</v>
      </c>
      <c r="L218" s="70">
        <v>21.6</v>
      </c>
    </row>
    <row r="219" spans="1:12" ht="14.25" x14ac:dyDescent="0.45">
      <c r="A219" s="34" t="s">
        <v>646</v>
      </c>
      <c r="B219" s="34" t="s">
        <v>543</v>
      </c>
      <c r="C219" s="34">
        <v>55.5</v>
      </c>
      <c r="D219" s="34">
        <v>49.3</v>
      </c>
      <c r="E219" s="70">
        <v>48</v>
      </c>
      <c r="F219" s="70">
        <v>50.4</v>
      </c>
      <c r="G219" s="70">
        <v>47.8</v>
      </c>
      <c r="H219" s="70">
        <v>52</v>
      </c>
      <c r="I219" s="70">
        <v>49.8</v>
      </c>
      <c r="J219" s="70">
        <v>51.3</v>
      </c>
      <c r="K219" s="70">
        <v>47.9</v>
      </c>
      <c r="L219" s="70">
        <v>45.7</v>
      </c>
    </row>
    <row r="220" spans="1:12" ht="14.25" x14ac:dyDescent="0.45">
      <c r="A220" s="34" t="s">
        <v>647</v>
      </c>
      <c r="B220" s="34" t="s">
        <v>545</v>
      </c>
      <c r="C220" s="34">
        <v>1.2</v>
      </c>
      <c r="D220" s="34">
        <v>0.9</v>
      </c>
      <c r="E220" s="70">
        <v>0.8</v>
      </c>
      <c r="F220" s="70">
        <v>1</v>
      </c>
      <c r="G220" s="70">
        <v>0.7</v>
      </c>
      <c r="H220" s="70">
        <v>0.8</v>
      </c>
      <c r="I220" s="70">
        <v>0.7</v>
      </c>
      <c r="J220" s="70">
        <v>0.7</v>
      </c>
      <c r="K220" s="70">
        <v>0.6</v>
      </c>
      <c r="L220" s="70">
        <v>0.5</v>
      </c>
    </row>
    <row r="221" spans="1:12" ht="14.25" x14ac:dyDescent="0.45">
      <c r="A221" s="34" t="s">
        <v>648</v>
      </c>
      <c r="B221" s="34" t="s">
        <v>547</v>
      </c>
      <c r="C221" s="34">
        <v>38.200000000000003</v>
      </c>
      <c r="D221" s="34">
        <v>31.1</v>
      </c>
      <c r="E221" s="70">
        <v>30.9</v>
      </c>
      <c r="F221" s="70">
        <v>34.799999999999997</v>
      </c>
      <c r="G221" s="70">
        <v>32.5</v>
      </c>
      <c r="H221" s="70">
        <v>35.4</v>
      </c>
      <c r="I221" s="70">
        <v>34.5</v>
      </c>
      <c r="J221" s="70">
        <v>36</v>
      </c>
      <c r="K221" s="70">
        <v>33.700000000000003</v>
      </c>
      <c r="L221" s="70">
        <v>31</v>
      </c>
    </row>
    <row r="222" spans="1:12" ht="14.25" x14ac:dyDescent="0.45">
      <c r="A222" s="34" t="s">
        <v>649</v>
      </c>
      <c r="B222" s="34" t="s">
        <v>549</v>
      </c>
      <c r="C222" s="34">
        <v>16</v>
      </c>
      <c r="D222" s="34">
        <v>17.2</v>
      </c>
      <c r="E222" s="70">
        <v>16.3</v>
      </c>
      <c r="F222" s="70">
        <v>14.7</v>
      </c>
      <c r="G222" s="70">
        <v>14.7</v>
      </c>
      <c r="H222" s="70">
        <v>15.8</v>
      </c>
      <c r="I222" s="70">
        <v>14.6</v>
      </c>
      <c r="J222" s="70">
        <v>14.5</v>
      </c>
      <c r="K222" s="70">
        <v>13.6</v>
      </c>
      <c r="L222" s="70">
        <v>14.3</v>
      </c>
    </row>
    <row r="223" spans="1:12" ht="14.25" x14ac:dyDescent="0.45">
      <c r="A223" s="34" t="s">
        <v>650</v>
      </c>
      <c r="B223" s="36" t="s">
        <v>651</v>
      </c>
      <c r="C223" s="34">
        <v>100</v>
      </c>
      <c r="D223" s="34">
        <v>100</v>
      </c>
      <c r="E223" s="70">
        <v>100</v>
      </c>
      <c r="F223" s="70">
        <v>100</v>
      </c>
      <c r="G223" s="70">
        <v>100</v>
      </c>
      <c r="H223" s="70">
        <v>100</v>
      </c>
      <c r="I223" s="70">
        <v>100</v>
      </c>
      <c r="J223" s="70">
        <v>100</v>
      </c>
      <c r="K223" s="70">
        <v>100</v>
      </c>
      <c r="L223" s="70">
        <v>100</v>
      </c>
    </row>
    <row r="224" spans="1:12" ht="14.25" x14ac:dyDescent="0.45">
      <c r="A224" s="34" t="s">
        <v>652</v>
      </c>
      <c r="B224" s="34" t="s">
        <v>381</v>
      </c>
      <c r="C224" s="34">
        <v>28.5</v>
      </c>
      <c r="D224" s="34">
        <v>34.799999999999997</v>
      </c>
      <c r="E224" s="70">
        <v>31.6</v>
      </c>
      <c r="F224" s="70">
        <v>28.5</v>
      </c>
      <c r="G224" s="70">
        <v>28.2</v>
      </c>
      <c r="H224" s="70">
        <v>28.3</v>
      </c>
      <c r="I224" s="70">
        <v>29.4</v>
      </c>
      <c r="J224" s="70">
        <v>33.6</v>
      </c>
      <c r="K224" s="70">
        <v>33.700000000000003</v>
      </c>
      <c r="L224" s="70">
        <v>33.5</v>
      </c>
    </row>
    <row r="225" spans="1:12" ht="14.25" x14ac:dyDescent="0.45">
      <c r="A225" s="34" t="s">
        <v>653</v>
      </c>
      <c r="B225" s="34" t="s">
        <v>383</v>
      </c>
      <c r="C225" s="34">
        <v>11.3</v>
      </c>
      <c r="D225" s="34">
        <v>12.5</v>
      </c>
      <c r="E225" s="70">
        <v>11.4</v>
      </c>
      <c r="F225" s="70">
        <v>10.1</v>
      </c>
      <c r="G225" s="70">
        <v>10.199999999999999</v>
      </c>
      <c r="H225" s="70">
        <v>10.199999999999999</v>
      </c>
      <c r="I225" s="70">
        <v>10.7</v>
      </c>
      <c r="J225" s="70">
        <v>12.3</v>
      </c>
      <c r="K225" s="70">
        <v>12.8</v>
      </c>
      <c r="L225" s="70">
        <v>12.7</v>
      </c>
    </row>
    <row r="226" spans="1:12" ht="14.25" x14ac:dyDescent="0.45">
      <c r="A226" s="34" t="s">
        <v>654</v>
      </c>
      <c r="B226" s="34" t="s">
        <v>385</v>
      </c>
      <c r="C226" s="34">
        <v>1.4</v>
      </c>
      <c r="D226" s="34">
        <v>2.1</v>
      </c>
      <c r="E226" s="70">
        <v>1.9</v>
      </c>
      <c r="F226" s="70">
        <v>1.8</v>
      </c>
      <c r="G226" s="70">
        <v>1.7</v>
      </c>
      <c r="H226" s="70">
        <v>1.8</v>
      </c>
      <c r="I226" s="70">
        <v>1.8</v>
      </c>
      <c r="J226" s="70">
        <v>2</v>
      </c>
      <c r="K226" s="70">
        <v>2.1</v>
      </c>
      <c r="L226" s="70">
        <v>2</v>
      </c>
    </row>
    <row r="227" spans="1:12" ht="14.25" x14ac:dyDescent="0.45">
      <c r="A227" s="34" t="s">
        <v>655</v>
      </c>
      <c r="B227" s="34" t="s">
        <v>387</v>
      </c>
      <c r="C227" s="34">
        <v>15.9</v>
      </c>
      <c r="D227" s="34">
        <v>20.2</v>
      </c>
      <c r="E227" s="70">
        <v>18.2</v>
      </c>
      <c r="F227" s="70">
        <v>16.5</v>
      </c>
      <c r="G227" s="70">
        <v>16.2</v>
      </c>
      <c r="H227" s="70">
        <v>16.3</v>
      </c>
      <c r="I227" s="70">
        <v>16.899999999999999</v>
      </c>
      <c r="J227" s="70">
        <v>19.399999999999999</v>
      </c>
      <c r="K227" s="70">
        <v>18.8</v>
      </c>
      <c r="L227" s="70">
        <v>18.8</v>
      </c>
    </row>
    <row r="228" spans="1:12" ht="14.25" x14ac:dyDescent="0.45">
      <c r="A228" s="34" t="s">
        <v>656</v>
      </c>
      <c r="B228" s="34" t="s">
        <v>389</v>
      </c>
      <c r="C228" s="34">
        <v>71.5</v>
      </c>
      <c r="D228" s="34">
        <v>65.2</v>
      </c>
      <c r="E228" s="70">
        <v>68.400000000000006</v>
      </c>
      <c r="F228" s="70">
        <v>71.5</v>
      </c>
      <c r="G228" s="70">
        <v>71.8</v>
      </c>
      <c r="H228" s="70">
        <v>71.7</v>
      </c>
      <c r="I228" s="70">
        <v>70.599999999999994</v>
      </c>
      <c r="J228" s="70">
        <v>66.400000000000006</v>
      </c>
      <c r="K228" s="70">
        <v>66.3</v>
      </c>
      <c r="L228" s="70">
        <v>66.5</v>
      </c>
    </row>
    <row r="229" spans="1:12" ht="14.25" x14ac:dyDescent="0.45">
      <c r="A229" s="34" t="s">
        <v>657</v>
      </c>
      <c r="B229" s="34" t="s">
        <v>391</v>
      </c>
      <c r="C229" s="34">
        <v>3.1</v>
      </c>
      <c r="D229" s="34">
        <v>2.4</v>
      </c>
      <c r="E229" s="70">
        <v>2.2000000000000002</v>
      </c>
      <c r="F229" s="70">
        <v>2.4</v>
      </c>
      <c r="G229" s="70">
        <v>2.4</v>
      </c>
      <c r="H229" s="70">
        <v>2.6</v>
      </c>
      <c r="I229" s="70">
        <v>2.4</v>
      </c>
      <c r="J229" s="70">
        <v>1.8</v>
      </c>
      <c r="K229" s="70">
        <v>1.6</v>
      </c>
      <c r="L229" s="70">
        <v>1.7</v>
      </c>
    </row>
    <row r="230" spans="1:12" ht="14.25" x14ac:dyDescent="0.45">
      <c r="A230" s="34" t="s">
        <v>658</v>
      </c>
      <c r="B230" s="34" t="s">
        <v>393</v>
      </c>
      <c r="C230" s="34">
        <v>61.7</v>
      </c>
      <c r="D230" s="34">
        <v>54.9</v>
      </c>
      <c r="E230" s="70">
        <v>58.4</v>
      </c>
      <c r="F230" s="70">
        <v>62.3</v>
      </c>
      <c r="G230" s="70">
        <v>62.5</v>
      </c>
      <c r="H230" s="70">
        <v>62.1</v>
      </c>
      <c r="I230" s="70">
        <v>60.9</v>
      </c>
      <c r="J230" s="70">
        <v>56.7</v>
      </c>
      <c r="K230" s="70">
        <v>55.6</v>
      </c>
      <c r="L230" s="70">
        <v>54.2</v>
      </c>
    </row>
    <row r="231" spans="1:12" ht="14.25" x14ac:dyDescent="0.45">
      <c r="A231" s="34" t="s">
        <v>659</v>
      </c>
      <c r="B231" s="34" t="s">
        <v>395</v>
      </c>
      <c r="C231" s="34">
        <v>6.6</v>
      </c>
      <c r="D231" s="34">
        <v>7.9</v>
      </c>
      <c r="E231" s="70">
        <v>7.8</v>
      </c>
      <c r="F231" s="70">
        <v>6.8</v>
      </c>
      <c r="G231" s="70">
        <v>7</v>
      </c>
      <c r="H231" s="70">
        <v>7.1</v>
      </c>
      <c r="I231" s="70">
        <v>7.3</v>
      </c>
      <c r="J231" s="70">
        <v>7.9</v>
      </c>
      <c r="K231" s="70">
        <v>9.1</v>
      </c>
      <c r="L231" s="70">
        <v>10.6</v>
      </c>
    </row>
    <row r="232" spans="1:12" ht="14.25" x14ac:dyDescent="0.45">
      <c r="A232" s="34" t="s">
        <v>660</v>
      </c>
      <c r="B232" s="36" t="s">
        <v>661</v>
      </c>
      <c r="C232" s="34">
        <v>100</v>
      </c>
      <c r="D232" s="34">
        <v>100</v>
      </c>
      <c r="E232" s="70">
        <v>100</v>
      </c>
      <c r="F232" s="70">
        <v>100</v>
      </c>
      <c r="G232" s="70">
        <v>100</v>
      </c>
      <c r="H232" s="70">
        <v>100</v>
      </c>
      <c r="I232" s="70">
        <v>100</v>
      </c>
      <c r="J232" s="70">
        <v>100</v>
      </c>
      <c r="K232" s="70">
        <v>100</v>
      </c>
      <c r="L232" s="70">
        <v>100</v>
      </c>
    </row>
    <row r="233" spans="1:12" ht="14.25" x14ac:dyDescent="0.45">
      <c r="A233" s="34" t="s">
        <v>662</v>
      </c>
      <c r="B233" s="34" t="s">
        <v>535</v>
      </c>
      <c r="C233" s="34">
        <v>25.6</v>
      </c>
      <c r="D233" s="34">
        <v>30.8</v>
      </c>
      <c r="E233" s="70">
        <v>27.9</v>
      </c>
      <c r="F233" s="70">
        <v>24.4</v>
      </c>
      <c r="G233" s="70">
        <v>24.5</v>
      </c>
      <c r="H233" s="70">
        <v>24.8</v>
      </c>
      <c r="I233" s="70">
        <v>25.1</v>
      </c>
      <c r="J233" s="70">
        <v>27.6</v>
      </c>
      <c r="K233" s="70">
        <v>28.1</v>
      </c>
      <c r="L233" s="70">
        <v>27.5</v>
      </c>
    </row>
    <row r="234" spans="1:12" ht="14.25" x14ac:dyDescent="0.45">
      <c r="A234" s="34" t="s">
        <v>663</v>
      </c>
      <c r="B234" s="34" t="s">
        <v>537</v>
      </c>
      <c r="C234" s="34">
        <v>11.1</v>
      </c>
      <c r="D234" s="34">
        <v>11.1</v>
      </c>
      <c r="E234" s="70">
        <v>11</v>
      </c>
      <c r="F234" s="70">
        <v>10.3</v>
      </c>
      <c r="G234" s="70">
        <v>10.3</v>
      </c>
      <c r="H234" s="70">
        <v>10.3</v>
      </c>
      <c r="I234" s="70">
        <v>10.5</v>
      </c>
      <c r="J234" s="70">
        <v>10.9</v>
      </c>
      <c r="K234" s="70">
        <v>11.5</v>
      </c>
      <c r="L234" s="70">
        <v>11.8</v>
      </c>
    </row>
    <row r="235" spans="1:12" ht="14.25" x14ac:dyDescent="0.45">
      <c r="A235" s="34" t="s">
        <v>664</v>
      </c>
      <c r="B235" s="34" t="s">
        <v>539</v>
      </c>
      <c r="C235" s="34">
        <v>2.7</v>
      </c>
      <c r="D235" s="34">
        <v>3.9</v>
      </c>
      <c r="E235" s="70">
        <v>3.9</v>
      </c>
      <c r="F235" s="70">
        <v>3.6</v>
      </c>
      <c r="G235" s="70">
        <v>3.5</v>
      </c>
      <c r="H235" s="70">
        <v>3.4</v>
      </c>
      <c r="I235" s="70">
        <v>3.2</v>
      </c>
      <c r="J235" s="70">
        <v>3.2</v>
      </c>
      <c r="K235" s="70">
        <v>3.2</v>
      </c>
      <c r="L235" s="70">
        <v>3.1</v>
      </c>
    </row>
    <row r="236" spans="1:12" ht="14.25" x14ac:dyDescent="0.45">
      <c r="A236" s="34" t="s">
        <v>665</v>
      </c>
      <c r="B236" s="34" t="s">
        <v>541</v>
      </c>
      <c r="C236" s="34">
        <v>11.8</v>
      </c>
      <c r="D236" s="34">
        <v>15.8</v>
      </c>
      <c r="E236" s="70">
        <v>12.9</v>
      </c>
      <c r="F236" s="70">
        <v>10.6</v>
      </c>
      <c r="G236" s="70">
        <v>10.7</v>
      </c>
      <c r="H236" s="70">
        <v>11.1</v>
      </c>
      <c r="I236" s="70">
        <v>11.4</v>
      </c>
      <c r="J236" s="70">
        <v>13.5</v>
      </c>
      <c r="K236" s="70">
        <v>13.4</v>
      </c>
      <c r="L236" s="70">
        <v>12.5</v>
      </c>
    </row>
    <row r="237" spans="1:12" ht="14.25" x14ac:dyDescent="0.45">
      <c r="A237" s="34" t="s">
        <v>666</v>
      </c>
      <c r="B237" s="34" t="s">
        <v>543</v>
      </c>
      <c r="C237" s="34">
        <v>74.400000000000006</v>
      </c>
      <c r="D237" s="34">
        <v>69.2</v>
      </c>
      <c r="E237" s="70">
        <v>72.099999999999994</v>
      </c>
      <c r="F237" s="70">
        <v>75.599999999999994</v>
      </c>
      <c r="G237" s="70">
        <v>75.5</v>
      </c>
      <c r="H237" s="70">
        <v>75.2</v>
      </c>
      <c r="I237" s="70">
        <v>74.900000000000006</v>
      </c>
      <c r="J237" s="70">
        <v>72.400000000000006</v>
      </c>
      <c r="K237" s="70">
        <v>71.900000000000006</v>
      </c>
      <c r="L237" s="70">
        <v>72.5</v>
      </c>
    </row>
    <row r="238" spans="1:12" ht="14.25" x14ac:dyDescent="0.45">
      <c r="A238" s="34" t="s">
        <v>667</v>
      </c>
      <c r="B238" s="34" t="s">
        <v>545</v>
      </c>
      <c r="C238" s="34">
        <v>3</v>
      </c>
      <c r="D238" s="34">
        <v>2.1</v>
      </c>
      <c r="E238" s="70">
        <v>1.9</v>
      </c>
      <c r="F238" s="70">
        <v>2</v>
      </c>
      <c r="G238" s="70">
        <v>1.4</v>
      </c>
      <c r="H238" s="70">
        <v>1.4</v>
      </c>
      <c r="I238" s="70">
        <v>1.3</v>
      </c>
      <c r="J238" s="70">
        <v>1</v>
      </c>
      <c r="K238" s="70">
        <v>0.9</v>
      </c>
      <c r="L238" s="70">
        <v>1</v>
      </c>
    </row>
    <row r="239" spans="1:12" ht="14.25" x14ac:dyDescent="0.45">
      <c r="A239" s="34" t="s">
        <v>668</v>
      </c>
      <c r="B239" s="34" t="s">
        <v>547</v>
      </c>
      <c r="C239" s="34">
        <v>64.400000000000006</v>
      </c>
      <c r="D239" s="34">
        <v>59.2</v>
      </c>
      <c r="E239" s="70">
        <v>61.6</v>
      </c>
      <c r="F239" s="70">
        <v>66.400000000000006</v>
      </c>
      <c r="G239" s="70">
        <v>67.5</v>
      </c>
      <c r="H239" s="70">
        <v>67.3</v>
      </c>
      <c r="I239" s="70">
        <v>66.7</v>
      </c>
      <c r="J239" s="70">
        <v>64.8</v>
      </c>
      <c r="K239" s="70">
        <v>63.6</v>
      </c>
      <c r="L239" s="70">
        <v>62.3</v>
      </c>
    </row>
    <row r="240" spans="1:12" ht="14.25" x14ac:dyDescent="0.45">
      <c r="A240" s="34" t="s">
        <v>669</v>
      </c>
      <c r="B240" s="34" t="s">
        <v>549</v>
      </c>
      <c r="C240" s="34">
        <v>7</v>
      </c>
      <c r="D240" s="34">
        <v>7.9</v>
      </c>
      <c r="E240" s="70">
        <v>8.6</v>
      </c>
      <c r="F240" s="70">
        <v>7.1</v>
      </c>
      <c r="G240" s="70">
        <v>6.7</v>
      </c>
      <c r="H240" s="70">
        <v>6.6</v>
      </c>
      <c r="I240" s="70">
        <v>6.9</v>
      </c>
      <c r="J240" s="70">
        <v>6.6</v>
      </c>
      <c r="K240" s="70">
        <v>7.3</v>
      </c>
      <c r="L240" s="70">
        <v>9.1999999999999993</v>
      </c>
    </row>
    <row r="241" spans="1:12" ht="14.25" x14ac:dyDescent="0.45">
      <c r="A241" s="34" t="s">
        <v>670</v>
      </c>
      <c r="B241" s="36" t="s">
        <v>671</v>
      </c>
      <c r="C241" s="34">
        <v>100</v>
      </c>
      <c r="D241" s="34">
        <v>100</v>
      </c>
      <c r="E241" s="70">
        <v>100</v>
      </c>
      <c r="F241" s="70">
        <v>100</v>
      </c>
      <c r="G241" s="70">
        <v>100</v>
      </c>
      <c r="H241" s="70">
        <v>100</v>
      </c>
      <c r="I241" s="70">
        <v>100</v>
      </c>
      <c r="J241" s="70">
        <v>100</v>
      </c>
      <c r="K241" s="70">
        <v>100</v>
      </c>
      <c r="L241" s="70">
        <v>100</v>
      </c>
    </row>
    <row r="242" spans="1:12" ht="14.25" x14ac:dyDescent="0.45">
      <c r="A242" s="34" t="s">
        <v>672</v>
      </c>
      <c r="B242" s="34" t="s">
        <v>535</v>
      </c>
      <c r="C242" s="34">
        <v>31.6</v>
      </c>
      <c r="D242" s="34">
        <v>32.700000000000003</v>
      </c>
      <c r="E242" s="70">
        <v>31.2</v>
      </c>
      <c r="F242" s="70">
        <v>28.5</v>
      </c>
      <c r="G242" s="70">
        <v>30.8</v>
      </c>
      <c r="H242" s="70">
        <v>31</v>
      </c>
      <c r="I242" s="70">
        <v>31.9</v>
      </c>
      <c r="J242" s="70">
        <v>33.5</v>
      </c>
      <c r="K242" s="70">
        <v>35.1</v>
      </c>
      <c r="L242" s="70">
        <v>34</v>
      </c>
    </row>
    <row r="243" spans="1:12" ht="14.25" x14ac:dyDescent="0.45">
      <c r="A243" s="34" t="s">
        <v>673</v>
      </c>
      <c r="B243" s="34" t="s">
        <v>537</v>
      </c>
      <c r="C243" s="34">
        <v>23.8</v>
      </c>
      <c r="D243" s="34">
        <v>23.5</v>
      </c>
      <c r="E243" s="70">
        <v>21.9</v>
      </c>
      <c r="F243" s="70">
        <v>20.8</v>
      </c>
      <c r="G243" s="70">
        <v>21.6</v>
      </c>
      <c r="H243" s="70">
        <v>21.3</v>
      </c>
      <c r="I243" s="70">
        <v>21.6</v>
      </c>
      <c r="J243" s="70">
        <v>22.4</v>
      </c>
      <c r="K243" s="70">
        <v>23</v>
      </c>
      <c r="L243" s="70">
        <v>22.8</v>
      </c>
    </row>
    <row r="244" spans="1:12" ht="14.25" x14ac:dyDescent="0.45">
      <c r="A244" s="34" t="s">
        <v>674</v>
      </c>
      <c r="B244" s="34" t="s">
        <v>539</v>
      </c>
      <c r="C244" s="34">
        <v>1.2</v>
      </c>
      <c r="D244" s="34">
        <v>1.5</v>
      </c>
      <c r="E244" s="70">
        <v>1.3</v>
      </c>
      <c r="F244" s="70">
        <v>1.2</v>
      </c>
      <c r="G244" s="70">
        <v>1.2</v>
      </c>
      <c r="H244" s="70">
        <v>1.1000000000000001</v>
      </c>
      <c r="I244" s="70">
        <v>1.1000000000000001</v>
      </c>
      <c r="J244" s="70">
        <v>1.1000000000000001</v>
      </c>
      <c r="K244" s="70">
        <v>1.2</v>
      </c>
      <c r="L244" s="70">
        <v>1.2</v>
      </c>
    </row>
    <row r="245" spans="1:12" ht="14.25" x14ac:dyDescent="0.45">
      <c r="A245" s="34" t="s">
        <v>675</v>
      </c>
      <c r="B245" s="34" t="s">
        <v>541</v>
      </c>
      <c r="C245" s="34">
        <v>6.5</v>
      </c>
      <c r="D245" s="34">
        <v>7.7</v>
      </c>
      <c r="E245" s="70">
        <v>7.9</v>
      </c>
      <c r="F245" s="70">
        <v>6.5</v>
      </c>
      <c r="G245" s="70">
        <v>8.1</v>
      </c>
      <c r="H245" s="70">
        <v>8.6</v>
      </c>
      <c r="I245" s="70">
        <v>9.1999999999999993</v>
      </c>
      <c r="J245" s="70">
        <v>9.9</v>
      </c>
      <c r="K245" s="70">
        <v>10.9</v>
      </c>
      <c r="L245" s="70">
        <v>10</v>
      </c>
    </row>
    <row r="246" spans="1:12" ht="14.25" x14ac:dyDescent="0.45">
      <c r="A246" s="34" t="s">
        <v>676</v>
      </c>
      <c r="B246" s="34" t="s">
        <v>543</v>
      </c>
      <c r="C246" s="34">
        <v>68.400000000000006</v>
      </c>
      <c r="D246" s="34">
        <v>67.3</v>
      </c>
      <c r="E246" s="70">
        <v>68.8</v>
      </c>
      <c r="F246" s="70">
        <v>71.5</v>
      </c>
      <c r="G246" s="70">
        <v>69.2</v>
      </c>
      <c r="H246" s="70">
        <v>69</v>
      </c>
      <c r="I246" s="70">
        <v>68.099999999999994</v>
      </c>
      <c r="J246" s="70">
        <v>66.5</v>
      </c>
      <c r="K246" s="70">
        <v>64.900000000000006</v>
      </c>
      <c r="L246" s="70">
        <v>66</v>
      </c>
    </row>
    <row r="247" spans="1:12" ht="14.25" x14ac:dyDescent="0.45">
      <c r="A247" s="34" t="s">
        <v>677</v>
      </c>
      <c r="B247" s="34" t="s">
        <v>545</v>
      </c>
      <c r="C247" s="34">
        <v>4.7</v>
      </c>
      <c r="D247" s="34">
        <v>3.6</v>
      </c>
      <c r="E247" s="70">
        <v>2.8</v>
      </c>
      <c r="F247" s="70">
        <v>3.7</v>
      </c>
      <c r="G247" s="70">
        <v>3.1</v>
      </c>
      <c r="H247" s="70">
        <v>3.3</v>
      </c>
      <c r="I247" s="70">
        <v>3.1</v>
      </c>
      <c r="J247" s="70">
        <v>2</v>
      </c>
      <c r="K247" s="70">
        <v>1.8</v>
      </c>
      <c r="L247" s="70">
        <v>1.7</v>
      </c>
    </row>
    <row r="248" spans="1:12" ht="14.25" x14ac:dyDescent="0.45">
      <c r="A248" s="34" t="s">
        <v>678</v>
      </c>
      <c r="B248" s="34" t="s">
        <v>547</v>
      </c>
      <c r="C248" s="34">
        <v>55.3</v>
      </c>
      <c r="D248" s="34">
        <v>53.6</v>
      </c>
      <c r="E248" s="70">
        <v>56.5</v>
      </c>
      <c r="F248" s="70">
        <v>57.5</v>
      </c>
      <c r="G248" s="70">
        <v>56.9</v>
      </c>
      <c r="H248" s="70">
        <v>56.2</v>
      </c>
      <c r="I248" s="70">
        <v>55.6</v>
      </c>
      <c r="J248" s="70">
        <v>55.6</v>
      </c>
      <c r="K248" s="70">
        <v>53.7</v>
      </c>
      <c r="L248" s="70">
        <v>50.8</v>
      </c>
    </row>
    <row r="249" spans="1:12" ht="14.25" x14ac:dyDescent="0.45">
      <c r="A249" s="34" t="s">
        <v>679</v>
      </c>
      <c r="B249" s="34" t="s">
        <v>549</v>
      </c>
      <c r="C249" s="34">
        <v>8.4</v>
      </c>
      <c r="D249" s="34">
        <v>10.1</v>
      </c>
      <c r="E249" s="70">
        <v>9.5</v>
      </c>
      <c r="F249" s="70">
        <v>10.3</v>
      </c>
      <c r="G249" s="70">
        <v>9.1</v>
      </c>
      <c r="H249" s="70">
        <v>9.5</v>
      </c>
      <c r="I249" s="70">
        <v>9.4</v>
      </c>
      <c r="J249" s="70">
        <v>8.9</v>
      </c>
      <c r="K249" s="70">
        <v>9.4</v>
      </c>
      <c r="L249" s="70">
        <v>13.5</v>
      </c>
    </row>
    <row r="250" spans="1:12" ht="14.25" x14ac:dyDescent="0.45">
      <c r="A250" s="34" t="s">
        <v>680</v>
      </c>
      <c r="B250" s="36" t="s">
        <v>681</v>
      </c>
      <c r="C250" s="34">
        <v>100</v>
      </c>
      <c r="D250" s="34">
        <v>100</v>
      </c>
      <c r="E250" s="70">
        <v>100</v>
      </c>
      <c r="F250" s="70">
        <v>100</v>
      </c>
      <c r="G250" s="70">
        <v>100</v>
      </c>
      <c r="H250" s="70">
        <v>100</v>
      </c>
      <c r="I250" s="70">
        <v>100</v>
      </c>
      <c r="J250" s="70">
        <v>100</v>
      </c>
      <c r="K250" s="70">
        <v>100</v>
      </c>
      <c r="L250" s="70">
        <v>100</v>
      </c>
    </row>
    <row r="251" spans="1:12" ht="14.25" x14ac:dyDescent="0.45">
      <c r="A251" s="34" t="s">
        <v>682</v>
      </c>
      <c r="B251" s="34" t="s">
        <v>535</v>
      </c>
      <c r="C251" s="34">
        <v>43.4</v>
      </c>
      <c r="D251" s="34">
        <v>40.4</v>
      </c>
      <c r="E251" s="70">
        <v>44.6</v>
      </c>
      <c r="F251" s="70">
        <v>40.799999999999997</v>
      </c>
      <c r="G251" s="70">
        <v>52.2</v>
      </c>
      <c r="H251" s="70">
        <v>52.3</v>
      </c>
      <c r="I251" s="70">
        <v>52</v>
      </c>
      <c r="J251" s="70">
        <v>51.9</v>
      </c>
      <c r="K251" s="70">
        <v>52.3</v>
      </c>
      <c r="L251" s="70">
        <v>48.8</v>
      </c>
    </row>
    <row r="252" spans="1:12" ht="14.25" x14ac:dyDescent="0.45">
      <c r="A252" s="34" t="s">
        <v>683</v>
      </c>
      <c r="B252" s="34" t="s">
        <v>537</v>
      </c>
      <c r="C252" s="34">
        <v>39.1</v>
      </c>
      <c r="D252" s="34">
        <v>35.200000000000003</v>
      </c>
      <c r="E252" s="70">
        <v>36</v>
      </c>
      <c r="F252" s="70">
        <v>32.799999999999997</v>
      </c>
      <c r="G252" s="70">
        <v>42.6</v>
      </c>
      <c r="H252" s="70">
        <v>42</v>
      </c>
      <c r="I252" s="70">
        <v>43.9</v>
      </c>
      <c r="J252" s="70">
        <v>43.8</v>
      </c>
      <c r="K252" s="70">
        <v>43.9</v>
      </c>
      <c r="L252" s="70">
        <v>41.4</v>
      </c>
    </row>
    <row r="253" spans="1:12" ht="14.25" x14ac:dyDescent="0.45">
      <c r="A253" s="34" t="s">
        <v>684</v>
      </c>
      <c r="B253" s="34" t="s">
        <v>539</v>
      </c>
      <c r="C253" s="34">
        <v>1.2</v>
      </c>
      <c r="D253" s="34">
        <v>1.3</v>
      </c>
      <c r="E253" s="70">
        <v>1.3</v>
      </c>
      <c r="F253" s="70">
        <v>1.2</v>
      </c>
      <c r="G253" s="70">
        <v>1.5</v>
      </c>
      <c r="H253" s="70">
        <v>1.4</v>
      </c>
      <c r="I253" s="70">
        <v>1.5</v>
      </c>
      <c r="J253" s="70">
        <v>1.5</v>
      </c>
      <c r="K253" s="70">
        <v>1.5</v>
      </c>
      <c r="L253" s="70">
        <v>1.5</v>
      </c>
    </row>
    <row r="254" spans="1:12" ht="14.25" x14ac:dyDescent="0.45">
      <c r="A254" s="34" t="s">
        <v>685</v>
      </c>
      <c r="B254" s="34" t="s">
        <v>541</v>
      </c>
      <c r="C254" s="34">
        <v>3</v>
      </c>
      <c r="D254" s="34">
        <v>4</v>
      </c>
      <c r="E254" s="70">
        <v>7.3</v>
      </c>
      <c r="F254" s="70">
        <v>6.8</v>
      </c>
      <c r="G254" s="70">
        <v>8</v>
      </c>
      <c r="H254" s="70">
        <v>8.9</v>
      </c>
      <c r="I254" s="70">
        <v>6.6</v>
      </c>
      <c r="J254" s="70">
        <v>6.5</v>
      </c>
      <c r="K254" s="70">
        <v>6.8</v>
      </c>
      <c r="L254" s="70">
        <v>5.9</v>
      </c>
    </row>
    <row r="255" spans="1:12" ht="14.25" x14ac:dyDescent="0.45">
      <c r="A255" s="34" t="s">
        <v>686</v>
      </c>
      <c r="B255" s="34" t="s">
        <v>543</v>
      </c>
      <c r="C255" s="34">
        <v>56.6</v>
      </c>
      <c r="D255" s="34">
        <v>59.6</v>
      </c>
      <c r="E255" s="70">
        <v>55.4</v>
      </c>
      <c r="F255" s="70">
        <v>59.2</v>
      </c>
      <c r="G255" s="70">
        <v>47.8</v>
      </c>
      <c r="H255" s="70">
        <v>47.7</v>
      </c>
      <c r="I255" s="70">
        <v>48</v>
      </c>
      <c r="J255" s="70">
        <v>48.1</v>
      </c>
      <c r="K255" s="70">
        <v>47.7</v>
      </c>
      <c r="L255" s="70">
        <v>51.2</v>
      </c>
    </row>
    <row r="256" spans="1:12" ht="14.25" x14ac:dyDescent="0.45">
      <c r="A256" s="34" t="s">
        <v>687</v>
      </c>
      <c r="B256" s="34" t="s">
        <v>545</v>
      </c>
      <c r="C256" s="34">
        <v>1.3</v>
      </c>
      <c r="D256" s="34">
        <v>1.2</v>
      </c>
      <c r="E256" s="70">
        <v>1</v>
      </c>
      <c r="F256" s="70">
        <v>1.6</v>
      </c>
      <c r="G256" s="70">
        <v>0.5</v>
      </c>
      <c r="H256" s="70">
        <v>0.4</v>
      </c>
      <c r="I256" s="70">
        <v>0.4</v>
      </c>
      <c r="J256" s="70">
        <v>0.4</v>
      </c>
      <c r="K256" s="70">
        <v>0.3</v>
      </c>
      <c r="L256" s="70">
        <v>0.3</v>
      </c>
    </row>
    <row r="257" spans="1:12" ht="14.25" x14ac:dyDescent="0.45">
      <c r="A257" s="34" t="s">
        <v>688</v>
      </c>
      <c r="B257" s="34" t="s">
        <v>547</v>
      </c>
      <c r="C257" s="34">
        <v>40.5</v>
      </c>
      <c r="D257" s="34">
        <v>37.200000000000003</v>
      </c>
      <c r="E257" s="70">
        <v>37.5</v>
      </c>
      <c r="F257" s="70">
        <v>39</v>
      </c>
      <c r="G257" s="70">
        <v>34.799999999999997</v>
      </c>
      <c r="H257" s="70">
        <v>35.5</v>
      </c>
      <c r="I257" s="70">
        <v>36.9</v>
      </c>
      <c r="J257" s="70">
        <v>38.200000000000003</v>
      </c>
      <c r="K257" s="70">
        <v>36.4</v>
      </c>
      <c r="L257" s="70">
        <v>37.799999999999997</v>
      </c>
    </row>
    <row r="258" spans="1:12" ht="14.25" x14ac:dyDescent="0.45">
      <c r="A258" s="34" t="s">
        <v>689</v>
      </c>
      <c r="B258" s="34" t="s">
        <v>549</v>
      </c>
      <c r="C258" s="34">
        <v>14.8</v>
      </c>
      <c r="D258" s="34">
        <v>21.1</v>
      </c>
      <c r="E258" s="70">
        <v>16.899999999999999</v>
      </c>
      <c r="F258" s="70">
        <v>18.7</v>
      </c>
      <c r="G258" s="70">
        <v>12.6</v>
      </c>
      <c r="H258" s="70">
        <v>11.8</v>
      </c>
      <c r="I258" s="70">
        <v>10.7</v>
      </c>
      <c r="J258" s="70">
        <v>9.6</v>
      </c>
      <c r="K258" s="70">
        <v>11</v>
      </c>
      <c r="L258" s="70">
        <v>13.1</v>
      </c>
    </row>
    <row r="259" spans="1:12" ht="14.25" x14ac:dyDescent="0.45">
      <c r="A259" s="34" t="s">
        <v>690</v>
      </c>
      <c r="B259" s="36" t="s">
        <v>691</v>
      </c>
      <c r="C259" s="34">
        <v>100</v>
      </c>
      <c r="D259" s="34">
        <v>100</v>
      </c>
      <c r="E259" s="70">
        <v>100</v>
      </c>
      <c r="F259" s="70">
        <v>100</v>
      </c>
      <c r="G259" s="70">
        <v>100</v>
      </c>
      <c r="H259" s="70">
        <v>100</v>
      </c>
      <c r="I259" s="70">
        <v>100</v>
      </c>
      <c r="J259" s="70">
        <v>100</v>
      </c>
      <c r="K259" s="70">
        <v>100</v>
      </c>
      <c r="L259" s="70">
        <v>100</v>
      </c>
    </row>
    <row r="260" spans="1:12" ht="14.25" x14ac:dyDescent="0.45">
      <c r="A260" s="34" t="s">
        <v>692</v>
      </c>
      <c r="B260" s="34" t="s">
        <v>535</v>
      </c>
      <c r="C260" s="34">
        <v>29</v>
      </c>
      <c r="D260" s="34">
        <v>36.9</v>
      </c>
      <c r="E260" s="70">
        <v>33.200000000000003</v>
      </c>
      <c r="F260" s="70">
        <v>30.6</v>
      </c>
      <c r="G260" s="70">
        <v>29.6</v>
      </c>
      <c r="H260" s="70">
        <v>30.6</v>
      </c>
      <c r="I260" s="70">
        <v>30.7</v>
      </c>
      <c r="J260" s="70">
        <v>32.5</v>
      </c>
      <c r="K260" s="70">
        <v>32.5</v>
      </c>
      <c r="L260" s="70">
        <v>30.5</v>
      </c>
    </row>
    <row r="261" spans="1:12" ht="14.25" x14ac:dyDescent="0.45">
      <c r="A261" s="34" t="s">
        <v>693</v>
      </c>
      <c r="B261" s="34" t="s">
        <v>537</v>
      </c>
      <c r="C261" s="34">
        <v>17.600000000000001</v>
      </c>
      <c r="D261" s="34">
        <v>17.7</v>
      </c>
      <c r="E261" s="70">
        <v>17.100000000000001</v>
      </c>
      <c r="F261" s="70">
        <v>16.600000000000001</v>
      </c>
      <c r="G261" s="70">
        <v>16.3</v>
      </c>
      <c r="H261" s="70">
        <v>16</v>
      </c>
      <c r="I261" s="70">
        <v>16.100000000000001</v>
      </c>
      <c r="J261" s="70">
        <v>16.5</v>
      </c>
      <c r="K261" s="70">
        <v>16.7</v>
      </c>
      <c r="L261" s="70">
        <v>16.8</v>
      </c>
    </row>
    <row r="262" spans="1:12" ht="14.25" x14ac:dyDescent="0.45">
      <c r="A262" s="34" t="s">
        <v>694</v>
      </c>
      <c r="B262" s="34" t="s">
        <v>539</v>
      </c>
      <c r="C262" s="34">
        <v>1</v>
      </c>
      <c r="D262" s="34">
        <v>1.2</v>
      </c>
      <c r="E262" s="70">
        <v>1.1000000000000001</v>
      </c>
      <c r="F262" s="70">
        <v>1</v>
      </c>
      <c r="G262" s="70">
        <v>1</v>
      </c>
      <c r="H262" s="70">
        <v>1</v>
      </c>
      <c r="I262" s="70">
        <v>0.9</v>
      </c>
      <c r="J262" s="70">
        <v>0.9</v>
      </c>
      <c r="K262" s="70">
        <v>1</v>
      </c>
      <c r="L262" s="70">
        <v>1</v>
      </c>
    </row>
    <row r="263" spans="1:12" ht="14.25" x14ac:dyDescent="0.45">
      <c r="A263" s="34" t="s">
        <v>695</v>
      </c>
      <c r="B263" s="34" t="s">
        <v>541</v>
      </c>
      <c r="C263" s="34">
        <v>10.3</v>
      </c>
      <c r="D263" s="34">
        <v>18</v>
      </c>
      <c r="E263" s="70">
        <v>15.1</v>
      </c>
      <c r="F263" s="70">
        <v>12.9</v>
      </c>
      <c r="G263" s="70">
        <v>12.4</v>
      </c>
      <c r="H263" s="70">
        <v>13.7</v>
      </c>
      <c r="I263" s="70">
        <v>13.7</v>
      </c>
      <c r="J263" s="70">
        <v>15.1</v>
      </c>
      <c r="K263" s="70">
        <v>14.8</v>
      </c>
      <c r="L263" s="70">
        <v>12.7</v>
      </c>
    </row>
    <row r="264" spans="1:12" ht="14.25" x14ac:dyDescent="0.45">
      <c r="A264" s="34" t="s">
        <v>696</v>
      </c>
      <c r="B264" s="34" t="s">
        <v>543</v>
      </c>
      <c r="C264" s="34">
        <v>71</v>
      </c>
      <c r="D264" s="34">
        <v>63.1</v>
      </c>
      <c r="E264" s="70">
        <v>66.8</v>
      </c>
      <c r="F264" s="70">
        <v>69.400000000000006</v>
      </c>
      <c r="G264" s="70">
        <v>70.400000000000006</v>
      </c>
      <c r="H264" s="70">
        <v>69.400000000000006</v>
      </c>
      <c r="I264" s="70">
        <v>69.3</v>
      </c>
      <c r="J264" s="70">
        <v>67.5</v>
      </c>
      <c r="K264" s="70">
        <v>67.5</v>
      </c>
      <c r="L264" s="70">
        <v>69.5</v>
      </c>
    </row>
    <row r="265" spans="1:12" ht="14.25" x14ac:dyDescent="0.45">
      <c r="A265" s="34" t="s">
        <v>697</v>
      </c>
      <c r="B265" s="34" t="s">
        <v>545</v>
      </c>
      <c r="C265" s="34">
        <v>8.6999999999999993</v>
      </c>
      <c r="D265" s="34">
        <v>5.5</v>
      </c>
      <c r="E265" s="70">
        <v>5.5</v>
      </c>
      <c r="F265" s="70">
        <v>5.7</v>
      </c>
      <c r="G265" s="70">
        <v>5.4</v>
      </c>
      <c r="H265" s="70">
        <v>5</v>
      </c>
      <c r="I265" s="70">
        <v>5.2</v>
      </c>
      <c r="J265" s="70">
        <v>4.2</v>
      </c>
      <c r="K265" s="70">
        <v>3.4</v>
      </c>
      <c r="L265" s="70">
        <v>3.4</v>
      </c>
    </row>
    <row r="266" spans="1:12" ht="14.25" x14ac:dyDescent="0.45">
      <c r="A266" s="34" t="s">
        <v>698</v>
      </c>
      <c r="B266" s="34" t="s">
        <v>547</v>
      </c>
      <c r="C266" s="34">
        <v>54.9</v>
      </c>
      <c r="D266" s="34">
        <v>49.8</v>
      </c>
      <c r="E266" s="70">
        <v>52.9</v>
      </c>
      <c r="F266" s="70">
        <v>56</v>
      </c>
      <c r="G266" s="70">
        <v>56.4</v>
      </c>
      <c r="H266" s="70">
        <v>56</v>
      </c>
      <c r="I266" s="70">
        <v>55.5</v>
      </c>
      <c r="J266" s="70">
        <v>55</v>
      </c>
      <c r="K266" s="70">
        <v>55.1</v>
      </c>
      <c r="L266" s="70">
        <v>53.9</v>
      </c>
    </row>
    <row r="267" spans="1:12" ht="14.25" x14ac:dyDescent="0.45">
      <c r="A267" s="34" t="s">
        <v>699</v>
      </c>
      <c r="B267" s="34" t="s">
        <v>549</v>
      </c>
      <c r="C267" s="34">
        <v>7.5</v>
      </c>
      <c r="D267" s="34">
        <v>7.8</v>
      </c>
      <c r="E267" s="70">
        <v>8.4</v>
      </c>
      <c r="F267" s="70">
        <v>7.7</v>
      </c>
      <c r="G267" s="70">
        <v>8.6</v>
      </c>
      <c r="H267" s="70">
        <v>8.4</v>
      </c>
      <c r="I267" s="70">
        <v>8.5</v>
      </c>
      <c r="J267" s="70">
        <v>8.3000000000000007</v>
      </c>
      <c r="K267" s="70">
        <v>8.9</v>
      </c>
      <c r="L267" s="70">
        <v>12.3</v>
      </c>
    </row>
    <row r="268" spans="1:12" ht="14.25" x14ac:dyDescent="0.45">
      <c r="A268" s="34" t="s">
        <v>700</v>
      </c>
      <c r="B268" s="36" t="s">
        <v>701</v>
      </c>
      <c r="C268" s="34">
        <v>100</v>
      </c>
      <c r="D268" s="34">
        <v>100</v>
      </c>
      <c r="E268" s="70">
        <v>100</v>
      </c>
      <c r="F268" s="70">
        <v>100</v>
      </c>
      <c r="G268" s="70">
        <v>100</v>
      </c>
      <c r="H268" s="70">
        <v>100</v>
      </c>
      <c r="I268" s="70">
        <v>100</v>
      </c>
      <c r="J268" s="70">
        <v>100</v>
      </c>
      <c r="K268" s="70">
        <v>100</v>
      </c>
      <c r="L268" s="70">
        <v>100</v>
      </c>
    </row>
    <row r="269" spans="1:12" ht="14.25" x14ac:dyDescent="0.45">
      <c r="A269" s="34" t="s">
        <v>702</v>
      </c>
      <c r="B269" s="34" t="s">
        <v>535</v>
      </c>
      <c r="C269" s="34">
        <v>45.6</v>
      </c>
      <c r="D269" s="34">
        <v>47.2</v>
      </c>
      <c r="E269" s="70">
        <v>47</v>
      </c>
      <c r="F269" s="70">
        <v>45.9</v>
      </c>
      <c r="G269" s="70">
        <v>46.1</v>
      </c>
      <c r="H269" s="70">
        <v>46.7</v>
      </c>
      <c r="I269" s="70">
        <v>47.4</v>
      </c>
      <c r="J269" s="70">
        <v>48.8</v>
      </c>
      <c r="K269" s="70">
        <v>48.4</v>
      </c>
      <c r="L269" s="70">
        <v>48.7</v>
      </c>
    </row>
    <row r="270" spans="1:12" ht="14.25" x14ac:dyDescent="0.45">
      <c r="A270" s="34" t="s">
        <v>703</v>
      </c>
      <c r="B270" s="34" t="s">
        <v>537</v>
      </c>
      <c r="C270" s="34">
        <v>32.5</v>
      </c>
      <c r="D270" s="34">
        <v>32.4</v>
      </c>
      <c r="E270" s="70">
        <v>31.1</v>
      </c>
      <c r="F270" s="70">
        <v>30.8</v>
      </c>
      <c r="G270" s="70">
        <v>30.8</v>
      </c>
      <c r="H270" s="70">
        <v>30.5</v>
      </c>
      <c r="I270" s="70">
        <v>31.3</v>
      </c>
      <c r="J270" s="70">
        <v>31.7</v>
      </c>
      <c r="K270" s="70">
        <v>31</v>
      </c>
      <c r="L270" s="70">
        <v>32.1</v>
      </c>
    </row>
    <row r="271" spans="1:12" ht="14.25" x14ac:dyDescent="0.45">
      <c r="A271" s="34" t="s">
        <v>704</v>
      </c>
      <c r="B271" s="34" t="s">
        <v>539</v>
      </c>
      <c r="C271" s="34">
        <v>0.9</v>
      </c>
      <c r="D271" s="34">
        <v>1.1000000000000001</v>
      </c>
      <c r="E271" s="70">
        <v>1</v>
      </c>
      <c r="F271" s="70">
        <v>1</v>
      </c>
      <c r="G271" s="70">
        <v>1</v>
      </c>
      <c r="H271" s="70">
        <v>0.9</v>
      </c>
      <c r="I271" s="70">
        <v>0.9</v>
      </c>
      <c r="J271" s="70">
        <v>0.9</v>
      </c>
      <c r="K271" s="70">
        <v>0.9</v>
      </c>
      <c r="L271" s="70">
        <v>0.9</v>
      </c>
    </row>
    <row r="272" spans="1:12" ht="14.25" x14ac:dyDescent="0.45">
      <c r="A272" s="34" t="s">
        <v>705</v>
      </c>
      <c r="B272" s="34" t="s">
        <v>541</v>
      </c>
      <c r="C272" s="34">
        <v>12.2</v>
      </c>
      <c r="D272" s="34">
        <v>13.7</v>
      </c>
      <c r="E272" s="70">
        <v>14.9</v>
      </c>
      <c r="F272" s="70">
        <v>14.2</v>
      </c>
      <c r="G272" s="70">
        <v>14.4</v>
      </c>
      <c r="H272" s="70">
        <v>15.3</v>
      </c>
      <c r="I272" s="70">
        <v>15.2</v>
      </c>
      <c r="J272" s="70">
        <v>16.2</v>
      </c>
      <c r="K272" s="70">
        <v>16.600000000000001</v>
      </c>
      <c r="L272" s="70">
        <v>15.7</v>
      </c>
    </row>
    <row r="273" spans="1:12" ht="14.25" x14ac:dyDescent="0.45">
      <c r="A273" s="34" t="s">
        <v>706</v>
      </c>
      <c r="B273" s="34" t="s">
        <v>543</v>
      </c>
      <c r="C273" s="34">
        <v>54.4</v>
      </c>
      <c r="D273" s="34">
        <v>52.8</v>
      </c>
      <c r="E273" s="70">
        <v>53</v>
      </c>
      <c r="F273" s="70">
        <v>54.1</v>
      </c>
      <c r="G273" s="70">
        <v>53.9</v>
      </c>
      <c r="H273" s="70">
        <v>53.3</v>
      </c>
      <c r="I273" s="70">
        <v>52.6</v>
      </c>
      <c r="J273" s="70">
        <v>51.2</v>
      </c>
      <c r="K273" s="70">
        <v>51.6</v>
      </c>
      <c r="L273" s="70">
        <v>51.3</v>
      </c>
    </row>
    <row r="274" spans="1:12" ht="14.25" x14ac:dyDescent="0.45">
      <c r="A274" s="34" t="s">
        <v>707</v>
      </c>
      <c r="B274" s="34" t="s">
        <v>545</v>
      </c>
      <c r="C274" s="34">
        <v>2.1</v>
      </c>
      <c r="D274" s="34">
        <v>1.9</v>
      </c>
      <c r="E274" s="70">
        <v>1.9</v>
      </c>
      <c r="F274" s="70">
        <v>2</v>
      </c>
      <c r="G274" s="70">
        <v>2.1</v>
      </c>
      <c r="H274" s="70">
        <v>2</v>
      </c>
      <c r="I274" s="70">
        <v>1.9</v>
      </c>
      <c r="J274" s="70">
        <v>1.8</v>
      </c>
      <c r="K274" s="70">
        <v>1.6</v>
      </c>
      <c r="L274" s="70">
        <v>1.4</v>
      </c>
    </row>
    <row r="275" spans="1:12" ht="14.25" x14ac:dyDescent="0.45">
      <c r="A275" s="34" t="s">
        <v>708</v>
      </c>
      <c r="B275" s="34" t="s">
        <v>547</v>
      </c>
      <c r="C275" s="34">
        <v>38.1</v>
      </c>
      <c r="D275" s="34">
        <v>35.200000000000003</v>
      </c>
      <c r="E275" s="70">
        <v>36.5</v>
      </c>
      <c r="F275" s="70">
        <v>38</v>
      </c>
      <c r="G275" s="70">
        <v>36.200000000000003</v>
      </c>
      <c r="H275" s="70">
        <v>35.799999999999997</v>
      </c>
      <c r="I275" s="70">
        <v>36.1</v>
      </c>
      <c r="J275" s="70">
        <v>36.1</v>
      </c>
      <c r="K275" s="70">
        <v>35.700000000000003</v>
      </c>
      <c r="L275" s="70">
        <v>32.4</v>
      </c>
    </row>
    <row r="276" spans="1:12" ht="14.25" x14ac:dyDescent="0.45">
      <c r="A276" s="34" t="s">
        <v>709</v>
      </c>
      <c r="B276" s="34" t="s">
        <v>549</v>
      </c>
      <c r="C276" s="34">
        <v>14.3</v>
      </c>
      <c r="D276" s="34">
        <v>15.7</v>
      </c>
      <c r="E276" s="70">
        <v>14.5</v>
      </c>
      <c r="F276" s="70">
        <v>14.1</v>
      </c>
      <c r="G276" s="70">
        <v>15.6</v>
      </c>
      <c r="H276" s="70">
        <v>15.5</v>
      </c>
      <c r="I276" s="70">
        <v>14.6</v>
      </c>
      <c r="J276" s="70">
        <v>13.4</v>
      </c>
      <c r="K276" s="70">
        <v>14.2</v>
      </c>
      <c r="L276" s="70">
        <v>17.5</v>
      </c>
    </row>
    <row r="277" spans="1:12" ht="14.25" x14ac:dyDescent="0.45">
      <c r="A277" s="34" t="s">
        <v>710</v>
      </c>
      <c r="B277" s="58" t="s">
        <v>711</v>
      </c>
      <c r="C277" s="34">
        <v>100</v>
      </c>
      <c r="D277" s="34">
        <v>100</v>
      </c>
      <c r="E277" s="70">
        <v>100</v>
      </c>
      <c r="F277" s="70">
        <v>100</v>
      </c>
      <c r="G277" s="70">
        <v>100</v>
      </c>
      <c r="H277" s="70">
        <v>100</v>
      </c>
      <c r="I277" s="70">
        <v>100</v>
      </c>
      <c r="J277" s="70">
        <v>100</v>
      </c>
      <c r="K277" s="70">
        <v>100</v>
      </c>
      <c r="L277" s="70">
        <v>100</v>
      </c>
    </row>
    <row r="278" spans="1:12" ht="14.25" x14ac:dyDescent="0.45">
      <c r="A278" s="34" t="s">
        <v>712</v>
      </c>
      <c r="B278" s="59" t="s">
        <v>535</v>
      </c>
      <c r="C278" s="34">
        <v>21.1</v>
      </c>
      <c r="D278" s="34">
        <v>23</v>
      </c>
      <c r="E278" s="70">
        <v>20.3</v>
      </c>
      <c r="F278" s="70">
        <v>19.399999999999999</v>
      </c>
      <c r="G278" s="70">
        <v>19</v>
      </c>
      <c r="H278" s="70">
        <v>18.100000000000001</v>
      </c>
      <c r="I278" s="70">
        <v>20.6</v>
      </c>
      <c r="J278" s="70">
        <v>28.9</v>
      </c>
      <c r="K278" s="70">
        <v>20</v>
      </c>
      <c r="L278" s="70">
        <v>24.5</v>
      </c>
    </row>
    <row r="279" spans="1:12" ht="14.25" x14ac:dyDescent="0.45">
      <c r="A279" s="34" t="s">
        <v>713</v>
      </c>
      <c r="B279" s="59" t="s">
        <v>537</v>
      </c>
      <c r="C279" s="34">
        <v>2.2000000000000002</v>
      </c>
      <c r="D279" s="34">
        <v>3.4</v>
      </c>
      <c r="E279" s="70">
        <v>2.7</v>
      </c>
      <c r="F279" s="70">
        <v>2.1</v>
      </c>
      <c r="G279" s="70">
        <v>2.2000000000000002</v>
      </c>
      <c r="H279" s="70">
        <v>2.2000000000000002</v>
      </c>
      <c r="I279" s="70">
        <v>2.5</v>
      </c>
      <c r="J279" s="70">
        <v>4</v>
      </c>
      <c r="K279" s="70">
        <v>4.5999999999999996</v>
      </c>
      <c r="L279" s="70">
        <v>3.9</v>
      </c>
    </row>
    <row r="280" spans="1:12" ht="14.25" x14ac:dyDescent="0.45">
      <c r="A280" s="34" t="s">
        <v>714</v>
      </c>
      <c r="B280" s="59" t="s">
        <v>539</v>
      </c>
      <c r="C280" s="34">
        <v>0.4</v>
      </c>
      <c r="D280" s="34">
        <v>0.6</v>
      </c>
      <c r="E280" s="70">
        <v>0.5</v>
      </c>
      <c r="F280" s="70">
        <v>0.4</v>
      </c>
      <c r="G280" s="70">
        <v>0.3</v>
      </c>
      <c r="H280" s="70">
        <v>0.4</v>
      </c>
      <c r="I280" s="70">
        <v>0.5</v>
      </c>
      <c r="J280" s="70">
        <v>0.7</v>
      </c>
      <c r="K280" s="70">
        <v>0.9</v>
      </c>
      <c r="L280" s="70">
        <v>0.5</v>
      </c>
    </row>
    <row r="281" spans="1:12" ht="14.25" x14ac:dyDescent="0.45">
      <c r="A281" s="34" t="s">
        <v>715</v>
      </c>
      <c r="B281" s="59" t="s">
        <v>541</v>
      </c>
      <c r="C281" s="34">
        <v>18.5</v>
      </c>
      <c r="D281" s="34">
        <v>18.899999999999999</v>
      </c>
      <c r="E281" s="70">
        <v>17.100000000000001</v>
      </c>
      <c r="F281" s="70">
        <v>16.899999999999999</v>
      </c>
      <c r="G281" s="70">
        <v>16.5</v>
      </c>
      <c r="H281" s="70">
        <v>15.4</v>
      </c>
      <c r="I281" s="70">
        <v>17.600000000000001</v>
      </c>
      <c r="J281" s="70">
        <v>24.2</v>
      </c>
      <c r="K281" s="70">
        <v>14.5</v>
      </c>
      <c r="L281" s="70">
        <v>20.2</v>
      </c>
    </row>
    <row r="282" spans="1:12" ht="14.25" x14ac:dyDescent="0.45">
      <c r="A282" s="34" t="s">
        <v>716</v>
      </c>
      <c r="B282" s="59" t="s">
        <v>543</v>
      </c>
      <c r="C282" s="34">
        <v>78.900000000000006</v>
      </c>
      <c r="D282" s="34">
        <v>77</v>
      </c>
      <c r="E282" s="70">
        <v>79.7</v>
      </c>
      <c r="F282" s="70">
        <v>80.599999999999994</v>
      </c>
      <c r="G282" s="70">
        <v>81</v>
      </c>
      <c r="H282" s="70">
        <v>81.900000000000006</v>
      </c>
      <c r="I282" s="70">
        <v>79.400000000000006</v>
      </c>
      <c r="J282" s="70">
        <v>71.099999999999994</v>
      </c>
      <c r="K282" s="70">
        <v>80</v>
      </c>
      <c r="L282" s="70">
        <v>75.5</v>
      </c>
    </row>
    <row r="283" spans="1:12" ht="14.25" x14ac:dyDescent="0.45">
      <c r="A283" s="34" t="s">
        <v>717</v>
      </c>
      <c r="B283" s="59" t="s">
        <v>545</v>
      </c>
      <c r="C283" s="34">
        <v>0.4</v>
      </c>
      <c r="D283" s="34">
        <v>0.9</v>
      </c>
      <c r="E283" s="70">
        <v>0.8</v>
      </c>
      <c r="F283" s="70">
        <v>1.3</v>
      </c>
      <c r="G283" s="70">
        <v>2.1</v>
      </c>
      <c r="H283" s="70">
        <v>2.6</v>
      </c>
      <c r="I283" s="70">
        <v>2</v>
      </c>
      <c r="J283" s="70">
        <v>0.7</v>
      </c>
      <c r="K283" s="70">
        <v>0.8</v>
      </c>
      <c r="L283" s="70">
        <v>1.5</v>
      </c>
    </row>
    <row r="284" spans="1:12" ht="14.25" x14ac:dyDescent="0.45">
      <c r="A284" s="34" t="s">
        <v>718</v>
      </c>
      <c r="B284" s="59" t="s">
        <v>547</v>
      </c>
      <c r="C284" s="34">
        <v>77.2</v>
      </c>
      <c r="D284" s="34">
        <v>72.8</v>
      </c>
      <c r="E284" s="70">
        <v>76.5</v>
      </c>
      <c r="F284" s="70">
        <v>76.5</v>
      </c>
      <c r="G284" s="70">
        <v>75.599999999999994</v>
      </c>
      <c r="H284" s="70">
        <v>75.7</v>
      </c>
      <c r="I284" s="70">
        <v>74.8</v>
      </c>
      <c r="J284" s="70">
        <v>67.400000000000006</v>
      </c>
      <c r="K284" s="70">
        <v>72.8</v>
      </c>
      <c r="L284" s="70">
        <v>66.7</v>
      </c>
    </row>
    <row r="285" spans="1:12" ht="14.65" thickBot="1" x14ac:dyDescent="0.5">
      <c r="A285" s="34" t="s">
        <v>719</v>
      </c>
      <c r="B285" s="59" t="s">
        <v>549</v>
      </c>
      <c r="C285" s="34">
        <v>1.3</v>
      </c>
      <c r="D285" s="34">
        <v>3.4</v>
      </c>
      <c r="E285" s="70">
        <v>2.4</v>
      </c>
      <c r="F285" s="70">
        <v>2.8</v>
      </c>
      <c r="G285" s="70">
        <v>3.3</v>
      </c>
      <c r="H285" s="70">
        <v>3.6</v>
      </c>
      <c r="I285" s="70">
        <v>2.7</v>
      </c>
      <c r="J285" s="70">
        <v>3.1</v>
      </c>
      <c r="K285" s="70">
        <v>6.4</v>
      </c>
      <c r="L285" s="70">
        <v>7.2</v>
      </c>
    </row>
    <row r="286" spans="1:12" ht="14.25" x14ac:dyDescent="0.45">
      <c r="A286" s="37" t="s">
        <v>720</v>
      </c>
      <c r="B286" s="38" t="s">
        <v>721</v>
      </c>
      <c r="C286" s="39">
        <v>100</v>
      </c>
      <c r="D286" s="39">
        <v>100</v>
      </c>
      <c r="E286" s="78">
        <v>100</v>
      </c>
      <c r="F286" s="78">
        <v>100</v>
      </c>
      <c r="G286" s="78">
        <v>100</v>
      </c>
      <c r="H286" s="78">
        <v>100</v>
      </c>
      <c r="I286" s="78">
        <v>100</v>
      </c>
      <c r="J286" s="78">
        <v>100</v>
      </c>
      <c r="K286" s="78">
        <v>100</v>
      </c>
      <c r="L286" s="79">
        <v>100</v>
      </c>
    </row>
    <row r="287" spans="1:12" ht="14.25" x14ac:dyDescent="0.45">
      <c r="A287" s="40" t="s">
        <v>722</v>
      </c>
      <c r="B287" s="41" t="s">
        <v>535</v>
      </c>
      <c r="C287" s="41">
        <v>36.1</v>
      </c>
      <c r="D287" s="41">
        <v>46.4</v>
      </c>
      <c r="E287" s="74">
        <v>42.3</v>
      </c>
      <c r="F287" s="74">
        <v>38.9</v>
      </c>
      <c r="G287" s="74">
        <v>38.299999999999997</v>
      </c>
      <c r="H287" s="74">
        <v>38.6</v>
      </c>
      <c r="I287" s="74">
        <v>39.700000000000003</v>
      </c>
      <c r="J287" s="74">
        <v>42.2</v>
      </c>
      <c r="K287" s="74">
        <v>45.8</v>
      </c>
      <c r="L287" s="75">
        <v>45.3</v>
      </c>
    </row>
    <row r="288" spans="1:12" ht="14.25" x14ac:dyDescent="0.45">
      <c r="A288" s="40" t="s">
        <v>723</v>
      </c>
      <c r="B288" s="41" t="s">
        <v>537</v>
      </c>
      <c r="C288" s="41">
        <v>11.8</v>
      </c>
      <c r="D288" s="41">
        <v>13.6</v>
      </c>
      <c r="E288" s="74">
        <v>12</v>
      </c>
      <c r="F288" s="74">
        <v>11.1</v>
      </c>
      <c r="G288" s="74">
        <v>11.3</v>
      </c>
      <c r="H288" s="74">
        <v>11.1</v>
      </c>
      <c r="I288" s="74">
        <v>11.7</v>
      </c>
      <c r="J288" s="74">
        <v>12.8</v>
      </c>
      <c r="K288" s="74">
        <v>12.7</v>
      </c>
      <c r="L288" s="75">
        <v>12.8</v>
      </c>
    </row>
    <row r="289" spans="1:12" ht="14.25" x14ac:dyDescent="0.45">
      <c r="A289" s="40" t="s">
        <v>724</v>
      </c>
      <c r="B289" s="41" t="s">
        <v>539</v>
      </c>
      <c r="C289" s="41">
        <v>1.4</v>
      </c>
      <c r="D289" s="41">
        <v>1.8</v>
      </c>
      <c r="E289" s="74">
        <v>1.6</v>
      </c>
      <c r="F289" s="74">
        <v>1.8</v>
      </c>
      <c r="G289" s="74">
        <v>1.9</v>
      </c>
      <c r="H289" s="74">
        <v>1.9</v>
      </c>
      <c r="I289" s="74">
        <v>1.9</v>
      </c>
      <c r="J289" s="74">
        <v>2.1</v>
      </c>
      <c r="K289" s="74">
        <v>2.2000000000000002</v>
      </c>
      <c r="L289" s="75">
        <v>2.4</v>
      </c>
    </row>
    <row r="290" spans="1:12" ht="14.25" x14ac:dyDescent="0.45">
      <c r="A290" s="40" t="s">
        <v>725</v>
      </c>
      <c r="B290" s="41" t="s">
        <v>541</v>
      </c>
      <c r="C290" s="41">
        <v>22.9</v>
      </c>
      <c r="D290" s="41">
        <v>31</v>
      </c>
      <c r="E290" s="74">
        <v>28.7</v>
      </c>
      <c r="F290" s="74">
        <v>26</v>
      </c>
      <c r="G290" s="74">
        <v>25.1</v>
      </c>
      <c r="H290" s="74">
        <v>25.6</v>
      </c>
      <c r="I290" s="74">
        <v>26</v>
      </c>
      <c r="J290" s="74">
        <v>27.4</v>
      </c>
      <c r="K290" s="74">
        <v>30.9</v>
      </c>
      <c r="L290" s="75">
        <v>30.1</v>
      </c>
    </row>
    <row r="291" spans="1:12" ht="14.25" x14ac:dyDescent="0.45">
      <c r="A291" s="40" t="s">
        <v>726</v>
      </c>
      <c r="B291" s="41" t="s">
        <v>543</v>
      </c>
      <c r="C291" s="41">
        <v>63.9</v>
      </c>
      <c r="D291" s="41">
        <v>53.6</v>
      </c>
      <c r="E291" s="74">
        <v>57.7</v>
      </c>
      <c r="F291" s="74">
        <v>61.1</v>
      </c>
      <c r="G291" s="74">
        <v>61.7</v>
      </c>
      <c r="H291" s="74">
        <v>61.4</v>
      </c>
      <c r="I291" s="74">
        <v>60.3</v>
      </c>
      <c r="J291" s="74">
        <v>57.8</v>
      </c>
      <c r="K291" s="74">
        <v>54.2</v>
      </c>
      <c r="L291" s="75">
        <v>54.7</v>
      </c>
    </row>
    <row r="292" spans="1:12" ht="14.25" x14ac:dyDescent="0.45">
      <c r="A292" s="40" t="s">
        <v>727</v>
      </c>
      <c r="B292" s="41" t="s">
        <v>545</v>
      </c>
      <c r="C292" s="41">
        <v>4.7</v>
      </c>
      <c r="D292" s="41">
        <v>3.1</v>
      </c>
      <c r="E292" s="74">
        <v>3</v>
      </c>
      <c r="F292" s="74">
        <v>3.2</v>
      </c>
      <c r="G292" s="74">
        <v>3</v>
      </c>
      <c r="H292" s="74">
        <v>3.3</v>
      </c>
      <c r="I292" s="74">
        <v>3.4</v>
      </c>
      <c r="J292" s="74">
        <v>2.7</v>
      </c>
      <c r="K292" s="74">
        <v>2.4</v>
      </c>
      <c r="L292" s="75">
        <v>2.4</v>
      </c>
    </row>
    <row r="293" spans="1:12" ht="14.25" x14ac:dyDescent="0.45">
      <c r="A293" s="40" t="s">
        <v>728</v>
      </c>
      <c r="B293" s="41" t="s">
        <v>547</v>
      </c>
      <c r="C293" s="41">
        <v>50.3</v>
      </c>
      <c r="D293" s="41">
        <v>41.6</v>
      </c>
      <c r="E293" s="74">
        <v>45.2</v>
      </c>
      <c r="F293" s="74">
        <v>49.3</v>
      </c>
      <c r="G293" s="74">
        <v>49.8</v>
      </c>
      <c r="H293" s="74">
        <v>49.1</v>
      </c>
      <c r="I293" s="74">
        <v>46.8</v>
      </c>
      <c r="J293" s="74">
        <v>43.8</v>
      </c>
      <c r="K293" s="74">
        <v>40.1</v>
      </c>
      <c r="L293" s="75">
        <v>40.1</v>
      </c>
    </row>
    <row r="294" spans="1:12" ht="14.65" thickBot="1" x14ac:dyDescent="0.5">
      <c r="A294" s="42" t="s">
        <v>729</v>
      </c>
      <c r="B294" s="43" t="s">
        <v>549</v>
      </c>
      <c r="C294" s="43">
        <v>8.9</v>
      </c>
      <c r="D294" s="43">
        <v>8.9</v>
      </c>
      <c r="E294" s="76">
        <v>9.5</v>
      </c>
      <c r="F294" s="76">
        <v>8.5</v>
      </c>
      <c r="G294" s="76">
        <v>8.9</v>
      </c>
      <c r="H294" s="76">
        <v>9</v>
      </c>
      <c r="I294" s="76">
        <v>10.199999999999999</v>
      </c>
      <c r="J294" s="76">
        <v>11.3</v>
      </c>
      <c r="K294" s="76">
        <v>11.7</v>
      </c>
      <c r="L294" s="77">
        <v>12.1</v>
      </c>
    </row>
    <row r="295" spans="1:12" ht="14.25" x14ac:dyDescent="0.45">
      <c r="A295" s="34" t="s">
        <v>730</v>
      </c>
      <c r="B295" s="36" t="s">
        <v>731</v>
      </c>
      <c r="C295" s="34">
        <v>100</v>
      </c>
      <c r="D295" s="34">
        <v>100</v>
      </c>
      <c r="E295" s="70">
        <v>100</v>
      </c>
      <c r="F295" s="70">
        <v>100</v>
      </c>
      <c r="G295" s="70">
        <v>100</v>
      </c>
      <c r="H295" s="70">
        <v>100</v>
      </c>
      <c r="I295" s="70">
        <v>100</v>
      </c>
      <c r="J295" s="70">
        <v>100</v>
      </c>
      <c r="K295" s="70">
        <v>100</v>
      </c>
      <c r="L295" s="70">
        <v>100</v>
      </c>
    </row>
    <row r="296" spans="1:12" ht="14.25" x14ac:dyDescent="0.45">
      <c r="A296" s="34" t="s">
        <v>732</v>
      </c>
      <c r="B296" s="34" t="s">
        <v>535</v>
      </c>
      <c r="C296" s="34">
        <v>28.2</v>
      </c>
      <c r="D296" s="34">
        <v>36</v>
      </c>
      <c r="E296" s="70">
        <v>33.1</v>
      </c>
      <c r="F296" s="70">
        <v>31.3</v>
      </c>
      <c r="G296" s="70">
        <v>31.2</v>
      </c>
      <c r="H296" s="70">
        <v>30.7</v>
      </c>
      <c r="I296" s="70">
        <v>29</v>
      </c>
      <c r="J296" s="70">
        <v>33.4</v>
      </c>
      <c r="K296" s="70">
        <v>34.200000000000003</v>
      </c>
      <c r="L296" s="70">
        <v>33.6</v>
      </c>
    </row>
    <row r="297" spans="1:12" ht="14.25" x14ac:dyDescent="0.45">
      <c r="A297" s="34" t="s">
        <v>733</v>
      </c>
      <c r="B297" s="34" t="s">
        <v>537</v>
      </c>
      <c r="C297" s="34">
        <v>20.100000000000001</v>
      </c>
      <c r="D297" s="34">
        <v>20.6</v>
      </c>
      <c r="E297" s="70">
        <v>19.3</v>
      </c>
      <c r="F297" s="70">
        <v>18.8</v>
      </c>
      <c r="G297" s="70">
        <v>18</v>
      </c>
      <c r="H297" s="70">
        <v>17.8</v>
      </c>
      <c r="I297" s="70">
        <v>18.2</v>
      </c>
      <c r="J297" s="70">
        <v>18.600000000000001</v>
      </c>
      <c r="K297" s="70">
        <v>19.3</v>
      </c>
      <c r="L297" s="70">
        <v>20.5</v>
      </c>
    </row>
    <row r="298" spans="1:12" ht="14.25" x14ac:dyDescent="0.45">
      <c r="A298" s="34" t="s">
        <v>734</v>
      </c>
      <c r="B298" s="34" t="s">
        <v>539</v>
      </c>
      <c r="C298" s="34">
        <v>0.9</v>
      </c>
      <c r="D298" s="34">
        <v>0.9</v>
      </c>
      <c r="E298" s="70">
        <v>0.8</v>
      </c>
      <c r="F298" s="70">
        <v>0.9</v>
      </c>
      <c r="G298" s="70">
        <v>0.7</v>
      </c>
      <c r="H298" s="70">
        <v>0.8</v>
      </c>
      <c r="I298" s="70">
        <v>0.8</v>
      </c>
      <c r="J298" s="70">
        <v>0.8</v>
      </c>
      <c r="K298" s="70">
        <v>0.8</v>
      </c>
      <c r="L298" s="70">
        <v>0.8</v>
      </c>
    </row>
    <row r="299" spans="1:12" ht="14.25" x14ac:dyDescent="0.45">
      <c r="A299" s="34" t="s">
        <v>735</v>
      </c>
      <c r="B299" s="34" t="s">
        <v>541</v>
      </c>
      <c r="C299" s="34">
        <v>7.2</v>
      </c>
      <c r="D299" s="34">
        <v>14.6</v>
      </c>
      <c r="E299" s="70">
        <v>13</v>
      </c>
      <c r="F299" s="70">
        <v>11.6</v>
      </c>
      <c r="G299" s="70">
        <v>12.4</v>
      </c>
      <c r="H299" s="70">
        <v>12.1</v>
      </c>
      <c r="I299" s="70">
        <v>10</v>
      </c>
      <c r="J299" s="70">
        <v>14</v>
      </c>
      <c r="K299" s="70">
        <v>14.2</v>
      </c>
      <c r="L299" s="70">
        <v>12.3</v>
      </c>
    </row>
    <row r="300" spans="1:12" ht="14.25" x14ac:dyDescent="0.45">
      <c r="A300" s="34" t="s">
        <v>736</v>
      </c>
      <c r="B300" s="34" t="s">
        <v>543</v>
      </c>
      <c r="C300" s="34">
        <v>71.8</v>
      </c>
      <c r="D300" s="34">
        <v>64</v>
      </c>
      <c r="E300" s="70">
        <v>66.900000000000006</v>
      </c>
      <c r="F300" s="70">
        <v>68.7</v>
      </c>
      <c r="G300" s="70">
        <v>68.8</v>
      </c>
      <c r="H300" s="70">
        <v>69.3</v>
      </c>
      <c r="I300" s="70">
        <v>71</v>
      </c>
      <c r="J300" s="70">
        <v>66.599999999999994</v>
      </c>
      <c r="K300" s="70">
        <v>65.8</v>
      </c>
      <c r="L300" s="70">
        <v>66.400000000000006</v>
      </c>
    </row>
    <row r="301" spans="1:12" ht="14.25" x14ac:dyDescent="0.45">
      <c r="A301" s="34" t="s">
        <v>737</v>
      </c>
      <c r="B301" s="34" t="s">
        <v>545</v>
      </c>
      <c r="C301" s="34">
        <v>3.3</v>
      </c>
      <c r="D301" s="34">
        <v>2.9</v>
      </c>
      <c r="E301" s="70">
        <v>2.6</v>
      </c>
      <c r="F301" s="70">
        <v>2.6</v>
      </c>
      <c r="G301" s="70">
        <v>2.5</v>
      </c>
      <c r="H301" s="70">
        <v>2.5</v>
      </c>
      <c r="I301" s="70">
        <v>2.6</v>
      </c>
      <c r="J301" s="70">
        <v>2.2999999999999998</v>
      </c>
      <c r="K301" s="70">
        <v>2.2000000000000002</v>
      </c>
      <c r="L301" s="70">
        <v>1.8</v>
      </c>
    </row>
    <row r="302" spans="1:12" ht="14.25" x14ac:dyDescent="0.45">
      <c r="A302" s="34" t="s">
        <v>738</v>
      </c>
      <c r="B302" s="34" t="s">
        <v>547</v>
      </c>
      <c r="C302" s="34">
        <v>59.3</v>
      </c>
      <c r="D302" s="34">
        <v>50.2</v>
      </c>
      <c r="E302" s="70">
        <v>54.6</v>
      </c>
      <c r="F302" s="70">
        <v>57.9</v>
      </c>
      <c r="G302" s="70">
        <v>57</v>
      </c>
      <c r="H302" s="70">
        <v>57.3</v>
      </c>
      <c r="I302" s="70">
        <v>58.6</v>
      </c>
      <c r="J302" s="70">
        <v>55</v>
      </c>
      <c r="K302" s="70">
        <v>53.4</v>
      </c>
      <c r="L302" s="70">
        <v>50.9</v>
      </c>
    </row>
    <row r="303" spans="1:12" ht="14.25" x14ac:dyDescent="0.45">
      <c r="A303" s="34" t="s">
        <v>739</v>
      </c>
      <c r="B303" s="34" t="s">
        <v>549</v>
      </c>
      <c r="C303" s="34">
        <v>9.1999999999999993</v>
      </c>
      <c r="D303" s="34">
        <v>10.9</v>
      </c>
      <c r="E303" s="70">
        <v>9.6999999999999993</v>
      </c>
      <c r="F303" s="70">
        <v>8.3000000000000007</v>
      </c>
      <c r="G303" s="70">
        <v>9.3000000000000007</v>
      </c>
      <c r="H303" s="70">
        <v>9.5</v>
      </c>
      <c r="I303" s="70">
        <v>9.9</v>
      </c>
      <c r="J303" s="70">
        <v>9.1999999999999993</v>
      </c>
      <c r="K303" s="70">
        <v>10.1</v>
      </c>
      <c r="L303" s="70">
        <v>13.7</v>
      </c>
    </row>
    <row r="304" spans="1:12" ht="14.25" x14ac:dyDescent="0.45">
      <c r="A304" s="34" t="s">
        <v>740</v>
      </c>
      <c r="B304" s="36" t="s">
        <v>741</v>
      </c>
      <c r="C304" s="34">
        <v>100</v>
      </c>
      <c r="D304" s="34">
        <v>100</v>
      </c>
      <c r="E304" s="70">
        <v>100</v>
      </c>
      <c r="F304" s="70">
        <v>100</v>
      </c>
      <c r="G304" s="70">
        <v>100</v>
      </c>
      <c r="H304" s="70">
        <v>100</v>
      </c>
      <c r="I304" s="70">
        <v>100</v>
      </c>
      <c r="J304" s="70">
        <v>100</v>
      </c>
      <c r="K304" s="70">
        <v>100</v>
      </c>
      <c r="L304" s="70">
        <v>100</v>
      </c>
    </row>
    <row r="305" spans="1:12" ht="14.25" x14ac:dyDescent="0.45">
      <c r="A305" s="34" t="s">
        <v>742</v>
      </c>
      <c r="B305" s="34" t="s">
        <v>417</v>
      </c>
      <c r="C305" s="34">
        <v>66.599999999999994</v>
      </c>
      <c r="D305" s="34">
        <v>72.2</v>
      </c>
      <c r="E305" s="70">
        <v>65.400000000000006</v>
      </c>
      <c r="F305" s="70">
        <v>61.1</v>
      </c>
      <c r="G305" s="70">
        <v>60.3</v>
      </c>
      <c r="H305" s="70">
        <v>60</v>
      </c>
      <c r="I305" s="70">
        <v>59.8</v>
      </c>
      <c r="J305" s="70">
        <v>61.9</v>
      </c>
      <c r="K305" s="70">
        <v>61.9</v>
      </c>
      <c r="L305" s="70">
        <v>60.4</v>
      </c>
    </row>
    <row r="306" spans="1:12" ht="14.25" x14ac:dyDescent="0.45">
      <c r="A306" s="34" t="s">
        <v>743</v>
      </c>
      <c r="B306" s="34" t="s">
        <v>419</v>
      </c>
      <c r="C306" s="34">
        <v>32.799999999999997</v>
      </c>
      <c r="D306" s="34">
        <v>35.1</v>
      </c>
      <c r="E306" s="70">
        <v>30.3</v>
      </c>
      <c r="F306" s="70">
        <v>28.5</v>
      </c>
      <c r="G306" s="70">
        <v>27.7</v>
      </c>
      <c r="H306" s="70">
        <v>27</v>
      </c>
      <c r="I306" s="70">
        <v>26.9</v>
      </c>
      <c r="J306" s="70">
        <v>27.6</v>
      </c>
      <c r="K306" s="70">
        <v>27.9</v>
      </c>
      <c r="L306" s="70">
        <v>27.6</v>
      </c>
    </row>
    <row r="307" spans="1:12" ht="14.25" x14ac:dyDescent="0.45">
      <c r="A307" s="34" t="s">
        <v>744</v>
      </c>
      <c r="B307" s="34" t="s">
        <v>421</v>
      </c>
      <c r="C307" s="34">
        <v>13</v>
      </c>
      <c r="D307" s="34">
        <v>13.7</v>
      </c>
      <c r="E307" s="70">
        <v>12.5</v>
      </c>
      <c r="F307" s="70">
        <v>12.1</v>
      </c>
      <c r="G307" s="70">
        <v>11.6</v>
      </c>
      <c r="H307" s="70">
        <v>11.7</v>
      </c>
      <c r="I307" s="70">
        <v>11.4</v>
      </c>
      <c r="J307" s="70">
        <v>11.5</v>
      </c>
      <c r="K307" s="70">
        <v>11.7</v>
      </c>
      <c r="L307" s="70">
        <v>11.5</v>
      </c>
    </row>
    <row r="308" spans="1:12" ht="14.25" x14ac:dyDescent="0.45">
      <c r="A308" s="34" t="s">
        <v>745</v>
      </c>
      <c r="B308" s="34" t="s">
        <v>423</v>
      </c>
      <c r="C308" s="34">
        <v>20.9</v>
      </c>
      <c r="D308" s="34">
        <v>23.5</v>
      </c>
      <c r="E308" s="70">
        <v>22.5</v>
      </c>
      <c r="F308" s="70">
        <v>20.5</v>
      </c>
      <c r="G308" s="70">
        <v>21</v>
      </c>
      <c r="H308" s="70">
        <v>21.3</v>
      </c>
      <c r="I308" s="70">
        <v>21.5</v>
      </c>
      <c r="J308" s="70">
        <v>22.8</v>
      </c>
      <c r="K308" s="70">
        <v>22.3</v>
      </c>
      <c r="L308" s="70">
        <v>21.2</v>
      </c>
    </row>
    <row r="309" spans="1:12" ht="14.25" x14ac:dyDescent="0.45">
      <c r="A309" s="34" t="s">
        <v>746</v>
      </c>
      <c r="B309" s="34" t="s">
        <v>425</v>
      </c>
      <c r="C309" s="34">
        <v>33.4</v>
      </c>
      <c r="D309" s="34">
        <v>27.8</v>
      </c>
      <c r="E309" s="70">
        <v>34.6</v>
      </c>
      <c r="F309" s="70">
        <v>38.9</v>
      </c>
      <c r="G309" s="70">
        <v>39.700000000000003</v>
      </c>
      <c r="H309" s="70">
        <v>40</v>
      </c>
      <c r="I309" s="70">
        <v>40.200000000000003</v>
      </c>
      <c r="J309" s="70">
        <v>38.1</v>
      </c>
      <c r="K309" s="70">
        <v>38.1</v>
      </c>
      <c r="L309" s="70">
        <v>39.6</v>
      </c>
    </row>
    <row r="310" spans="1:12" ht="14.25" x14ac:dyDescent="0.45">
      <c r="A310" s="34" t="s">
        <v>747</v>
      </c>
      <c r="B310" s="34" t="s">
        <v>427</v>
      </c>
      <c r="C310" s="34">
        <v>1.3</v>
      </c>
      <c r="D310" s="34">
        <v>0.8</v>
      </c>
      <c r="E310" s="70">
        <v>1.4</v>
      </c>
      <c r="F310" s="70">
        <v>1.6</v>
      </c>
      <c r="G310" s="70">
        <v>1.4</v>
      </c>
      <c r="H310" s="70">
        <v>1.4</v>
      </c>
      <c r="I310" s="70">
        <v>1.4</v>
      </c>
      <c r="J310" s="70">
        <v>1.1000000000000001</v>
      </c>
      <c r="K310" s="70">
        <v>0.9</v>
      </c>
      <c r="L310" s="70">
        <v>1.1000000000000001</v>
      </c>
    </row>
    <row r="311" spans="1:12" ht="14.25" x14ac:dyDescent="0.45">
      <c r="A311" s="34" t="s">
        <v>748</v>
      </c>
      <c r="B311" s="34" t="s">
        <v>429</v>
      </c>
      <c r="C311" s="34">
        <v>3.7</v>
      </c>
      <c r="D311" s="34">
        <v>2.9</v>
      </c>
      <c r="E311" s="70">
        <v>4.0999999999999996</v>
      </c>
      <c r="F311" s="70">
        <v>4.7</v>
      </c>
      <c r="G311" s="70">
        <v>4.3</v>
      </c>
      <c r="H311" s="70">
        <v>4.3</v>
      </c>
      <c r="I311" s="70">
        <v>4.2</v>
      </c>
      <c r="J311" s="70">
        <v>3.7</v>
      </c>
      <c r="K311" s="70">
        <v>3.7</v>
      </c>
      <c r="L311" s="70">
        <v>4.3</v>
      </c>
    </row>
    <row r="312" spans="1:12" ht="14.25" x14ac:dyDescent="0.45">
      <c r="A312" s="34" t="s">
        <v>749</v>
      </c>
      <c r="B312" s="34" t="s">
        <v>431</v>
      </c>
      <c r="C312" s="34">
        <v>28.4</v>
      </c>
      <c r="D312" s="34">
        <v>24</v>
      </c>
      <c r="E312" s="70">
        <v>29.1</v>
      </c>
      <c r="F312" s="70">
        <v>32.6</v>
      </c>
      <c r="G312" s="70">
        <v>34</v>
      </c>
      <c r="H312" s="70">
        <v>34.4</v>
      </c>
      <c r="I312" s="70">
        <v>34.6</v>
      </c>
      <c r="J312" s="70">
        <v>33.299999999999997</v>
      </c>
      <c r="K312" s="70">
        <v>33.5</v>
      </c>
      <c r="L312" s="70">
        <v>34.299999999999997</v>
      </c>
    </row>
    <row r="313" spans="1:12" ht="14.25" x14ac:dyDescent="0.45">
      <c r="A313" s="34" t="s">
        <v>750</v>
      </c>
      <c r="B313" s="36" t="s">
        <v>751</v>
      </c>
      <c r="C313" s="34">
        <v>100</v>
      </c>
      <c r="D313" s="34">
        <v>100</v>
      </c>
      <c r="E313" s="70">
        <v>100</v>
      </c>
      <c r="F313" s="70">
        <v>100</v>
      </c>
      <c r="G313" s="70">
        <v>100</v>
      </c>
      <c r="H313" s="70">
        <v>100</v>
      </c>
      <c r="I313" s="70">
        <v>100</v>
      </c>
      <c r="J313" s="70">
        <v>100</v>
      </c>
      <c r="K313" s="70">
        <v>100</v>
      </c>
      <c r="L313" s="70">
        <v>100</v>
      </c>
    </row>
    <row r="314" spans="1:12" ht="14.25" x14ac:dyDescent="0.45">
      <c r="A314" s="34" t="s">
        <v>752</v>
      </c>
      <c r="B314" s="34" t="s">
        <v>417</v>
      </c>
      <c r="C314" s="34">
        <v>66.400000000000006</v>
      </c>
      <c r="D314" s="34">
        <v>68.5</v>
      </c>
      <c r="E314" s="70">
        <v>65.5</v>
      </c>
      <c r="F314" s="70">
        <v>65.3</v>
      </c>
      <c r="G314" s="70">
        <v>64.7</v>
      </c>
      <c r="H314" s="70">
        <v>64.2</v>
      </c>
      <c r="I314" s="70">
        <v>62.8</v>
      </c>
      <c r="J314" s="70">
        <v>62</v>
      </c>
      <c r="K314" s="70">
        <v>61.6</v>
      </c>
      <c r="L314" s="70">
        <v>60.8</v>
      </c>
    </row>
    <row r="315" spans="1:12" ht="14.25" x14ac:dyDescent="0.45">
      <c r="A315" s="34" t="s">
        <v>753</v>
      </c>
      <c r="B315" s="34" t="s">
        <v>419</v>
      </c>
      <c r="C315" s="34">
        <v>39.200000000000003</v>
      </c>
      <c r="D315" s="34">
        <v>39.299999999999997</v>
      </c>
      <c r="E315" s="70">
        <v>36.799999999999997</v>
      </c>
      <c r="F315" s="70">
        <v>37.1</v>
      </c>
      <c r="G315" s="70">
        <v>36.299999999999997</v>
      </c>
      <c r="H315" s="70">
        <v>35.6</v>
      </c>
      <c r="I315" s="70">
        <v>35.200000000000003</v>
      </c>
      <c r="J315" s="70">
        <v>34.700000000000003</v>
      </c>
      <c r="K315" s="70">
        <v>34.299999999999997</v>
      </c>
      <c r="L315" s="70">
        <v>34</v>
      </c>
    </row>
    <row r="316" spans="1:12" ht="14.25" x14ac:dyDescent="0.45">
      <c r="A316" s="34" t="s">
        <v>754</v>
      </c>
      <c r="B316" s="34" t="s">
        <v>421</v>
      </c>
      <c r="C316" s="34">
        <v>14</v>
      </c>
      <c r="D316" s="34">
        <v>13.7</v>
      </c>
      <c r="E316" s="70">
        <v>13.7</v>
      </c>
      <c r="F316" s="70">
        <v>14</v>
      </c>
      <c r="G316" s="70">
        <v>13.9</v>
      </c>
      <c r="H316" s="70">
        <v>13.9</v>
      </c>
      <c r="I316" s="70">
        <v>13.8</v>
      </c>
      <c r="J316" s="70">
        <v>13.5</v>
      </c>
      <c r="K316" s="70">
        <v>13.3</v>
      </c>
      <c r="L316" s="70">
        <v>13.2</v>
      </c>
    </row>
    <row r="317" spans="1:12" ht="14.25" x14ac:dyDescent="0.45">
      <c r="A317" s="34" t="s">
        <v>755</v>
      </c>
      <c r="B317" s="34" t="s">
        <v>423</v>
      </c>
      <c r="C317" s="34">
        <v>13.2</v>
      </c>
      <c r="D317" s="34">
        <v>15.5</v>
      </c>
      <c r="E317" s="70">
        <v>14.9</v>
      </c>
      <c r="F317" s="70">
        <v>14.2</v>
      </c>
      <c r="G317" s="70">
        <v>14.5</v>
      </c>
      <c r="H317" s="70">
        <v>14.7</v>
      </c>
      <c r="I317" s="70">
        <v>13.9</v>
      </c>
      <c r="J317" s="70">
        <v>13.8</v>
      </c>
      <c r="K317" s="70">
        <v>14</v>
      </c>
      <c r="L317" s="70">
        <v>13.6</v>
      </c>
    </row>
    <row r="318" spans="1:12" ht="14.25" x14ac:dyDescent="0.45">
      <c r="A318" s="34" t="s">
        <v>756</v>
      </c>
      <c r="B318" s="34" t="s">
        <v>425</v>
      </c>
      <c r="C318" s="34">
        <v>33.6</v>
      </c>
      <c r="D318" s="34">
        <v>31.5</v>
      </c>
      <c r="E318" s="70">
        <v>34.5</v>
      </c>
      <c r="F318" s="70">
        <v>34.700000000000003</v>
      </c>
      <c r="G318" s="70">
        <v>35.299999999999997</v>
      </c>
      <c r="H318" s="70">
        <v>35.799999999999997</v>
      </c>
      <c r="I318" s="70">
        <v>37.200000000000003</v>
      </c>
      <c r="J318" s="70">
        <v>38</v>
      </c>
      <c r="K318" s="70">
        <v>38.4</v>
      </c>
      <c r="L318" s="70">
        <v>39.200000000000003</v>
      </c>
    </row>
    <row r="319" spans="1:12" ht="14.25" x14ac:dyDescent="0.45">
      <c r="A319" s="34" t="s">
        <v>757</v>
      </c>
      <c r="B319" s="34" t="s">
        <v>427</v>
      </c>
      <c r="C319" s="34">
        <v>2.2999999999999998</v>
      </c>
      <c r="D319" s="34">
        <v>1.9</v>
      </c>
      <c r="E319" s="70">
        <v>2.6</v>
      </c>
      <c r="F319" s="70">
        <v>2.5</v>
      </c>
      <c r="G319" s="70">
        <v>2.2999999999999998</v>
      </c>
      <c r="H319" s="70">
        <v>2.2000000000000002</v>
      </c>
      <c r="I319" s="70">
        <v>2.2999999999999998</v>
      </c>
      <c r="J319" s="70">
        <v>2.2000000000000002</v>
      </c>
      <c r="K319" s="70">
        <v>1.9</v>
      </c>
      <c r="L319" s="70">
        <v>2</v>
      </c>
    </row>
    <row r="320" spans="1:12" ht="14.25" x14ac:dyDescent="0.45">
      <c r="A320" s="34" t="s">
        <v>758</v>
      </c>
      <c r="B320" s="34" t="s">
        <v>429</v>
      </c>
      <c r="C320" s="34">
        <v>4.3</v>
      </c>
      <c r="D320" s="34">
        <v>3.7</v>
      </c>
      <c r="E320" s="70">
        <v>4.4000000000000004</v>
      </c>
      <c r="F320" s="70">
        <v>4.5999999999999996</v>
      </c>
      <c r="G320" s="70">
        <v>4.5999999999999996</v>
      </c>
      <c r="H320" s="70">
        <v>4.5999999999999996</v>
      </c>
      <c r="I320" s="70">
        <v>4.8</v>
      </c>
      <c r="J320" s="70">
        <v>4.4000000000000004</v>
      </c>
      <c r="K320" s="70">
        <v>4.4000000000000004</v>
      </c>
      <c r="L320" s="70">
        <v>5.0999999999999996</v>
      </c>
    </row>
    <row r="321" spans="1:12" ht="14.25" x14ac:dyDescent="0.45">
      <c r="A321" s="34" t="s">
        <v>759</v>
      </c>
      <c r="B321" s="34" t="s">
        <v>431</v>
      </c>
      <c r="C321" s="34">
        <v>26.9</v>
      </c>
      <c r="D321" s="34">
        <v>25.8</v>
      </c>
      <c r="E321" s="70">
        <v>27.5</v>
      </c>
      <c r="F321" s="70">
        <v>27.6</v>
      </c>
      <c r="G321" s="70">
        <v>28.5</v>
      </c>
      <c r="H321" s="70">
        <v>29</v>
      </c>
      <c r="I321" s="70">
        <v>30.1</v>
      </c>
      <c r="J321" s="70">
        <v>31.3</v>
      </c>
      <c r="K321" s="70">
        <v>32.1</v>
      </c>
      <c r="L321" s="70">
        <v>32.1</v>
      </c>
    </row>
    <row r="322" spans="1:12" ht="14.25" x14ac:dyDescent="0.45">
      <c r="A322" s="34" t="s">
        <v>760</v>
      </c>
      <c r="B322" s="36" t="s">
        <v>761</v>
      </c>
      <c r="C322" s="34">
        <v>100</v>
      </c>
      <c r="D322" s="34">
        <v>100</v>
      </c>
      <c r="E322" s="70">
        <v>100</v>
      </c>
      <c r="F322" s="70">
        <v>100</v>
      </c>
      <c r="G322" s="70">
        <v>100</v>
      </c>
      <c r="H322" s="70">
        <v>100</v>
      </c>
      <c r="I322" s="70">
        <v>100</v>
      </c>
      <c r="J322" s="70">
        <v>100</v>
      </c>
      <c r="K322" s="70">
        <v>100</v>
      </c>
      <c r="L322" s="70">
        <v>100</v>
      </c>
    </row>
    <row r="323" spans="1:12" ht="14.25" x14ac:dyDescent="0.45">
      <c r="A323" s="34" t="s">
        <v>762</v>
      </c>
      <c r="B323" s="34" t="s">
        <v>381</v>
      </c>
      <c r="C323" s="34">
        <v>78.3</v>
      </c>
      <c r="D323" s="34">
        <v>84.8</v>
      </c>
      <c r="E323" s="70">
        <v>71.7</v>
      </c>
      <c r="F323" s="70">
        <v>74.8</v>
      </c>
      <c r="G323" s="70">
        <v>72.5</v>
      </c>
      <c r="H323" s="70">
        <v>73</v>
      </c>
      <c r="I323" s="70">
        <v>71.3</v>
      </c>
      <c r="J323" s="70">
        <v>68.900000000000006</v>
      </c>
      <c r="K323" s="70">
        <v>67.5</v>
      </c>
      <c r="L323" s="70">
        <v>66.2</v>
      </c>
    </row>
    <row r="324" spans="1:12" ht="14.25" x14ac:dyDescent="0.45">
      <c r="A324" s="34" t="s">
        <v>763</v>
      </c>
      <c r="B324" s="34" t="s">
        <v>383</v>
      </c>
      <c r="C324" s="34">
        <v>48.8</v>
      </c>
      <c r="D324" s="34">
        <v>52.8</v>
      </c>
      <c r="E324" s="70">
        <v>41.4</v>
      </c>
      <c r="F324" s="70">
        <v>43.8</v>
      </c>
      <c r="G324" s="70">
        <v>41.6</v>
      </c>
      <c r="H324" s="70">
        <v>41.6</v>
      </c>
      <c r="I324" s="70">
        <v>40.700000000000003</v>
      </c>
      <c r="J324" s="70">
        <v>39.200000000000003</v>
      </c>
      <c r="K324" s="70">
        <v>38.200000000000003</v>
      </c>
      <c r="L324" s="70">
        <v>38</v>
      </c>
    </row>
    <row r="325" spans="1:12" ht="14.25" x14ac:dyDescent="0.45">
      <c r="A325" s="34" t="s">
        <v>764</v>
      </c>
      <c r="B325" s="34" t="s">
        <v>385</v>
      </c>
      <c r="C325" s="34">
        <v>17.399999999999999</v>
      </c>
      <c r="D325" s="34">
        <v>17.5</v>
      </c>
      <c r="E325" s="70">
        <v>16.100000000000001</v>
      </c>
      <c r="F325" s="70">
        <v>17.399999999999999</v>
      </c>
      <c r="G325" s="70">
        <v>16.8</v>
      </c>
      <c r="H325" s="70">
        <v>17.2</v>
      </c>
      <c r="I325" s="70">
        <v>17.100000000000001</v>
      </c>
      <c r="J325" s="70">
        <v>16.600000000000001</v>
      </c>
      <c r="K325" s="70">
        <v>16.2</v>
      </c>
      <c r="L325" s="70">
        <v>16</v>
      </c>
    </row>
    <row r="326" spans="1:12" ht="14.25" x14ac:dyDescent="0.45">
      <c r="A326" s="34" t="s">
        <v>765</v>
      </c>
      <c r="B326" s="34" t="s">
        <v>387</v>
      </c>
      <c r="C326" s="34">
        <v>12.1</v>
      </c>
      <c r="D326" s="34">
        <v>14.5</v>
      </c>
      <c r="E326" s="70">
        <v>14.2</v>
      </c>
      <c r="F326" s="70">
        <v>13.6</v>
      </c>
      <c r="G326" s="70">
        <v>14.1</v>
      </c>
      <c r="H326" s="70">
        <v>14.2</v>
      </c>
      <c r="I326" s="70">
        <v>13.5</v>
      </c>
      <c r="J326" s="70">
        <v>13</v>
      </c>
      <c r="K326" s="70">
        <v>13.1</v>
      </c>
      <c r="L326" s="70">
        <v>12.2</v>
      </c>
    </row>
    <row r="327" spans="1:12" ht="14.25" x14ac:dyDescent="0.45">
      <c r="A327" s="34" t="s">
        <v>766</v>
      </c>
      <c r="B327" s="34" t="s">
        <v>389</v>
      </c>
      <c r="C327" s="34">
        <v>21.7</v>
      </c>
      <c r="D327" s="34">
        <v>15.2</v>
      </c>
      <c r="E327" s="70">
        <v>28.3</v>
      </c>
      <c r="F327" s="70">
        <v>25.2</v>
      </c>
      <c r="G327" s="70">
        <v>27.5</v>
      </c>
      <c r="H327" s="70">
        <v>27</v>
      </c>
      <c r="I327" s="70">
        <v>28.7</v>
      </c>
      <c r="J327" s="70">
        <v>31.1</v>
      </c>
      <c r="K327" s="70">
        <v>32.5</v>
      </c>
      <c r="L327" s="70">
        <v>33.799999999999997</v>
      </c>
    </row>
    <row r="328" spans="1:12" ht="14.25" x14ac:dyDescent="0.45">
      <c r="A328" s="34" t="s">
        <v>767</v>
      </c>
      <c r="B328" s="34" t="s">
        <v>391</v>
      </c>
      <c r="C328" s="34">
        <v>1</v>
      </c>
      <c r="D328" s="34">
        <v>0.5</v>
      </c>
      <c r="E328" s="70">
        <v>1.7</v>
      </c>
      <c r="F328" s="70">
        <v>1.4</v>
      </c>
      <c r="G328" s="70">
        <v>1.5</v>
      </c>
      <c r="H328" s="70">
        <v>1.4</v>
      </c>
      <c r="I328" s="70">
        <v>1.5</v>
      </c>
      <c r="J328" s="70">
        <v>1.6</v>
      </c>
      <c r="K328" s="70">
        <v>1.4</v>
      </c>
      <c r="L328" s="70">
        <v>1.6</v>
      </c>
    </row>
    <row r="329" spans="1:12" ht="14.25" x14ac:dyDescent="0.45">
      <c r="A329" s="34" t="s">
        <v>768</v>
      </c>
      <c r="B329" s="34" t="s">
        <v>393</v>
      </c>
      <c r="C329" s="34">
        <v>5.4</v>
      </c>
      <c r="D329" s="34">
        <v>4.4000000000000004</v>
      </c>
      <c r="E329" s="70">
        <v>5.7</v>
      </c>
      <c r="F329" s="70">
        <v>5.6</v>
      </c>
      <c r="G329" s="70">
        <v>5.7</v>
      </c>
      <c r="H329" s="70">
        <v>5.6</v>
      </c>
      <c r="I329" s="70">
        <v>5.6</v>
      </c>
      <c r="J329" s="70">
        <v>5.0999999999999996</v>
      </c>
      <c r="K329" s="70">
        <v>5</v>
      </c>
      <c r="L329" s="70">
        <v>5.8</v>
      </c>
    </row>
    <row r="330" spans="1:12" ht="14.25" x14ac:dyDescent="0.45">
      <c r="A330" s="34" t="s">
        <v>769</v>
      </c>
      <c r="B330" s="34" t="s">
        <v>395</v>
      </c>
      <c r="C330" s="34">
        <v>15.3</v>
      </c>
      <c r="D330" s="34">
        <v>10.3</v>
      </c>
      <c r="E330" s="70">
        <v>20.8</v>
      </c>
      <c r="F330" s="70">
        <v>18.100000000000001</v>
      </c>
      <c r="G330" s="70">
        <v>20.399999999999999</v>
      </c>
      <c r="H330" s="70">
        <v>20</v>
      </c>
      <c r="I330" s="70">
        <v>21.6</v>
      </c>
      <c r="J330" s="70">
        <v>24.5</v>
      </c>
      <c r="K330" s="70">
        <v>26.2</v>
      </c>
      <c r="L330" s="70">
        <v>26.4</v>
      </c>
    </row>
    <row r="331" spans="1:12" ht="14.25" x14ac:dyDescent="0.45">
      <c r="A331" s="34" t="s">
        <v>770</v>
      </c>
      <c r="B331" s="36" t="s">
        <v>771</v>
      </c>
      <c r="C331" s="34">
        <v>100</v>
      </c>
      <c r="D331" s="34">
        <v>100</v>
      </c>
      <c r="E331" s="70">
        <v>100</v>
      </c>
      <c r="F331" s="70">
        <v>100</v>
      </c>
      <c r="G331" s="70">
        <v>100</v>
      </c>
      <c r="H331" s="70">
        <v>100</v>
      </c>
      <c r="I331" s="70">
        <v>100</v>
      </c>
      <c r="J331" s="70">
        <v>100</v>
      </c>
      <c r="K331" s="70">
        <v>100</v>
      </c>
      <c r="L331" s="70">
        <v>100</v>
      </c>
    </row>
    <row r="332" spans="1:12" ht="14.25" x14ac:dyDescent="0.45">
      <c r="A332" s="34" t="s">
        <v>772</v>
      </c>
      <c r="B332" s="34" t="s">
        <v>381</v>
      </c>
      <c r="C332" s="34">
        <v>66</v>
      </c>
      <c r="D332" s="34">
        <v>68.5</v>
      </c>
      <c r="E332" s="70">
        <v>66.5</v>
      </c>
      <c r="F332" s="70">
        <v>63.8</v>
      </c>
      <c r="G332" s="70">
        <v>63.5</v>
      </c>
      <c r="H332" s="70">
        <v>64.5</v>
      </c>
      <c r="I332" s="70">
        <v>63.5</v>
      </c>
      <c r="J332" s="70">
        <v>63.8</v>
      </c>
      <c r="K332" s="70">
        <v>63.8</v>
      </c>
      <c r="L332" s="70">
        <v>62.6</v>
      </c>
    </row>
    <row r="333" spans="1:12" ht="14.25" x14ac:dyDescent="0.45">
      <c r="A333" s="34" t="s">
        <v>773</v>
      </c>
      <c r="B333" s="34" t="s">
        <v>383</v>
      </c>
      <c r="C333" s="34">
        <v>41.5</v>
      </c>
      <c r="D333" s="34">
        <v>41.6</v>
      </c>
      <c r="E333" s="70">
        <v>40.6</v>
      </c>
      <c r="F333" s="70">
        <v>39.700000000000003</v>
      </c>
      <c r="G333" s="70">
        <v>39.9</v>
      </c>
      <c r="H333" s="70">
        <v>40.5</v>
      </c>
      <c r="I333" s="70">
        <v>40.1</v>
      </c>
      <c r="J333" s="70">
        <v>40.5</v>
      </c>
      <c r="K333" s="70">
        <v>40.1</v>
      </c>
      <c r="L333" s="70">
        <v>39.700000000000003</v>
      </c>
    </row>
    <row r="334" spans="1:12" ht="14.25" x14ac:dyDescent="0.45">
      <c r="A334" s="34" t="s">
        <v>774</v>
      </c>
      <c r="B334" s="34" t="s">
        <v>385</v>
      </c>
      <c r="C334" s="34">
        <v>10</v>
      </c>
      <c r="D334" s="34">
        <v>10.3</v>
      </c>
      <c r="E334" s="70">
        <v>10.3</v>
      </c>
      <c r="F334" s="70">
        <v>10.199999999999999</v>
      </c>
      <c r="G334" s="70">
        <v>10.3</v>
      </c>
      <c r="H334" s="70">
        <v>10.5</v>
      </c>
      <c r="I334" s="70">
        <v>10.6</v>
      </c>
      <c r="J334" s="70">
        <v>10.6</v>
      </c>
      <c r="K334" s="70">
        <v>10.7</v>
      </c>
      <c r="L334" s="70">
        <v>10.6</v>
      </c>
    </row>
    <row r="335" spans="1:12" ht="14.25" x14ac:dyDescent="0.45">
      <c r="A335" s="34" t="s">
        <v>775</v>
      </c>
      <c r="B335" s="34" t="s">
        <v>387</v>
      </c>
      <c r="C335" s="34">
        <v>14.4</v>
      </c>
      <c r="D335" s="34">
        <v>16.7</v>
      </c>
      <c r="E335" s="70">
        <v>15.6</v>
      </c>
      <c r="F335" s="70">
        <v>14</v>
      </c>
      <c r="G335" s="70">
        <v>13.3</v>
      </c>
      <c r="H335" s="70">
        <v>13.4</v>
      </c>
      <c r="I335" s="70">
        <v>12.8</v>
      </c>
      <c r="J335" s="70">
        <v>12.7</v>
      </c>
      <c r="K335" s="70">
        <v>13</v>
      </c>
      <c r="L335" s="70">
        <v>12.3</v>
      </c>
    </row>
    <row r="336" spans="1:12" ht="14.25" x14ac:dyDescent="0.45">
      <c r="A336" s="34" t="s">
        <v>776</v>
      </c>
      <c r="B336" s="34" t="s">
        <v>389</v>
      </c>
      <c r="C336" s="34">
        <v>34</v>
      </c>
      <c r="D336" s="34">
        <v>31.5</v>
      </c>
      <c r="E336" s="70">
        <v>33.5</v>
      </c>
      <c r="F336" s="70">
        <v>36.200000000000003</v>
      </c>
      <c r="G336" s="70">
        <v>36.5</v>
      </c>
      <c r="H336" s="70">
        <v>35.5</v>
      </c>
      <c r="I336" s="70">
        <v>36.5</v>
      </c>
      <c r="J336" s="70">
        <v>36.200000000000003</v>
      </c>
      <c r="K336" s="70">
        <v>36.200000000000003</v>
      </c>
      <c r="L336" s="70">
        <v>37.4</v>
      </c>
    </row>
    <row r="337" spans="1:12" ht="14.25" x14ac:dyDescent="0.45">
      <c r="A337" s="34" t="s">
        <v>777</v>
      </c>
      <c r="B337" s="34" t="s">
        <v>391</v>
      </c>
      <c r="C337" s="34">
        <v>4.3</v>
      </c>
      <c r="D337" s="34">
        <v>3.6</v>
      </c>
      <c r="E337" s="70">
        <v>4.7</v>
      </c>
      <c r="F337" s="70">
        <v>4.8</v>
      </c>
      <c r="G337" s="70">
        <v>4.3</v>
      </c>
      <c r="H337" s="70">
        <v>4.0999999999999996</v>
      </c>
      <c r="I337" s="70">
        <v>4.3</v>
      </c>
      <c r="J337" s="70">
        <v>4.0999999999999996</v>
      </c>
      <c r="K337" s="70">
        <v>3.5</v>
      </c>
      <c r="L337" s="70">
        <v>3.6</v>
      </c>
    </row>
    <row r="338" spans="1:12" ht="14.25" x14ac:dyDescent="0.45">
      <c r="A338" s="34" t="s">
        <v>778</v>
      </c>
      <c r="B338" s="34" t="s">
        <v>393</v>
      </c>
      <c r="C338" s="34">
        <v>6.1</v>
      </c>
      <c r="D338" s="34">
        <v>5.2</v>
      </c>
      <c r="E338" s="70">
        <v>5.7</v>
      </c>
      <c r="F338" s="70">
        <v>6.2</v>
      </c>
      <c r="G338" s="70">
        <v>6.2</v>
      </c>
      <c r="H338" s="70">
        <v>6.1</v>
      </c>
      <c r="I338" s="70">
        <v>6.2</v>
      </c>
      <c r="J338" s="70">
        <v>5.6</v>
      </c>
      <c r="K338" s="70">
        <v>5.4</v>
      </c>
      <c r="L338" s="70">
        <v>6.7</v>
      </c>
    </row>
    <row r="339" spans="1:12" ht="14.25" x14ac:dyDescent="0.45">
      <c r="A339" s="34" t="s">
        <v>779</v>
      </c>
      <c r="B339" s="34" t="s">
        <v>395</v>
      </c>
      <c r="C339" s="34">
        <v>23.6</v>
      </c>
      <c r="D339" s="34">
        <v>22.8</v>
      </c>
      <c r="E339" s="70">
        <v>23.2</v>
      </c>
      <c r="F339" s="70">
        <v>25.2</v>
      </c>
      <c r="G339" s="70">
        <v>26.1</v>
      </c>
      <c r="H339" s="70">
        <v>25.3</v>
      </c>
      <c r="I339" s="70">
        <v>26</v>
      </c>
      <c r="J339" s="70">
        <v>26.5</v>
      </c>
      <c r="K339" s="70">
        <v>27.3</v>
      </c>
      <c r="L339" s="70">
        <v>27.1</v>
      </c>
    </row>
    <row r="340" spans="1:12" ht="14.25" x14ac:dyDescent="0.45">
      <c r="A340" s="34" t="s">
        <v>780</v>
      </c>
      <c r="B340" s="36" t="s">
        <v>781</v>
      </c>
      <c r="C340" s="34">
        <v>100</v>
      </c>
      <c r="D340" s="34">
        <v>100</v>
      </c>
      <c r="E340" s="70">
        <v>100</v>
      </c>
      <c r="F340" s="70">
        <v>100</v>
      </c>
      <c r="G340" s="70">
        <v>100</v>
      </c>
      <c r="H340" s="70">
        <v>100</v>
      </c>
      <c r="I340" s="70">
        <v>100</v>
      </c>
      <c r="J340" s="70">
        <v>100</v>
      </c>
      <c r="K340" s="70">
        <v>100</v>
      </c>
      <c r="L340" s="70">
        <v>100</v>
      </c>
    </row>
    <row r="341" spans="1:12" ht="14.25" x14ac:dyDescent="0.45">
      <c r="A341" s="34" t="s">
        <v>782</v>
      </c>
      <c r="B341" s="34" t="s">
        <v>381</v>
      </c>
      <c r="C341" s="34">
        <v>64</v>
      </c>
      <c r="D341" s="34">
        <v>64.2</v>
      </c>
      <c r="E341" s="70">
        <v>61.5</v>
      </c>
      <c r="F341" s="70">
        <v>63.1</v>
      </c>
      <c r="G341" s="70">
        <v>63.3</v>
      </c>
      <c r="H341" s="70">
        <v>62.4</v>
      </c>
      <c r="I341" s="70">
        <v>62.2</v>
      </c>
      <c r="J341" s="70">
        <v>62.5</v>
      </c>
      <c r="K341" s="70">
        <v>63.1</v>
      </c>
      <c r="L341" s="70">
        <v>63.2</v>
      </c>
    </row>
    <row r="342" spans="1:12" ht="14.25" x14ac:dyDescent="0.45">
      <c r="A342" s="34" t="s">
        <v>783</v>
      </c>
      <c r="B342" s="34" t="s">
        <v>383</v>
      </c>
      <c r="C342" s="34">
        <v>39.799999999999997</v>
      </c>
      <c r="D342" s="34">
        <v>39.700000000000003</v>
      </c>
      <c r="E342" s="70">
        <v>37.6</v>
      </c>
      <c r="F342" s="70">
        <v>39.799999999999997</v>
      </c>
      <c r="G342" s="70">
        <v>40</v>
      </c>
      <c r="H342" s="70">
        <v>39.1</v>
      </c>
      <c r="I342" s="70">
        <v>39.1</v>
      </c>
      <c r="J342" s="70">
        <v>39.299999999999997</v>
      </c>
      <c r="K342" s="70">
        <v>40</v>
      </c>
      <c r="L342" s="70">
        <v>40.200000000000003</v>
      </c>
    </row>
    <row r="343" spans="1:12" ht="14.25" x14ac:dyDescent="0.45">
      <c r="A343" s="34" t="s">
        <v>784</v>
      </c>
      <c r="B343" s="34" t="s">
        <v>385</v>
      </c>
      <c r="C343" s="34">
        <v>18.600000000000001</v>
      </c>
      <c r="D343" s="34">
        <v>17.8</v>
      </c>
      <c r="E343" s="70">
        <v>17.5</v>
      </c>
      <c r="F343" s="70">
        <v>17.600000000000001</v>
      </c>
      <c r="G343" s="70">
        <v>17.8</v>
      </c>
      <c r="H343" s="70">
        <v>17.899999999999999</v>
      </c>
      <c r="I343" s="70">
        <v>17.899999999999999</v>
      </c>
      <c r="J343" s="70">
        <v>17.8</v>
      </c>
      <c r="K343" s="70">
        <v>17.899999999999999</v>
      </c>
      <c r="L343" s="70">
        <v>17.899999999999999</v>
      </c>
    </row>
    <row r="344" spans="1:12" ht="14.25" x14ac:dyDescent="0.45">
      <c r="A344" s="34" t="s">
        <v>785</v>
      </c>
      <c r="B344" s="34" t="s">
        <v>387</v>
      </c>
      <c r="C344" s="34">
        <v>5.5</v>
      </c>
      <c r="D344" s="34">
        <v>6.7</v>
      </c>
      <c r="E344" s="70">
        <v>6.4</v>
      </c>
      <c r="F344" s="70">
        <v>5.7</v>
      </c>
      <c r="G344" s="70">
        <v>5.4</v>
      </c>
      <c r="H344" s="70">
        <v>5.5</v>
      </c>
      <c r="I344" s="70">
        <v>5.2</v>
      </c>
      <c r="J344" s="70">
        <v>5.4</v>
      </c>
      <c r="K344" s="70">
        <v>5.2</v>
      </c>
      <c r="L344" s="70">
        <v>5.0999999999999996</v>
      </c>
    </row>
    <row r="345" spans="1:12" ht="14.25" x14ac:dyDescent="0.45">
      <c r="A345" s="34" t="s">
        <v>786</v>
      </c>
      <c r="B345" s="34" t="s">
        <v>389</v>
      </c>
      <c r="C345" s="34">
        <v>36</v>
      </c>
      <c r="D345" s="34">
        <v>35.799999999999997</v>
      </c>
      <c r="E345" s="70">
        <v>38.5</v>
      </c>
      <c r="F345" s="70">
        <v>36.9</v>
      </c>
      <c r="G345" s="70">
        <v>36.700000000000003</v>
      </c>
      <c r="H345" s="70">
        <v>37.6</v>
      </c>
      <c r="I345" s="70">
        <v>37.799999999999997</v>
      </c>
      <c r="J345" s="70">
        <v>37.5</v>
      </c>
      <c r="K345" s="70">
        <v>36.9</v>
      </c>
      <c r="L345" s="70">
        <v>36.799999999999997</v>
      </c>
    </row>
    <row r="346" spans="1:12" ht="14.25" x14ac:dyDescent="0.45">
      <c r="A346" s="34" t="s">
        <v>787</v>
      </c>
      <c r="B346" s="34" t="s">
        <v>391</v>
      </c>
      <c r="C346" s="34">
        <v>2.5</v>
      </c>
      <c r="D346" s="34">
        <v>2.2999999999999998</v>
      </c>
      <c r="E346" s="70">
        <v>3.1</v>
      </c>
      <c r="F346" s="70">
        <v>2.7</v>
      </c>
      <c r="G346" s="70">
        <v>2.4</v>
      </c>
      <c r="H346" s="70">
        <v>2.4</v>
      </c>
      <c r="I346" s="70">
        <v>2.5</v>
      </c>
      <c r="J346" s="70">
        <v>2.4</v>
      </c>
      <c r="K346" s="70">
        <v>1.9</v>
      </c>
      <c r="L346" s="70">
        <v>2.1</v>
      </c>
    </row>
    <row r="347" spans="1:12" ht="14.25" x14ac:dyDescent="0.45">
      <c r="A347" s="34" t="s">
        <v>788</v>
      </c>
      <c r="B347" s="34" t="s">
        <v>393</v>
      </c>
      <c r="C347" s="34">
        <v>3.1</v>
      </c>
      <c r="D347" s="34">
        <v>2.8</v>
      </c>
      <c r="E347" s="70">
        <v>3.2</v>
      </c>
      <c r="F347" s="70">
        <v>3.3</v>
      </c>
      <c r="G347" s="70">
        <v>3.3</v>
      </c>
      <c r="H347" s="70">
        <v>3.4</v>
      </c>
      <c r="I347" s="70">
        <v>3.6</v>
      </c>
      <c r="J347" s="70">
        <v>3.7</v>
      </c>
      <c r="K347" s="70">
        <v>3.6</v>
      </c>
      <c r="L347" s="70">
        <v>4.0999999999999996</v>
      </c>
    </row>
    <row r="348" spans="1:12" ht="14.25" x14ac:dyDescent="0.45">
      <c r="A348" s="34" t="s">
        <v>789</v>
      </c>
      <c r="B348" s="34" t="s">
        <v>395</v>
      </c>
      <c r="C348" s="34">
        <v>30.4</v>
      </c>
      <c r="D348" s="34">
        <v>30.8</v>
      </c>
      <c r="E348" s="70">
        <v>32.200000000000003</v>
      </c>
      <c r="F348" s="70">
        <v>30.8</v>
      </c>
      <c r="G348" s="70">
        <v>31</v>
      </c>
      <c r="H348" s="70">
        <v>31.8</v>
      </c>
      <c r="I348" s="70">
        <v>31.7</v>
      </c>
      <c r="J348" s="70">
        <v>31.5</v>
      </c>
      <c r="K348" s="70">
        <v>31.3</v>
      </c>
      <c r="L348" s="70">
        <v>30.6</v>
      </c>
    </row>
    <row r="349" spans="1:12" ht="14.25" x14ac:dyDescent="0.45">
      <c r="A349" s="34" t="s">
        <v>790</v>
      </c>
      <c r="B349" s="36" t="s">
        <v>791</v>
      </c>
      <c r="C349" s="34">
        <v>100</v>
      </c>
      <c r="D349" s="34">
        <v>100</v>
      </c>
      <c r="E349" s="70">
        <v>100</v>
      </c>
      <c r="F349" s="70">
        <v>100</v>
      </c>
      <c r="G349" s="70">
        <v>100</v>
      </c>
      <c r="H349" s="70">
        <v>100</v>
      </c>
      <c r="I349" s="70">
        <v>100</v>
      </c>
      <c r="J349" s="70">
        <v>100</v>
      </c>
      <c r="K349" s="70">
        <v>100</v>
      </c>
      <c r="L349" s="70">
        <v>100</v>
      </c>
    </row>
    <row r="350" spans="1:12" ht="14.25" x14ac:dyDescent="0.45">
      <c r="A350" s="34" t="s">
        <v>792</v>
      </c>
      <c r="B350" s="34" t="s">
        <v>381</v>
      </c>
      <c r="C350" s="34">
        <v>64.2</v>
      </c>
      <c r="D350" s="34">
        <v>66.3</v>
      </c>
      <c r="E350" s="70">
        <v>64.7</v>
      </c>
      <c r="F350" s="70">
        <v>63.7</v>
      </c>
      <c r="G350" s="70">
        <v>63.2</v>
      </c>
      <c r="H350" s="70">
        <v>62</v>
      </c>
      <c r="I350" s="70">
        <v>60.3</v>
      </c>
      <c r="J350" s="70">
        <v>59.4</v>
      </c>
      <c r="K350" s="70">
        <v>58.9</v>
      </c>
      <c r="L350" s="70">
        <v>58.2</v>
      </c>
    </row>
    <row r="351" spans="1:12" ht="14.25" x14ac:dyDescent="0.45">
      <c r="A351" s="34" t="s">
        <v>793</v>
      </c>
      <c r="B351" s="34" t="s">
        <v>383</v>
      </c>
      <c r="C351" s="34">
        <v>35.9</v>
      </c>
      <c r="D351" s="34">
        <v>35.5</v>
      </c>
      <c r="E351" s="70">
        <v>34.200000000000003</v>
      </c>
      <c r="F351" s="70">
        <v>33.700000000000003</v>
      </c>
      <c r="G351" s="70">
        <v>32.799999999999997</v>
      </c>
      <c r="H351" s="70">
        <v>31.7</v>
      </c>
      <c r="I351" s="70">
        <v>31.3</v>
      </c>
      <c r="J351" s="70">
        <v>30.8</v>
      </c>
      <c r="K351" s="70">
        <v>30.2</v>
      </c>
      <c r="L351" s="70">
        <v>30</v>
      </c>
    </row>
    <row r="352" spans="1:12" ht="14.25" x14ac:dyDescent="0.45">
      <c r="A352" s="34" t="s">
        <v>794</v>
      </c>
      <c r="B352" s="34" t="s">
        <v>385</v>
      </c>
      <c r="C352" s="34">
        <v>12.9</v>
      </c>
      <c r="D352" s="34">
        <v>12.6</v>
      </c>
      <c r="E352" s="70">
        <v>12.9</v>
      </c>
      <c r="F352" s="70">
        <v>13.1</v>
      </c>
      <c r="G352" s="70">
        <v>12.9</v>
      </c>
      <c r="H352" s="70">
        <v>12.7</v>
      </c>
      <c r="I352" s="70">
        <v>12.6</v>
      </c>
      <c r="J352" s="70">
        <v>12.2</v>
      </c>
      <c r="K352" s="70">
        <v>12</v>
      </c>
      <c r="L352" s="70">
        <v>11.8</v>
      </c>
    </row>
    <row r="353" spans="1:12" ht="14.25" x14ac:dyDescent="0.45">
      <c r="A353" s="34" t="s">
        <v>795</v>
      </c>
      <c r="B353" s="34" t="s">
        <v>387</v>
      </c>
      <c r="C353" s="34">
        <v>15.4</v>
      </c>
      <c r="D353" s="34">
        <v>18.2</v>
      </c>
      <c r="E353" s="70">
        <v>17.600000000000001</v>
      </c>
      <c r="F353" s="70">
        <v>16.899999999999999</v>
      </c>
      <c r="G353" s="70">
        <v>17.5</v>
      </c>
      <c r="H353" s="70">
        <v>17.600000000000001</v>
      </c>
      <c r="I353" s="70">
        <v>16.5</v>
      </c>
      <c r="J353" s="70">
        <v>16.5</v>
      </c>
      <c r="K353" s="70">
        <v>16.7</v>
      </c>
      <c r="L353" s="70">
        <v>16.399999999999999</v>
      </c>
    </row>
    <row r="354" spans="1:12" ht="14.25" x14ac:dyDescent="0.45">
      <c r="A354" s="34" t="s">
        <v>796</v>
      </c>
      <c r="B354" s="34" t="s">
        <v>389</v>
      </c>
      <c r="C354" s="34">
        <v>35.799999999999997</v>
      </c>
      <c r="D354" s="34">
        <v>33.700000000000003</v>
      </c>
      <c r="E354" s="70">
        <v>35.299999999999997</v>
      </c>
      <c r="F354" s="70">
        <v>36.299999999999997</v>
      </c>
      <c r="G354" s="70">
        <v>36.799999999999997</v>
      </c>
      <c r="H354" s="70">
        <v>38</v>
      </c>
      <c r="I354" s="70">
        <v>39.700000000000003</v>
      </c>
      <c r="J354" s="70">
        <v>40.6</v>
      </c>
      <c r="K354" s="70">
        <v>41.1</v>
      </c>
      <c r="L354" s="70">
        <v>41.8</v>
      </c>
    </row>
    <row r="355" spans="1:12" ht="14.25" x14ac:dyDescent="0.45">
      <c r="A355" s="34" t="s">
        <v>797</v>
      </c>
      <c r="B355" s="34" t="s">
        <v>391</v>
      </c>
      <c r="C355" s="34">
        <v>2</v>
      </c>
      <c r="D355" s="34">
        <v>1.6</v>
      </c>
      <c r="E355" s="70">
        <v>2.2000000000000002</v>
      </c>
      <c r="F355" s="70">
        <v>2.1</v>
      </c>
      <c r="G355" s="70">
        <v>1.9</v>
      </c>
      <c r="H355" s="70">
        <v>1.9</v>
      </c>
      <c r="I355" s="70">
        <v>2</v>
      </c>
      <c r="J355" s="70">
        <v>1.9</v>
      </c>
      <c r="K355" s="70">
        <v>1.6</v>
      </c>
      <c r="L355" s="70">
        <v>1.7</v>
      </c>
    </row>
    <row r="356" spans="1:12" ht="14.25" x14ac:dyDescent="0.45">
      <c r="A356" s="34" t="s">
        <v>798</v>
      </c>
      <c r="B356" s="34" t="s">
        <v>393</v>
      </c>
      <c r="C356" s="34">
        <v>3.9</v>
      </c>
      <c r="D356" s="34">
        <v>3.5</v>
      </c>
      <c r="E356" s="70">
        <v>4</v>
      </c>
      <c r="F356" s="70">
        <v>4.2</v>
      </c>
      <c r="G356" s="70">
        <v>4.0999999999999996</v>
      </c>
      <c r="H356" s="70">
        <v>4.3</v>
      </c>
      <c r="I356" s="70">
        <v>4.5</v>
      </c>
      <c r="J356" s="70">
        <v>4.2</v>
      </c>
      <c r="K356" s="70">
        <v>4.0999999999999996</v>
      </c>
      <c r="L356" s="70">
        <v>4.7</v>
      </c>
    </row>
    <row r="357" spans="1:12" ht="14.25" x14ac:dyDescent="0.45">
      <c r="A357" s="34" t="s">
        <v>799</v>
      </c>
      <c r="B357" s="34" t="s">
        <v>395</v>
      </c>
      <c r="C357" s="34">
        <v>29.9</v>
      </c>
      <c r="D357" s="34">
        <v>28.6</v>
      </c>
      <c r="E357" s="70">
        <v>29.1</v>
      </c>
      <c r="F357" s="70">
        <v>30</v>
      </c>
      <c r="G357" s="70">
        <v>30.8</v>
      </c>
      <c r="H357" s="70">
        <v>31.8</v>
      </c>
      <c r="I357" s="70">
        <v>33.200000000000003</v>
      </c>
      <c r="J357" s="70">
        <v>34.5</v>
      </c>
      <c r="K357" s="70">
        <v>35.4</v>
      </c>
      <c r="L357" s="70">
        <v>35.4</v>
      </c>
    </row>
    <row r="358" spans="1:12" ht="14.25" x14ac:dyDescent="0.45">
      <c r="A358" s="34" t="s">
        <v>800</v>
      </c>
      <c r="B358" s="36" t="s">
        <v>801</v>
      </c>
      <c r="C358" s="34">
        <v>100</v>
      </c>
      <c r="D358" s="34">
        <v>100</v>
      </c>
      <c r="E358" s="70">
        <v>100</v>
      </c>
      <c r="F358" s="70">
        <v>100</v>
      </c>
      <c r="G358" s="70">
        <v>100</v>
      </c>
      <c r="H358" s="70">
        <v>100</v>
      </c>
      <c r="I358" s="70">
        <v>100</v>
      </c>
      <c r="J358" s="70">
        <v>100</v>
      </c>
      <c r="K358" s="70">
        <v>100</v>
      </c>
      <c r="L358" s="70">
        <v>100</v>
      </c>
    </row>
    <row r="359" spans="1:12" ht="14.25" x14ac:dyDescent="0.45">
      <c r="A359" s="34" t="s">
        <v>802</v>
      </c>
      <c r="B359" s="34" t="s">
        <v>417</v>
      </c>
      <c r="C359" s="34">
        <v>47.1</v>
      </c>
      <c r="D359" s="34">
        <v>51.7</v>
      </c>
      <c r="E359" s="70">
        <v>50.6</v>
      </c>
      <c r="F359" s="70">
        <v>47.3</v>
      </c>
      <c r="G359" s="70">
        <v>47.1</v>
      </c>
      <c r="H359" s="70">
        <v>47.4</v>
      </c>
      <c r="I359" s="70">
        <v>47</v>
      </c>
      <c r="J359" s="70">
        <v>50.3</v>
      </c>
      <c r="K359" s="70">
        <v>51.6</v>
      </c>
      <c r="L359" s="70">
        <v>51.9</v>
      </c>
    </row>
    <row r="360" spans="1:12" ht="14.25" x14ac:dyDescent="0.45">
      <c r="A360" s="34" t="s">
        <v>803</v>
      </c>
      <c r="B360" s="34" t="s">
        <v>419</v>
      </c>
      <c r="C360" s="34">
        <v>28.2</v>
      </c>
      <c r="D360" s="34">
        <v>30.8</v>
      </c>
      <c r="E360" s="70">
        <v>28.7</v>
      </c>
      <c r="F360" s="70">
        <v>27.2</v>
      </c>
      <c r="G360" s="70">
        <v>27.4</v>
      </c>
      <c r="H360" s="70">
        <v>27.3</v>
      </c>
      <c r="I360" s="70">
        <v>26.7</v>
      </c>
      <c r="J360" s="70">
        <v>28.5</v>
      </c>
      <c r="K360" s="70">
        <v>29.6</v>
      </c>
      <c r="L360" s="70">
        <v>29.8</v>
      </c>
    </row>
    <row r="361" spans="1:12" ht="14.25" x14ac:dyDescent="0.45">
      <c r="A361" s="34" t="s">
        <v>804</v>
      </c>
      <c r="B361" s="34" t="s">
        <v>421</v>
      </c>
      <c r="C361" s="34">
        <v>2.9</v>
      </c>
      <c r="D361" s="34">
        <v>3.4</v>
      </c>
      <c r="E361" s="70">
        <v>3</v>
      </c>
      <c r="F361" s="70">
        <v>2.9</v>
      </c>
      <c r="G361" s="70">
        <v>2.8</v>
      </c>
      <c r="H361" s="70">
        <v>3</v>
      </c>
      <c r="I361" s="70">
        <v>3</v>
      </c>
      <c r="J361" s="70">
        <v>3.1</v>
      </c>
      <c r="K361" s="70">
        <v>3.3</v>
      </c>
      <c r="L361" s="70">
        <v>3.3</v>
      </c>
    </row>
    <row r="362" spans="1:12" ht="14.25" x14ac:dyDescent="0.45">
      <c r="A362" s="34" t="s">
        <v>805</v>
      </c>
      <c r="B362" s="34" t="s">
        <v>423</v>
      </c>
      <c r="C362" s="34">
        <v>16</v>
      </c>
      <c r="D362" s="34">
        <v>17.5</v>
      </c>
      <c r="E362" s="70">
        <v>18.899999999999999</v>
      </c>
      <c r="F362" s="70">
        <v>17.2</v>
      </c>
      <c r="G362" s="70">
        <v>16.899999999999999</v>
      </c>
      <c r="H362" s="70">
        <v>17</v>
      </c>
      <c r="I362" s="70">
        <v>17.3</v>
      </c>
      <c r="J362" s="70">
        <v>18.7</v>
      </c>
      <c r="K362" s="70">
        <v>18.8</v>
      </c>
      <c r="L362" s="70">
        <v>18.7</v>
      </c>
    </row>
    <row r="363" spans="1:12" ht="14.25" x14ac:dyDescent="0.45">
      <c r="A363" s="34" t="s">
        <v>806</v>
      </c>
      <c r="B363" s="34" t="s">
        <v>425</v>
      </c>
      <c r="C363" s="34">
        <v>52.9</v>
      </c>
      <c r="D363" s="34">
        <v>48.3</v>
      </c>
      <c r="E363" s="70">
        <v>49.4</v>
      </c>
      <c r="F363" s="70">
        <v>52.7</v>
      </c>
      <c r="G363" s="70">
        <v>52.9</v>
      </c>
      <c r="H363" s="70">
        <v>52.6</v>
      </c>
      <c r="I363" s="70">
        <v>53</v>
      </c>
      <c r="J363" s="70">
        <v>49.7</v>
      </c>
      <c r="K363" s="70">
        <v>48.4</v>
      </c>
      <c r="L363" s="70">
        <v>48.1</v>
      </c>
    </row>
    <row r="364" spans="1:12" ht="14.25" x14ac:dyDescent="0.45">
      <c r="A364" s="34" t="s">
        <v>807</v>
      </c>
      <c r="B364" s="34" t="s">
        <v>427</v>
      </c>
      <c r="C364" s="34">
        <v>15.2</v>
      </c>
      <c r="D364" s="34">
        <v>9.5</v>
      </c>
      <c r="E364" s="70">
        <v>11.6</v>
      </c>
      <c r="F364" s="70">
        <v>16</v>
      </c>
      <c r="G364" s="70">
        <v>16.600000000000001</v>
      </c>
      <c r="H364" s="70">
        <v>16.899999999999999</v>
      </c>
      <c r="I364" s="70">
        <v>15.8</v>
      </c>
      <c r="J364" s="70">
        <v>10.199999999999999</v>
      </c>
      <c r="K364" s="70">
        <v>8</v>
      </c>
      <c r="L364" s="70">
        <v>7.5</v>
      </c>
    </row>
    <row r="365" spans="1:12" ht="14.25" x14ac:dyDescent="0.45">
      <c r="A365" s="34" t="s">
        <v>808</v>
      </c>
      <c r="B365" s="34" t="s">
        <v>429</v>
      </c>
      <c r="C365" s="34">
        <v>4.8</v>
      </c>
      <c r="D365" s="34">
        <v>4.7</v>
      </c>
      <c r="E365" s="70">
        <v>4.5999999999999996</v>
      </c>
      <c r="F365" s="70">
        <v>5</v>
      </c>
      <c r="G365" s="70">
        <v>5.2</v>
      </c>
      <c r="H365" s="70">
        <v>5.4</v>
      </c>
      <c r="I365" s="70">
        <v>5.7</v>
      </c>
      <c r="J365" s="70">
        <v>5.4</v>
      </c>
      <c r="K365" s="70">
        <v>5.5</v>
      </c>
      <c r="L365" s="70">
        <v>5.6</v>
      </c>
    </row>
    <row r="366" spans="1:12" ht="14.25" x14ac:dyDescent="0.45">
      <c r="A366" s="34" t="s">
        <v>809</v>
      </c>
      <c r="B366" s="34" t="s">
        <v>431</v>
      </c>
      <c r="C366" s="34">
        <v>32.9</v>
      </c>
      <c r="D366" s="34">
        <v>34.1</v>
      </c>
      <c r="E366" s="70">
        <v>33.200000000000003</v>
      </c>
      <c r="F366" s="70">
        <v>31.7</v>
      </c>
      <c r="G366" s="70">
        <v>31.1</v>
      </c>
      <c r="H366" s="70">
        <v>30.3</v>
      </c>
      <c r="I366" s="70">
        <v>31.4</v>
      </c>
      <c r="J366" s="70">
        <v>34.1</v>
      </c>
      <c r="K366" s="70">
        <v>34.9</v>
      </c>
      <c r="L366" s="70">
        <v>35</v>
      </c>
    </row>
    <row r="367" spans="1:12" ht="14.25" x14ac:dyDescent="0.45">
      <c r="A367" s="34" t="s">
        <v>810</v>
      </c>
      <c r="B367" s="36" t="s">
        <v>811</v>
      </c>
      <c r="C367" s="34">
        <v>100</v>
      </c>
      <c r="D367" s="34">
        <v>100</v>
      </c>
      <c r="E367" s="70">
        <v>100</v>
      </c>
      <c r="F367" s="70">
        <v>100</v>
      </c>
      <c r="G367" s="70">
        <v>100</v>
      </c>
      <c r="H367" s="70">
        <v>100</v>
      </c>
      <c r="I367" s="70">
        <v>100</v>
      </c>
      <c r="J367" s="70">
        <v>100</v>
      </c>
      <c r="K367" s="70">
        <v>100</v>
      </c>
      <c r="L367" s="70">
        <v>100</v>
      </c>
    </row>
    <row r="368" spans="1:12" ht="14.25" x14ac:dyDescent="0.45">
      <c r="A368" s="34" t="s">
        <v>812</v>
      </c>
      <c r="B368" s="34" t="s">
        <v>381</v>
      </c>
      <c r="C368" s="34">
        <v>40.1</v>
      </c>
      <c r="D368" s="34">
        <v>48.7</v>
      </c>
      <c r="E368" s="70">
        <v>51.4</v>
      </c>
      <c r="F368" s="70">
        <v>43.5</v>
      </c>
      <c r="G368" s="70">
        <v>44.8</v>
      </c>
      <c r="H368" s="70">
        <v>46.7</v>
      </c>
      <c r="I368" s="70">
        <v>48.7</v>
      </c>
      <c r="J368" s="70">
        <v>55.6</v>
      </c>
      <c r="K368" s="70">
        <v>61.4</v>
      </c>
      <c r="L368" s="70">
        <v>60.8</v>
      </c>
    </row>
    <row r="369" spans="1:12" ht="14.25" x14ac:dyDescent="0.45">
      <c r="A369" s="34" t="s">
        <v>813</v>
      </c>
      <c r="B369" s="34" t="s">
        <v>383</v>
      </c>
      <c r="C369" s="34">
        <v>22.4</v>
      </c>
      <c r="D369" s="34">
        <v>24</v>
      </c>
      <c r="E369" s="70">
        <v>22.5</v>
      </c>
      <c r="F369" s="70">
        <v>20.100000000000001</v>
      </c>
      <c r="G369" s="70">
        <v>20.7</v>
      </c>
      <c r="H369" s="70">
        <v>21.4</v>
      </c>
      <c r="I369" s="70">
        <v>21</v>
      </c>
      <c r="J369" s="70">
        <v>22.9</v>
      </c>
      <c r="K369" s="70">
        <v>25.5</v>
      </c>
      <c r="L369" s="70">
        <v>25.4</v>
      </c>
    </row>
    <row r="370" spans="1:12" ht="14.25" x14ac:dyDescent="0.45">
      <c r="A370" s="34" t="s">
        <v>814</v>
      </c>
      <c r="B370" s="34" t="s">
        <v>385</v>
      </c>
      <c r="C370" s="34">
        <v>9.6999999999999993</v>
      </c>
      <c r="D370" s="34">
        <v>11.5</v>
      </c>
      <c r="E370" s="70">
        <v>9.5</v>
      </c>
      <c r="F370" s="70">
        <v>8.5</v>
      </c>
      <c r="G370" s="70">
        <v>8.6999999999999993</v>
      </c>
      <c r="H370" s="70">
        <v>9.6</v>
      </c>
      <c r="I370" s="70">
        <v>9.8000000000000007</v>
      </c>
      <c r="J370" s="70">
        <v>10.4</v>
      </c>
      <c r="K370" s="70">
        <v>11.1</v>
      </c>
      <c r="L370" s="70">
        <v>11.3</v>
      </c>
    </row>
    <row r="371" spans="1:12" ht="14.25" x14ac:dyDescent="0.45">
      <c r="A371" s="34" t="s">
        <v>815</v>
      </c>
      <c r="B371" s="34" t="s">
        <v>387</v>
      </c>
      <c r="C371" s="34">
        <v>8</v>
      </c>
      <c r="D371" s="34">
        <v>13.3</v>
      </c>
      <c r="E371" s="70">
        <v>19.399999999999999</v>
      </c>
      <c r="F371" s="70">
        <v>14.8</v>
      </c>
      <c r="G371" s="70">
        <v>15.4</v>
      </c>
      <c r="H371" s="70">
        <v>15.7</v>
      </c>
      <c r="I371" s="70">
        <v>17.8</v>
      </c>
      <c r="J371" s="70">
        <v>22.2</v>
      </c>
      <c r="K371" s="70">
        <v>24.9</v>
      </c>
      <c r="L371" s="70">
        <v>24.1</v>
      </c>
    </row>
    <row r="372" spans="1:12" ht="14.25" x14ac:dyDescent="0.45">
      <c r="A372" s="34" t="s">
        <v>816</v>
      </c>
      <c r="B372" s="34" t="s">
        <v>389</v>
      </c>
      <c r="C372" s="34">
        <v>59.9</v>
      </c>
      <c r="D372" s="34">
        <v>51.3</v>
      </c>
      <c r="E372" s="70">
        <v>48.6</v>
      </c>
      <c r="F372" s="70">
        <v>56.5</v>
      </c>
      <c r="G372" s="70">
        <v>55.2</v>
      </c>
      <c r="H372" s="70">
        <v>53.3</v>
      </c>
      <c r="I372" s="70">
        <v>51.3</v>
      </c>
      <c r="J372" s="70">
        <v>44.4</v>
      </c>
      <c r="K372" s="70">
        <v>38.6</v>
      </c>
      <c r="L372" s="70">
        <v>39.200000000000003</v>
      </c>
    </row>
    <row r="373" spans="1:12" ht="14.25" x14ac:dyDescent="0.45">
      <c r="A373" s="34" t="s">
        <v>817</v>
      </c>
      <c r="B373" s="34" t="s">
        <v>391</v>
      </c>
      <c r="C373" s="34">
        <v>26.1</v>
      </c>
      <c r="D373" s="34">
        <v>13.9</v>
      </c>
      <c r="E373" s="70">
        <v>17</v>
      </c>
      <c r="F373" s="70">
        <v>22.8</v>
      </c>
      <c r="G373" s="70">
        <v>21.8</v>
      </c>
      <c r="H373" s="70">
        <v>21.4</v>
      </c>
      <c r="I373" s="70">
        <v>21.7</v>
      </c>
      <c r="J373" s="70">
        <v>14</v>
      </c>
      <c r="K373" s="70">
        <v>9.1999999999999993</v>
      </c>
      <c r="L373" s="70">
        <v>7</v>
      </c>
    </row>
    <row r="374" spans="1:12" ht="14.25" x14ac:dyDescent="0.45">
      <c r="A374" s="34" t="s">
        <v>818</v>
      </c>
      <c r="B374" s="34" t="s">
        <v>393</v>
      </c>
      <c r="C374" s="34">
        <v>0.6</v>
      </c>
      <c r="D374" s="34">
        <v>1</v>
      </c>
      <c r="E374" s="70">
        <v>0.8</v>
      </c>
      <c r="F374" s="70">
        <v>1.2</v>
      </c>
      <c r="G374" s="70">
        <v>1.1000000000000001</v>
      </c>
      <c r="H374" s="70">
        <v>0.9</v>
      </c>
      <c r="I374" s="70">
        <v>0.9</v>
      </c>
      <c r="J374" s="70">
        <v>0.5</v>
      </c>
      <c r="K374" s="70">
        <v>0.8</v>
      </c>
      <c r="L374" s="70">
        <v>0.8</v>
      </c>
    </row>
    <row r="375" spans="1:12" ht="14.25" x14ac:dyDescent="0.45">
      <c r="A375" s="34" t="s">
        <v>819</v>
      </c>
      <c r="B375" s="34" t="s">
        <v>395</v>
      </c>
      <c r="C375" s="34">
        <v>33.200000000000003</v>
      </c>
      <c r="D375" s="34">
        <v>36.4</v>
      </c>
      <c r="E375" s="70">
        <v>30.7</v>
      </c>
      <c r="F375" s="70">
        <v>32.5</v>
      </c>
      <c r="G375" s="70">
        <v>32.299999999999997</v>
      </c>
      <c r="H375" s="70">
        <v>31</v>
      </c>
      <c r="I375" s="70">
        <v>28.7</v>
      </c>
      <c r="J375" s="70">
        <v>29.9</v>
      </c>
      <c r="K375" s="70">
        <v>28.7</v>
      </c>
      <c r="L375" s="70">
        <v>31.3</v>
      </c>
    </row>
    <row r="376" spans="1:12" ht="14.25" x14ac:dyDescent="0.45">
      <c r="A376" s="34" t="s">
        <v>820</v>
      </c>
      <c r="B376" s="36" t="s">
        <v>821</v>
      </c>
      <c r="C376" s="34">
        <v>100</v>
      </c>
      <c r="D376" s="34">
        <v>100</v>
      </c>
      <c r="E376" s="70">
        <v>100</v>
      </c>
      <c r="F376" s="70">
        <v>100</v>
      </c>
      <c r="G376" s="70">
        <v>100</v>
      </c>
      <c r="H376" s="70">
        <v>100</v>
      </c>
      <c r="I376" s="70">
        <v>100</v>
      </c>
      <c r="J376" s="70">
        <v>100</v>
      </c>
      <c r="K376" s="70">
        <v>100</v>
      </c>
      <c r="L376" s="70">
        <v>100</v>
      </c>
    </row>
    <row r="377" spans="1:12" ht="14.25" x14ac:dyDescent="0.45">
      <c r="A377" s="34" t="s">
        <v>822</v>
      </c>
      <c r="B377" s="34" t="s">
        <v>381</v>
      </c>
      <c r="C377" s="34">
        <v>54.4</v>
      </c>
      <c r="D377" s="34">
        <v>60.2</v>
      </c>
      <c r="E377" s="70">
        <v>50.7</v>
      </c>
      <c r="F377" s="70">
        <v>48.1</v>
      </c>
      <c r="G377" s="70">
        <v>50</v>
      </c>
      <c r="H377" s="70">
        <v>49.5</v>
      </c>
      <c r="I377" s="70">
        <v>49.4</v>
      </c>
      <c r="J377" s="70">
        <v>53.9</v>
      </c>
      <c r="K377" s="70">
        <v>53.2</v>
      </c>
      <c r="L377" s="70">
        <v>52.8</v>
      </c>
    </row>
    <row r="378" spans="1:12" ht="14.25" x14ac:dyDescent="0.45">
      <c r="A378" s="34" t="s">
        <v>823</v>
      </c>
      <c r="B378" s="34" t="s">
        <v>383</v>
      </c>
      <c r="C378" s="34">
        <v>29.9</v>
      </c>
      <c r="D378" s="34">
        <v>34.4</v>
      </c>
      <c r="E378" s="70">
        <v>27.8</v>
      </c>
      <c r="F378" s="70">
        <v>27.2</v>
      </c>
      <c r="G378" s="70">
        <v>28.2</v>
      </c>
      <c r="H378" s="70">
        <v>26.2</v>
      </c>
      <c r="I378" s="70">
        <v>26.1</v>
      </c>
      <c r="J378" s="70">
        <v>29.6</v>
      </c>
      <c r="K378" s="70">
        <v>29.3</v>
      </c>
      <c r="L378" s="70">
        <v>27.9</v>
      </c>
    </row>
    <row r="379" spans="1:12" ht="14.25" x14ac:dyDescent="0.45">
      <c r="A379" s="34" t="s">
        <v>824</v>
      </c>
      <c r="B379" s="34" t="s">
        <v>385</v>
      </c>
      <c r="C379" s="34">
        <v>-0.5</v>
      </c>
      <c r="D379" s="34">
        <v>-1.4</v>
      </c>
      <c r="E379" s="70">
        <v>-1.8</v>
      </c>
      <c r="F379" s="70">
        <v>-0.7</v>
      </c>
      <c r="G379" s="70">
        <v>0</v>
      </c>
      <c r="H379" s="70">
        <v>0</v>
      </c>
      <c r="I379" s="70">
        <v>0.2</v>
      </c>
      <c r="J379" s="70">
        <v>0.1</v>
      </c>
      <c r="K379" s="70">
        <v>0.1</v>
      </c>
      <c r="L379" s="70">
        <v>-0.2</v>
      </c>
    </row>
    <row r="380" spans="1:12" ht="14.25" x14ac:dyDescent="0.45">
      <c r="A380" s="34" t="s">
        <v>825</v>
      </c>
      <c r="B380" s="34" t="s">
        <v>387</v>
      </c>
      <c r="C380" s="34">
        <v>25.1</v>
      </c>
      <c r="D380" s="34">
        <v>27.1</v>
      </c>
      <c r="E380" s="70">
        <v>24.7</v>
      </c>
      <c r="F380" s="70">
        <v>21.6</v>
      </c>
      <c r="G380" s="70">
        <v>21.8</v>
      </c>
      <c r="H380" s="70">
        <v>23.3</v>
      </c>
      <c r="I380" s="70">
        <v>23.1</v>
      </c>
      <c r="J380" s="70">
        <v>24.2</v>
      </c>
      <c r="K380" s="70">
        <v>23.7</v>
      </c>
      <c r="L380" s="70">
        <v>25.1</v>
      </c>
    </row>
    <row r="381" spans="1:12" ht="14.25" x14ac:dyDescent="0.45">
      <c r="A381" s="34" t="s">
        <v>826</v>
      </c>
      <c r="B381" s="34" t="s">
        <v>389</v>
      </c>
      <c r="C381" s="34">
        <v>45.6</v>
      </c>
      <c r="D381" s="34">
        <v>39.799999999999997</v>
      </c>
      <c r="E381" s="70">
        <v>49.3</v>
      </c>
      <c r="F381" s="70">
        <v>51.9</v>
      </c>
      <c r="G381" s="70">
        <v>50</v>
      </c>
      <c r="H381" s="70">
        <v>50.5</v>
      </c>
      <c r="I381" s="70">
        <v>50.6</v>
      </c>
      <c r="J381" s="70">
        <v>46.1</v>
      </c>
      <c r="K381" s="70">
        <v>46.8</v>
      </c>
      <c r="L381" s="70">
        <v>47.2</v>
      </c>
    </row>
    <row r="382" spans="1:12" ht="14.25" x14ac:dyDescent="0.45">
      <c r="A382" s="34" t="s">
        <v>827</v>
      </c>
      <c r="B382" s="34" t="s">
        <v>391</v>
      </c>
      <c r="C382" s="34">
        <v>13.3</v>
      </c>
      <c r="D382" s="34">
        <v>7.3</v>
      </c>
      <c r="E382" s="70">
        <v>12.1</v>
      </c>
      <c r="F382" s="70">
        <v>16.2</v>
      </c>
      <c r="G382" s="70">
        <v>13.1</v>
      </c>
      <c r="H382" s="70">
        <v>13.7</v>
      </c>
      <c r="I382" s="70">
        <v>11.8</v>
      </c>
      <c r="J382" s="70">
        <v>7.3</v>
      </c>
      <c r="K382" s="70">
        <v>7.1</v>
      </c>
      <c r="L382" s="70">
        <v>9.9</v>
      </c>
    </row>
    <row r="383" spans="1:12" ht="14.25" x14ac:dyDescent="0.45">
      <c r="A383" s="34" t="s">
        <v>828</v>
      </c>
      <c r="B383" s="34" t="s">
        <v>393</v>
      </c>
      <c r="C383" s="34">
        <v>9.1</v>
      </c>
      <c r="D383" s="34">
        <v>7.7</v>
      </c>
      <c r="E383" s="70">
        <v>8.6999999999999993</v>
      </c>
      <c r="F383" s="70">
        <v>8.4</v>
      </c>
      <c r="G383" s="70">
        <v>7.9</v>
      </c>
      <c r="H383" s="70">
        <v>8.6</v>
      </c>
      <c r="I383" s="70">
        <v>9.4</v>
      </c>
      <c r="J383" s="70">
        <v>8.9</v>
      </c>
      <c r="K383" s="70">
        <v>9</v>
      </c>
      <c r="L383" s="70">
        <v>10.199999999999999</v>
      </c>
    </row>
    <row r="384" spans="1:12" ht="14.25" x14ac:dyDescent="0.45">
      <c r="A384" s="34" t="s">
        <v>829</v>
      </c>
      <c r="B384" s="34" t="s">
        <v>395</v>
      </c>
      <c r="C384" s="34">
        <v>23.1</v>
      </c>
      <c r="D384" s="34">
        <v>24.8</v>
      </c>
      <c r="E384" s="70">
        <v>28.4</v>
      </c>
      <c r="F384" s="70">
        <v>27.3</v>
      </c>
      <c r="G384" s="70">
        <v>29</v>
      </c>
      <c r="H384" s="70">
        <v>28.2</v>
      </c>
      <c r="I384" s="70">
        <v>29.4</v>
      </c>
      <c r="J384" s="70">
        <v>29.9</v>
      </c>
      <c r="K384" s="70">
        <v>30.8</v>
      </c>
      <c r="L384" s="70">
        <v>27.1</v>
      </c>
    </row>
    <row r="385" spans="1:12" ht="14.25" x14ac:dyDescent="0.45">
      <c r="A385" s="34" t="s">
        <v>830</v>
      </c>
      <c r="B385" s="36" t="s">
        <v>831</v>
      </c>
      <c r="C385" s="34">
        <v>100</v>
      </c>
      <c r="D385" s="34">
        <v>100</v>
      </c>
      <c r="E385" s="70">
        <v>100</v>
      </c>
      <c r="F385" s="70">
        <v>100</v>
      </c>
      <c r="G385" s="70">
        <v>100</v>
      </c>
      <c r="H385" s="70">
        <v>100</v>
      </c>
      <c r="I385" s="70">
        <v>100</v>
      </c>
      <c r="J385" s="70">
        <v>100</v>
      </c>
      <c r="K385" s="70">
        <v>100</v>
      </c>
      <c r="L385" s="70">
        <v>100</v>
      </c>
    </row>
    <row r="386" spans="1:12" ht="14.25" x14ac:dyDescent="0.45">
      <c r="A386" s="34" t="s">
        <v>832</v>
      </c>
      <c r="B386" s="34" t="s">
        <v>381</v>
      </c>
      <c r="C386" s="34">
        <v>31.1</v>
      </c>
      <c r="D386" s="34">
        <v>35.799999999999997</v>
      </c>
      <c r="E386" s="70">
        <v>32.4</v>
      </c>
      <c r="F386" s="70">
        <v>31.1</v>
      </c>
      <c r="G386" s="70">
        <v>28.1</v>
      </c>
      <c r="H386" s="70">
        <v>37.4</v>
      </c>
      <c r="I386" s="70">
        <v>33.299999999999997</v>
      </c>
      <c r="J386" s="70">
        <v>32.9</v>
      </c>
      <c r="K386" s="70">
        <v>28.7</v>
      </c>
      <c r="L386" s="70">
        <v>29.1</v>
      </c>
    </row>
    <row r="387" spans="1:12" ht="14.25" x14ac:dyDescent="0.45">
      <c r="A387" s="34" t="s">
        <v>833</v>
      </c>
      <c r="B387" s="34" t="s">
        <v>383</v>
      </c>
      <c r="C387" s="34">
        <v>11.5</v>
      </c>
      <c r="D387" s="34">
        <v>13.5</v>
      </c>
      <c r="E387" s="70">
        <v>13.3</v>
      </c>
      <c r="F387" s="70">
        <v>14</v>
      </c>
      <c r="G387" s="70">
        <v>14.1</v>
      </c>
      <c r="H387" s="70">
        <v>15.6</v>
      </c>
      <c r="I387" s="70">
        <v>14.7</v>
      </c>
      <c r="J387" s="70">
        <v>15.3</v>
      </c>
      <c r="K387" s="70">
        <v>15.1</v>
      </c>
      <c r="L387" s="70">
        <v>15</v>
      </c>
    </row>
    <row r="388" spans="1:12" ht="14.25" x14ac:dyDescent="0.45">
      <c r="A388" s="34" t="s">
        <v>834</v>
      </c>
      <c r="B388" s="34" t="s">
        <v>385</v>
      </c>
      <c r="C388" s="34">
        <v>0.9</v>
      </c>
      <c r="D388" s="34">
        <v>0.6</v>
      </c>
      <c r="E388" s="70">
        <v>1.1000000000000001</v>
      </c>
      <c r="F388" s="70">
        <v>1.2</v>
      </c>
      <c r="G388" s="70">
        <v>0.5</v>
      </c>
      <c r="H388" s="70">
        <v>1.6</v>
      </c>
      <c r="I388" s="70">
        <v>1.7</v>
      </c>
      <c r="J388" s="70">
        <v>1.9</v>
      </c>
      <c r="K388" s="70">
        <v>1.7</v>
      </c>
      <c r="L388" s="70">
        <v>2</v>
      </c>
    </row>
    <row r="389" spans="1:12" ht="14.25" x14ac:dyDescent="0.45">
      <c r="A389" s="34" t="s">
        <v>835</v>
      </c>
      <c r="B389" s="34" t="s">
        <v>387</v>
      </c>
      <c r="C389" s="34">
        <v>18.600000000000001</v>
      </c>
      <c r="D389" s="34">
        <v>21.7</v>
      </c>
      <c r="E389" s="70">
        <v>18</v>
      </c>
      <c r="F389" s="70">
        <v>15.8</v>
      </c>
      <c r="G389" s="70">
        <v>13.6</v>
      </c>
      <c r="H389" s="70">
        <v>20.100000000000001</v>
      </c>
      <c r="I389" s="70">
        <v>16.899999999999999</v>
      </c>
      <c r="J389" s="70">
        <v>15.7</v>
      </c>
      <c r="K389" s="70">
        <v>11.9</v>
      </c>
      <c r="L389" s="70">
        <v>12.1</v>
      </c>
    </row>
    <row r="390" spans="1:12" ht="14.25" x14ac:dyDescent="0.45">
      <c r="A390" s="34" t="s">
        <v>836</v>
      </c>
      <c r="B390" s="34" t="s">
        <v>389</v>
      </c>
      <c r="C390" s="34">
        <v>68.900000000000006</v>
      </c>
      <c r="D390" s="34">
        <v>64.2</v>
      </c>
      <c r="E390" s="70">
        <v>67.599999999999994</v>
      </c>
      <c r="F390" s="70">
        <v>68.900000000000006</v>
      </c>
      <c r="G390" s="70">
        <v>71.900000000000006</v>
      </c>
      <c r="H390" s="70">
        <v>62.6</v>
      </c>
      <c r="I390" s="70">
        <v>66.7</v>
      </c>
      <c r="J390" s="70">
        <v>67.099999999999994</v>
      </c>
      <c r="K390" s="70">
        <v>71.3</v>
      </c>
      <c r="L390" s="70">
        <v>70.900000000000006</v>
      </c>
    </row>
    <row r="391" spans="1:12" ht="14.25" x14ac:dyDescent="0.45">
      <c r="A391" s="34" t="s">
        <v>837</v>
      </c>
      <c r="B391" s="34" t="s">
        <v>391</v>
      </c>
      <c r="C391" s="34">
        <v>18.600000000000001</v>
      </c>
      <c r="D391" s="34">
        <v>5.6</v>
      </c>
      <c r="E391" s="70">
        <v>8.3000000000000007</v>
      </c>
      <c r="F391" s="70">
        <v>17.8</v>
      </c>
      <c r="G391" s="70">
        <v>17.600000000000001</v>
      </c>
      <c r="H391" s="70">
        <v>15</v>
      </c>
      <c r="I391" s="70">
        <v>13.8</v>
      </c>
      <c r="J391" s="70">
        <v>7.9</v>
      </c>
      <c r="K391" s="70">
        <v>5</v>
      </c>
      <c r="L391" s="70">
        <v>5.3</v>
      </c>
    </row>
    <row r="392" spans="1:12" ht="14.25" x14ac:dyDescent="0.45">
      <c r="A392" s="34" t="s">
        <v>838</v>
      </c>
      <c r="B392" s="34" t="s">
        <v>393</v>
      </c>
      <c r="C392" s="34">
        <v>6.8</v>
      </c>
      <c r="D392" s="34">
        <v>4.3</v>
      </c>
      <c r="E392" s="70">
        <v>4.4000000000000004</v>
      </c>
      <c r="F392" s="70">
        <v>5.2</v>
      </c>
      <c r="G392" s="70">
        <v>5</v>
      </c>
      <c r="H392" s="70">
        <v>4.5999999999999996</v>
      </c>
      <c r="I392" s="70">
        <v>5</v>
      </c>
      <c r="J392" s="70">
        <v>4.9000000000000004</v>
      </c>
      <c r="K392" s="70">
        <v>6</v>
      </c>
      <c r="L392" s="70">
        <v>5.7</v>
      </c>
    </row>
    <row r="393" spans="1:12" ht="14.25" x14ac:dyDescent="0.45">
      <c r="A393" s="34" t="s">
        <v>839</v>
      </c>
      <c r="B393" s="34" t="s">
        <v>395</v>
      </c>
      <c r="C393" s="34">
        <v>43.5</v>
      </c>
      <c r="D393" s="34">
        <v>54.3</v>
      </c>
      <c r="E393" s="70">
        <v>54.9</v>
      </c>
      <c r="F393" s="70">
        <v>46</v>
      </c>
      <c r="G393" s="70">
        <v>49.2</v>
      </c>
      <c r="H393" s="70">
        <v>43</v>
      </c>
      <c r="I393" s="70">
        <v>47.9</v>
      </c>
      <c r="J393" s="70">
        <v>54.3</v>
      </c>
      <c r="K393" s="70">
        <v>60.3</v>
      </c>
      <c r="L393" s="70">
        <v>59.9</v>
      </c>
    </row>
    <row r="394" spans="1:12" ht="14.25" x14ac:dyDescent="0.45">
      <c r="A394" s="34" t="s">
        <v>840</v>
      </c>
      <c r="B394" s="36" t="s">
        <v>841</v>
      </c>
      <c r="C394" s="34">
        <v>100</v>
      </c>
      <c r="D394" s="34">
        <v>100</v>
      </c>
      <c r="E394" s="70">
        <v>100</v>
      </c>
      <c r="F394" s="70">
        <v>100</v>
      </c>
      <c r="G394" s="70">
        <v>100</v>
      </c>
      <c r="H394" s="70">
        <v>100</v>
      </c>
      <c r="I394" s="70">
        <v>100</v>
      </c>
      <c r="J394" s="70">
        <v>100</v>
      </c>
      <c r="K394" s="70">
        <v>100</v>
      </c>
      <c r="L394" s="70">
        <v>100</v>
      </c>
    </row>
    <row r="395" spans="1:12" ht="14.25" x14ac:dyDescent="0.45">
      <c r="A395" s="34" t="s">
        <v>842</v>
      </c>
      <c r="B395" s="34" t="s">
        <v>381</v>
      </c>
      <c r="C395" s="34">
        <v>42.5</v>
      </c>
      <c r="D395" s="34">
        <v>47.3</v>
      </c>
      <c r="E395" s="70">
        <v>45.1</v>
      </c>
      <c r="F395" s="70">
        <v>43.7</v>
      </c>
      <c r="G395" s="70">
        <v>43</v>
      </c>
      <c r="H395" s="70">
        <v>42.6</v>
      </c>
      <c r="I395" s="70">
        <v>42.2</v>
      </c>
      <c r="J395" s="70">
        <v>44.7</v>
      </c>
      <c r="K395" s="70">
        <v>45.3</v>
      </c>
      <c r="L395" s="70">
        <v>45.9</v>
      </c>
    </row>
    <row r="396" spans="1:12" ht="14.25" x14ac:dyDescent="0.45">
      <c r="A396" s="34" t="s">
        <v>843</v>
      </c>
      <c r="B396" s="34" t="s">
        <v>383</v>
      </c>
      <c r="C396" s="34">
        <v>26.4</v>
      </c>
      <c r="D396" s="34">
        <v>29.3</v>
      </c>
      <c r="E396" s="70">
        <v>27.4</v>
      </c>
      <c r="F396" s="70">
        <v>26.7</v>
      </c>
      <c r="G396" s="70">
        <v>26.4</v>
      </c>
      <c r="H396" s="70">
        <v>26.8</v>
      </c>
      <c r="I396" s="70">
        <v>26</v>
      </c>
      <c r="J396" s="70">
        <v>27.6</v>
      </c>
      <c r="K396" s="70">
        <v>28.3</v>
      </c>
      <c r="L396" s="70">
        <v>28.2</v>
      </c>
    </row>
    <row r="397" spans="1:12" ht="14.25" x14ac:dyDescent="0.45">
      <c r="A397" s="34" t="s">
        <v>844</v>
      </c>
      <c r="B397" s="34" t="s">
        <v>385</v>
      </c>
      <c r="C397" s="34">
        <v>1.2</v>
      </c>
      <c r="D397" s="34">
        <v>1.6</v>
      </c>
      <c r="E397" s="70">
        <v>1.5</v>
      </c>
      <c r="F397" s="70">
        <v>1.4</v>
      </c>
      <c r="G397" s="70">
        <v>1.4</v>
      </c>
      <c r="H397" s="70">
        <v>1.3</v>
      </c>
      <c r="I397" s="70">
        <v>1.2</v>
      </c>
      <c r="J397" s="70">
        <v>1.3</v>
      </c>
      <c r="K397" s="70">
        <v>1.3</v>
      </c>
      <c r="L397" s="70">
        <v>1.3</v>
      </c>
    </row>
    <row r="398" spans="1:12" ht="14.25" x14ac:dyDescent="0.45">
      <c r="A398" s="34" t="s">
        <v>845</v>
      </c>
      <c r="B398" s="34" t="s">
        <v>387</v>
      </c>
      <c r="C398" s="34">
        <v>14.8</v>
      </c>
      <c r="D398" s="34">
        <v>16.399999999999999</v>
      </c>
      <c r="E398" s="70">
        <v>16.2</v>
      </c>
      <c r="F398" s="70">
        <v>15.6</v>
      </c>
      <c r="G398" s="70">
        <v>15.2</v>
      </c>
      <c r="H398" s="70">
        <v>14.4</v>
      </c>
      <c r="I398" s="70">
        <v>14.9</v>
      </c>
      <c r="J398" s="70">
        <v>15.8</v>
      </c>
      <c r="K398" s="70">
        <v>15.7</v>
      </c>
      <c r="L398" s="70">
        <v>16.3</v>
      </c>
    </row>
    <row r="399" spans="1:12" ht="14.25" x14ac:dyDescent="0.45">
      <c r="A399" s="34" t="s">
        <v>846</v>
      </c>
      <c r="B399" s="34" t="s">
        <v>389</v>
      </c>
      <c r="C399" s="34">
        <v>57.5</v>
      </c>
      <c r="D399" s="34">
        <v>52.7</v>
      </c>
      <c r="E399" s="70">
        <v>54.9</v>
      </c>
      <c r="F399" s="70">
        <v>56.3</v>
      </c>
      <c r="G399" s="70">
        <v>57</v>
      </c>
      <c r="H399" s="70">
        <v>57.4</v>
      </c>
      <c r="I399" s="70">
        <v>57.8</v>
      </c>
      <c r="J399" s="70">
        <v>55.3</v>
      </c>
      <c r="K399" s="70">
        <v>54.7</v>
      </c>
      <c r="L399" s="70">
        <v>54.1</v>
      </c>
    </row>
    <row r="400" spans="1:12" ht="14.25" x14ac:dyDescent="0.45">
      <c r="A400" s="34" t="s">
        <v>847</v>
      </c>
      <c r="B400" s="34" t="s">
        <v>391</v>
      </c>
      <c r="C400" s="34">
        <v>16.100000000000001</v>
      </c>
      <c r="D400" s="34">
        <v>11.1</v>
      </c>
      <c r="E400" s="70">
        <v>13.7</v>
      </c>
      <c r="F400" s="70">
        <v>20.5</v>
      </c>
      <c r="G400" s="70">
        <v>24.9</v>
      </c>
      <c r="H400" s="70">
        <v>26.1</v>
      </c>
      <c r="I400" s="70">
        <v>23.4</v>
      </c>
      <c r="J400" s="70">
        <v>14.5</v>
      </c>
      <c r="K400" s="70">
        <v>11.7</v>
      </c>
      <c r="L400" s="70">
        <v>9.4</v>
      </c>
    </row>
    <row r="401" spans="1:12" ht="14.25" x14ac:dyDescent="0.45">
      <c r="A401" s="34" t="s">
        <v>848</v>
      </c>
      <c r="B401" s="34" t="s">
        <v>393</v>
      </c>
      <c r="C401" s="34">
        <v>3.7</v>
      </c>
      <c r="D401" s="34">
        <v>4.3</v>
      </c>
      <c r="E401" s="70">
        <v>3.7</v>
      </c>
      <c r="F401" s="70">
        <v>3.1</v>
      </c>
      <c r="G401" s="70">
        <v>2.9</v>
      </c>
      <c r="H401" s="70">
        <v>2.8</v>
      </c>
      <c r="I401" s="70">
        <v>3.4</v>
      </c>
      <c r="J401" s="70">
        <v>3.9</v>
      </c>
      <c r="K401" s="70">
        <v>3.7</v>
      </c>
      <c r="L401" s="70">
        <v>3.7</v>
      </c>
    </row>
    <row r="402" spans="1:12" ht="14.25" x14ac:dyDescent="0.45">
      <c r="A402" s="34" t="s">
        <v>849</v>
      </c>
      <c r="B402" s="34" t="s">
        <v>395</v>
      </c>
      <c r="C402" s="34">
        <v>37.799999999999997</v>
      </c>
      <c r="D402" s="34">
        <v>37.200000000000003</v>
      </c>
      <c r="E402" s="70">
        <v>37.5</v>
      </c>
      <c r="F402" s="70">
        <v>32.6</v>
      </c>
      <c r="G402" s="70">
        <v>29.2</v>
      </c>
      <c r="H402" s="70">
        <v>28.5</v>
      </c>
      <c r="I402" s="70">
        <v>31</v>
      </c>
      <c r="J402" s="70">
        <v>37</v>
      </c>
      <c r="K402" s="70">
        <v>39.299999999999997</v>
      </c>
      <c r="L402" s="70">
        <v>41</v>
      </c>
    </row>
    <row r="403" spans="1:12" ht="14.25" x14ac:dyDescent="0.45">
      <c r="A403" s="34" t="s">
        <v>850</v>
      </c>
      <c r="B403" s="36" t="s">
        <v>851</v>
      </c>
      <c r="C403" s="34">
        <v>100</v>
      </c>
      <c r="D403" s="34">
        <v>100</v>
      </c>
      <c r="E403" s="70">
        <v>100</v>
      </c>
      <c r="F403" s="70">
        <v>100</v>
      </c>
      <c r="G403" s="70">
        <v>100</v>
      </c>
      <c r="H403" s="70">
        <v>100</v>
      </c>
      <c r="I403" s="70">
        <v>100</v>
      </c>
      <c r="J403" s="70">
        <v>100</v>
      </c>
      <c r="K403" s="70">
        <v>100</v>
      </c>
      <c r="L403" s="70">
        <v>100</v>
      </c>
    </row>
    <row r="404" spans="1:12" ht="14.25" x14ac:dyDescent="0.45">
      <c r="A404" s="34" t="s">
        <v>852</v>
      </c>
      <c r="B404" s="34" t="s">
        <v>381</v>
      </c>
      <c r="C404" s="34">
        <v>62.4</v>
      </c>
      <c r="D404" s="34">
        <v>65.5</v>
      </c>
      <c r="E404" s="70">
        <v>69.5</v>
      </c>
      <c r="F404" s="70">
        <v>69.2</v>
      </c>
      <c r="G404" s="70">
        <v>71.2</v>
      </c>
      <c r="H404" s="70">
        <v>68.099999999999994</v>
      </c>
      <c r="I404" s="70">
        <v>65.5</v>
      </c>
      <c r="J404" s="70">
        <v>63.7</v>
      </c>
      <c r="K404" s="70">
        <v>58.8</v>
      </c>
      <c r="L404" s="70">
        <v>58.3</v>
      </c>
    </row>
    <row r="405" spans="1:12" ht="14.25" x14ac:dyDescent="0.45">
      <c r="A405" s="34" t="s">
        <v>853</v>
      </c>
      <c r="B405" s="34" t="s">
        <v>383</v>
      </c>
      <c r="C405" s="34">
        <v>32.9</v>
      </c>
      <c r="D405" s="34">
        <v>33.299999999999997</v>
      </c>
      <c r="E405" s="70">
        <v>34.1</v>
      </c>
      <c r="F405" s="70">
        <v>33.200000000000003</v>
      </c>
      <c r="G405" s="70">
        <v>33.6</v>
      </c>
      <c r="H405" s="70">
        <v>31.8</v>
      </c>
      <c r="I405" s="70">
        <v>30.1</v>
      </c>
      <c r="J405" s="70">
        <v>29.8</v>
      </c>
      <c r="K405" s="70">
        <v>28.7</v>
      </c>
      <c r="L405" s="70">
        <v>28.7</v>
      </c>
    </row>
    <row r="406" spans="1:12" ht="14.25" x14ac:dyDescent="0.45">
      <c r="A406" s="34" t="s">
        <v>854</v>
      </c>
      <c r="B406" s="34" t="s">
        <v>385</v>
      </c>
      <c r="C406" s="34">
        <v>2.2999999999999998</v>
      </c>
      <c r="D406" s="34">
        <v>3.3</v>
      </c>
      <c r="E406" s="70">
        <v>3.6</v>
      </c>
      <c r="F406" s="70">
        <v>3.1</v>
      </c>
      <c r="G406" s="70">
        <v>3.2</v>
      </c>
      <c r="H406" s="70">
        <v>3.1</v>
      </c>
      <c r="I406" s="70">
        <v>2.7</v>
      </c>
      <c r="J406" s="70">
        <v>2.6</v>
      </c>
      <c r="K406" s="70">
        <v>2.5</v>
      </c>
      <c r="L406" s="70">
        <v>2.4</v>
      </c>
    </row>
    <row r="407" spans="1:12" ht="14.25" x14ac:dyDescent="0.45">
      <c r="A407" s="34" t="s">
        <v>855</v>
      </c>
      <c r="B407" s="34" t="s">
        <v>387</v>
      </c>
      <c r="C407" s="34">
        <v>27.1</v>
      </c>
      <c r="D407" s="34">
        <v>28.9</v>
      </c>
      <c r="E407" s="70">
        <v>31.8</v>
      </c>
      <c r="F407" s="70">
        <v>32.9</v>
      </c>
      <c r="G407" s="70">
        <v>34.5</v>
      </c>
      <c r="H407" s="70">
        <v>33.299999999999997</v>
      </c>
      <c r="I407" s="70">
        <v>32.700000000000003</v>
      </c>
      <c r="J407" s="70">
        <v>31.2</v>
      </c>
      <c r="K407" s="70">
        <v>27.6</v>
      </c>
      <c r="L407" s="70">
        <v>27.1</v>
      </c>
    </row>
    <row r="408" spans="1:12" ht="14.25" x14ac:dyDescent="0.45">
      <c r="A408" s="34" t="s">
        <v>856</v>
      </c>
      <c r="B408" s="34" t="s">
        <v>389</v>
      </c>
      <c r="C408" s="34">
        <v>37.6</v>
      </c>
      <c r="D408" s="34">
        <v>34.5</v>
      </c>
      <c r="E408" s="70">
        <v>30.5</v>
      </c>
      <c r="F408" s="70">
        <v>30.8</v>
      </c>
      <c r="G408" s="70">
        <v>28.8</v>
      </c>
      <c r="H408" s="70">
        <v>31.9</v>
      </c>
      <c r="I408" s="70">
        <v>34.5</v>
      </c>
      <c r="J408" s="70">
        <v>36.299999999999997</v>
      </c>
      <c r="K408" s="70">
        <v>41.2</v>
      </c>
      <c r="L408" s="70">
        <v>41.7</v>
      </c>
    </row>
    <row r="409" spans="1:12" ht="14.25" x14ac:dyDescent="0.45">
      <c r="A409" s="34" t="s">
        <v>857</v>
      </c>
      <c r="B409" s="34" t="s">
        <v>391</v>
      </c>
      <c r="C409" s="34">
        <v>8</v>
      </c>
      <c r="D409" s="34">
        <v>5.7</v>
      </c>
      <c r="E409" s="70">
        <v>6.4</v>
      </c>
      <c r="F409" s="70">
        <v>8.4</v>
      </c>
      <c r="G409" s="70">
        <v>6.7</v>
      </c>
      <c r="H409" s="70">
        <v>8.4</v>
      </c>
      <c r="I409" s="70">
        <v>7.7</v>
      </c>
      <c r="J409" s="70">
        <v>4.8</v>
      </c>
      <c r="K409" s="70">
        <v>4.3</v>
      </c>
      <c r="L409" s="70">
        <v>4.0999999999999996</v>
      </c>
    </row>
    <row r="410" spans="1:12" ht="14.25" x14ac:dyDescent="0.45">
      <c r="A410" s="34" t="s">
        <v>858</v>
      </c>
      <c r="B410" s="34" t="s">
        <v>393</v>
      </c>
      <c r="C410" s="34">
        <v>3.4</v>
      </c>
      <c r="D410" s="34">
        <v>2.2000000000000002</v>
      </c>
      <c r="E410" s="70">
        <v>2.2000000000000002</v>
      </c>
      <c r="F410" s="70">
        <v>2.5</v>
      </c>
      <c r="G410" s="70">
        <v>2.9</v>
      </c>
      <c r="H410" s="70">
        <v>2.9</v>
      </c>
      <c r="I410" s="70">
        <v>3.7</v>
      </c>
      <c r="J410" s="70">
        <v>3.3</v>
      </c>
      <c r="K410" s="70">
        <v>4.3</v>
      </c>
      <c r="L410" s="70">
        <v>3.8</v>
      </c>
    </row>
    <row r="411" spans="1:12" ht="14.25" x14ac:dyDescent="0.45">
      <c r="A411" s="34" t="s">
        <v>859</v>
      </c>
      <c r="B411" s="34" t="s">
        <v>395</v>
      </c>
      <c r="C411" s="34">
        <v>26.2</v>
      </c>
      <c r="D411" s="34">
        <v>26.6</v>
      </c>
      <c r="E411" s="70">
        <v>21.9</v>
      </c>
      <c r="F411" s="70">
        <v>19.8</v>
      </c>
      <c r="G411" s="70">
        <v>19.2</v>
      </c>
      <c r="H411" s="70">
        <v>20.5</v>
      </c>
      <c r="I411" s="70">
        <v>23.1</v>
      </c>
      <c r="J411" s="70">
        <v>28.2</v>
      </c>
      <c r="K411" s="70">
        <v>32.5</v>
      </c>
      <c r="L411" s="70">
        <v>33.799999999999997</v>
      </c>
    </row>
    <row r="412" spans="1:12" ht="14.25" x14ac:dyDescent="0.45">
      <c r="A412" s="34" t="s">
        <v>860</v>
      </c>
      <c r="B412" s="36" t="s">
        <v>861</v>
      </c>
      <c r="C412" s="34">
        <v>100</v>
      </c>
      <c r="D412" s="34">
        <v>100</v>
      </c>
      <c r="E412" s="70">
        <v>100</v>
      </c>
      <c r="F412" s="70">
        <v>100</v>
      </c>
      <c r="G412" s="70">
        <v>100</v>
      </c>
      <c r="H412" s="70">
        <v>100</v>
      </c>
      <c r="I412" s="70">
        <v>100</v>
      </c>
      <c r="J412" s="70">
        <v>100</v>
      </c>
      <c r="K412" s="70">
        <v>100</v>
      </c>
      <c r="L412" s="70">
        <v>100</v>
      </c>
    </row>
    <row r="413" spans="1:12" ht="14.25" x14ac:dyDescent="0.45">
      <c r="A413" s="34" t="s">
        <v>862</v>
      </c>
      <c r="B413" s="34" t="s">
        <v>381</v>
      </c>
      <c r="C413" s="34">
        <v>52.1</v>
      </c>
      <c r="D413" s="34">
        <v>53.6</v>
      </c>
      <c r="E413" s="70">
        <v>64.8</v>
      </c>
      <c r="F413" s="70">
        <v>61.5</v>
      </c>
      <c r="G413" s="70">
        <v>69.2</v>
      </c>
      <c r="H413" s="70">
        <v>69.400000000000006</v>
      </c>
      <c r="I413" s="70">
        <v>72.2</v>
      </c>
      <c r="J413" s="70">
        <v>83.9</v>
      </c>
      <c r="K413" s="70">
        <v>88.2</v>
      </c>
      <c r="L413" s="70">
        <v>88</v>
      </c>
    </row>
    <row r="414" spans="1:12" ht="14.25" x14ac:dyDescent="0.45">
      <c r="A414" s="34" t="s">
        <v>863</v>
      </c>
      <c r="B414" s="34" t="s">
        <v>383</v>
      </c>
      <c r="C414" s="34">
        <v>15.3</v>
      </c>
      <c r="D414" s="34">
        <v>18</v>
      </c>
      <c r="E414" s="70">
        <v>17</v>
      </c>
      <c r="F414" s="70">
        <v>16.399999999999999</v>
      </c>
      <c r="G414" s="70">
        <v>18.5</v>
      </c>
      <c r="H414" s="70">
        <v>15.9</v>
      </c>
      <c r="I414" s="70">
        <v>15.7</v>
      </c>
      <c r="J414" s="70">
        <v>16.399999999999999</v>
      </c>
      <c r="K414" s="70">
        <v>16.3</v>
      </c>
      <c r="L414" s="70">
        <v>16.399999999999999</v>
      </c>
    </row>
    <row r="415" spans="1:12" ht="14.25" x14ac:dyDescent="0.45">
      <c r="A415" s="34" t="s">
        <v>864</v>
      </c>
      <c r="B415" s="34" t="s">
        <v>385</v>
      </c>
      <c r="C415" s="34">
        <v>6.5</v>
      </c>
      <c r="D415" s="34">
        <v>8</v>
      </c>
      <c r="E415" s="70">
        <v>7.4</v>
      </c>
      <c r="F415" s="70">
        <v>7.1</v>
      </c>
      <c r="G415" s="70">
        <v>7</v>
      </c>
      <c r="H415" s="70">
        <v>7</v>
      </c>
      <c r="I415" s="70">
        <v>6.8</v>
      </c>
      <c r="J415" s="70">
        <v>6.7</v>
      </c>
      <c r="K415" s="70">
        <v>7.3</v>
      </c>
      <c r="L415" s="70">
        <v>7.8</v>
      </c>
    </row>
    <row r="416" spans="1:12" ht="14.25" x14ac:dyDescent="0.45">
      <c r="A416" s="34" t="s">
        <v>865</v>
      </c>
      <c r="B416" s="34" t="s">
        <v>387</v>
      </c>
      <c r="C416" s="34">
        <v>30.3</v>
      </c>
      <c r="D416" s="34">
        <v>27.7</v>
      </c>
      <c r="E416" s="70">
        <v>40.299999999999997</v>
      </c>
      <c r="F416" s="70">
        <v>38</v>
      </c>
      <c r="G416" s="70">
        <v>43.7</v>
      </c>
      <c r="H416" s="70">
        <v>46.5</v>
      </c>
      <c r="I416" s="70">
        <v>49.6</v>
      </c>
      <c r="J416" s="70">
        <v>60.8</v>
      </c>
      <c r="K416" s="70">
        <v>64.599999999999994</v>
      </c>
      <c r="L416" s="70">
        <v>63.7</v>
      </c>
    </row>
    <row r="417" spans="1:12" ht="14.25" x14ac:dyDescent="0.45">
      <c r="A417" s="34" t="s">
        <v>866</v>
      </c>
      <c r="B417" s="34" t="s">
        <v>389</v>
      </c>
      <c r="C417" s="34">
        <v>47.8</v>
      </c>
      <c r="D417" s="34">
        <v>46.4</v>
      </c>
      <c r="E417" s="70">
        <v>35.200000000000003</v>
      </c>
      <c r="F417" s="70">
        <v>38.5</v>
      </c>
      <c r="G417" s="70">
        <v>30.8</v>
      </c>
      <c r="H417" s="70">
        <v>30.6</v>
      </c>
      <c r="I417" s="70">
        <v>27.8</v>
      </c>
      <c r="J417" s="70">
        <v>16.100000000000001</v>
      </c>
      <c r="K417" s="70">
        <v>11.8</v>
      </c>
      <c r="L417" s="70">
        <v>12</v>
      </c>
    </row>
    <row r="418" spans="1:12" ht="14.25" x14ac:dyDescent="0.45">
      <c r="A418" s="34" t="s">
        <v>867</v>
      </c>
      <c r="B418" s="34" t="s">
        <v>391</v>
      </c>
      <c r="C418" s="34">
        <v>7.3</v>
      </c>
      <c r="D418" s="34">
        <v>7</v>
      </c>
      <c r="E418" s="70">
        <v>6.5</v>
      </c>
      <c r="F418" s="70">
        <v>6.2</v>
      </c>
      <c r="G418" s="70">
        <v>3.6</v>
      </c>
      <c r="H418" s="70">
        <v>3.5</v>
      </c>
      <c r="I418" s="70">
        <v>3.5</v>
      </c>
      <c r="J418" s="70">
        <v>1.7</v>
      </c>
      <c r="K418" s="70">
        <v>1</v>
      </c>
      <c r="L418" s="70">
        <v>0.7</v>
      </c>
    </row>
    <row r="419" spans="1:12" ht="14.25" x14ac:dyDescent="0.45">
      <c r="A419" s="34" t="s">
        <v>868</v>
      </c>
      <c r="B419" s="34" t="s">
        <v>393</v>
      </c>
      <c r="C419" s="34">
        <v>7.2</v>
      </c>
      <c r="D419" s="34">
        <v>8.1</v>
      </c>
      <c r="E419" s="70">
        <v>5</v>
      </c>
      <c r="F419" s="70">
        <v>7.2</v>
      </c>
      <c r="G419" s="70">
        <v>5.2</v>
      </c>
      <c r="H419" s="70">
        <v>5.5</v>
      </c>
      <c r="I419" s="70">
        <v>5.6</v>
      </c>
      <c r="J419" s="70">
        <v>2.7</v>
      </c>
      <c r="K419" s="70">
        <v>2.5</v>
      </c>
      <c r="L419" s="70">
        <v>2.2000000000000002</v>
      </c>
    </row>
    <row r="420" spans="1:12" ht="14.25" x14ac:dyDescent="0.45">
      <c r="A420" s="34" t="s">
        <v>869</v>
      </c>
      <c r="B420" s="34" t="s">
        <v>395</v>
      </c>
      <c r="C420" s="34">
        <v>33.299999999999997</v>
      </c>
      <c r="D420" s="34">
        <v>31.4</v>
      </c>
      <c r="E420" s="70">
        <v>23.8</v>
      </c>
      <c r="F420" s="70">
        <v>25.1</v>
      </c>
      <c r="G420" s="70">
        <v>22</v>
      </c>
      <c r="H420" s="70">
        <v>21.5</v>
      </c>
      <c r="I420" s="70">
        <v>18.7</v>
      </c>
      <c r="J420" s="70">
        <v>11.7</v>
      </c>
      <c r="K420" s="70">
        <v>8.3000000000000007</v>
      </c>
      <c r="L420" s="70">
        <v>9.1999999999999993</v>
      </c>
    </row>
    <row r="421" spans="1:12" ht="14.25" x14ac:dyDescent="0.45">
      <c r="A421" s="34" t="s">
        <v>870</v>
      </c>
      <c r="B421" s="36" t="s">
        <v>871</v>
      </c>
      <c r="C421" s="34">
        <v>100</v>
      </c>
      <c r="D421" s="34">
        <v>100</v>
      </c>
      <c r="E421" s="70">
        <v>100</v>
      </c>
      <c r="F421" s="70">
        <v>100</v>
      </c>
      <c r="G421" s="70">
        <v>100</v>
      </c>
      <c r="H421" s="70">
        <v>100</v>
      </c>
      <c r="I421" s="70">
        <v>100</v>
      </c>
      <c r="J421" s="70">
        <v>100</v>
      </c>
      <c r="K421" s="70">
        <v>100</v>
      </c>
      <c r="L421" s="70">
        <v>100</v>
      </c>
    </row>
    <row r="422" spans="1:12" ht="14.25" x14ac:dyDescent="0.45">
      <c r="A422" s="34" t="s">
        <v>872</v>
      </c>
      <c r="B422" s="34" t="s">
        <v>381</v>
      </c>
      <c r="C422" s="34">
        <v>53.3</v>
      </c>
      <c r="D422" s="34">
        <v>55.5</v>
      </c>
      <c r="E422" s="70">
        <v>55</v>
      </c>
      <c r="F422" s="70">
        <v>52.7</v>
      </c>
      <c r="G422" s="70">
        <v>50.9</v>
      </c>
      <c r="H422" s="70">
        <v>49.9</v>
      </c>
      <c r="I422" s="70">
        <v>48</v>
      </c>
      <c r="J422" s="70">
        <v>49.6</v>
      </c>
      <c r="K422" s="70">
        <v>49.7</v>
      </c>
      <c r="L422" s="70">
        <v>49.9</v>
      </c>
    </row>
    <row r="423" spans="1:12" ht="14.25" x14ac:dyDescent="0.45">
      <c r="A423" s="34" t="s">
        <v>873</v>
      </c>
      <c r="B423" s="34" t="s">
        <v>383</v>
      </c>
      <c r="C423" s="34">
        <v>36.200000000000003</v>
      </c>
      <c r="D423" s="34">
        <v>39.5</v>
      </c>
      <c r="E423" s="70">
        <v>37.6</v>
      </c>
      <c r="F423" s="70">
        <v>36</v>
      </c>
      <c r="G423" s="70">
        <v>36.1</v>
      </c>
      <c r="H423" s="70">
        <v>35.5</v>
      </c>
      <c r="I423" s="70">
        <v>34.6</v>
      </c>
      <c r="J423" s="70">
        <v>35.700000000000003</v>
      </c>
      <c r="K423" s="70">
        <v>36.4</v>
      </c>
      <c r="L423" s="70">
        <v>37</v>
      </c>
    </row>
    <row r="424" spans="1:12" ht="14.25" x14ac:dyDescent="0.45">
      <c r="A424" s="34" t="s">
        <v>874</v>
      </c>
      <c r="B424" s="34" t="s">
        <v>385</v>
      </c>
      <c r="C424" s="34">
        <v>1.2</v>
      </c>
      <c r="D424" s="34">
        <v>1.4</v>
      </c>
      <c r="E424" s="70">
        <v>1.3</v>
      </c>
      <c r="F424" s="70">
        <v>1.2</v>
      </c>
      <c r="G424" s="70">
        <v>1.2</v>
      </c>
      <c r="H424" s="70">
        <v>1.1000000000000001</v>
      </c>
      <c r="I424" s="70">
        <v>1</v>
      </c>
      <c r="J424" s="70">
        <v>1.1000000000000001</v>
      </c>
      <c r="K424" s="70">
        <v>1.1000000000000001</v>
      </c>
      <c r="L424" s="70">
        <v>1.1000000000000001</v>
      </c>
    </row>
    <row r="425" spans="1:12" ht="14.25" x14ac:dyDescent="0.45">
      <c r="A425" s="34" t="s">
        <v>875</v>
      </c>
      <c r="B425" s="34" t="s">
        <v>387</v>
      </c>
      <c r="C425" s="34">
        <v>15.9</v>
      </c>
      <c r="D425" s="34">
        <v>14.5</v>
      </c>
      <c r="E425" s="70">
        <v>16</v>
      </c>
      <c r="F425" s="70">
        <v>15.5</v>
      </c>
      <c r="G425" s="70">
        <v>13.6</v>
      </c>
      <c r="H425" s="70">
        <v>13.3</v>
      </c>
      <c r="I425" s="70">
        <v>12.3</v>
      </c>
      <c r="J425" s="70">
        <v>12.8</v>
      </c>
      <c r="K425" s="70">
        <v>12.3</v>
      </c>
      <c r="L425" s="70">
        <v>11.9</v>
      </c>
    </row>
    <row r="426" spans="1:12" ht="14.25" x14ac:dyDescent="0.45">
      <c r="A426" s="34" t="s">
        <v>876</v>
      </c>
      <c r="B426" s="34" t="s">
        <v>389</v>
      </c>
      <c r="C426" s="34">
        <v>46.7</v>
      </c>
      <c r="D426" s="34">
        <v>44.5</v>
      </c>
      <c r="E426" s="70">
        <v>45</v>
      </c>
      <c r="F426" s="70">
        <v>47.3</v>
      </c>
      <c r="G426" s="70">
        <v>49.1</v>
      </c>
      <c r="H426" s="70">
        <v>50.1</v>
      </c>
      <c r="I426" s="70">
        <v>52</v>
      </c>
      <c r="J426" s="70">
        <v>50.4</v>
      </c>
      <c r="K426" s="70">
        <v>50.3</v>
      </c>
      <c r="L426" s="70">
        <v>50.1</v>
      </c>
    </row>
    <row r="427" spans="1:12" ht="14.25" x14ac:dyDescent="0.45">
      <c r="A427" s="34" t="s">
        <v>877</v>
      </c>
      <c r="B427" s="34" t="s">
        <v>391</v>
      </c>
      <c r="C427" s="34">
        <v>9.3000000000000007</v>
      </c>
      <c r="D427" s="34">
        <v>6.8</v>
      </c>
      <c r="E427" s="70">
        <v>6.4</v>
      </c>
      <c r="F427" s="70">
        <v>7.3</v>
      </c>
      <c r="G427" s="70">
        <v>7.6</v>
      </c>
      <c r="H427" s="70">
        <v>7.7</v>
      </c>
      <c r="I427" s="70">
        <v>7.1</v>
      </c>
      <c r="J427" s="70">
        <v>4.7</v>
      </c>
      <c r="K427" s="70">
        <v>4.5</v>
      </c>
      <c r="L427" s="70">
        <v>7.2</v>
      </c>
    </row>
    <row r="428" spans="1:12" ht="14.25" x14ac:dyDescent="0.45">
      <c r="A428" s="34" t="s">
        <v>878</v>
      </c>
      <c r="B428" s="34" t="s">
        <v>393</v>
      </c>
      <c r="C428" s="34">
        <v>8.1</v>
      </c>
      <c r="D428" s="34">
        <v>7.6</v>
      </c>
      <c r="E428" s="70">
        <v>7.5</v>
      </c>
      <c r="F428" s="70">
        <v>9.1</v>
      </c>
      <c r="G428" s="70">
        <v>10.9</v>
      </c>
      <c r="H428" s="70">
        <v>11.7</v>
      </c>
      <c r="I428" s="70">
        <v>12</v>
      </c>
      <c r="J428" s="70">
        <v>11.1</v>
      </c>
      <c r="K428" s="70">
        <v>11.4</v>
      </c>
      <c r="L428" s="70">
        <v>11.5</v>
      </c>
    </row>
    <row r="429" spans="1:12" ht="14.25" x14ac:dyDescent="0.45">
      <c r="A429" s="34" t="s">
        <v>879</v>
      </c>
      <c r="B429" s="34" t="s">
        <v>395</v>
      </c>
      <c r="C429" s="34">
        <v>29.3</v>
      </c>
      <c r="D429" s="34">
        <v>30.1</v>
      </c>
      <c r="E429" s="70">
        <v>31.1</v>
      </c>
      <c r="F429" s="70">
        <v>30.9</v>
      </c>
      <c r="G429" s="70">
        <v>30.6</v>
      </c>
      <c r="H429" s="70">
        <v>30.7</v>
      </c>
      <c r="I429" s="70">
        <v>33</v>
      </c>
      <c r="J429" s="70">
        <v>34.5</v>
      </c>
      <c r="K429" s="70">
        <v>34.299999999999997</v>
      </c>
      <c r="L429" s="70">
        <v>31.3</v>
      </c>
    </row>
    <row r="430" spans="1:12" ht="14.25" x14ac:dyDescent="0.45">
      <c r="A430" s="34" t="s">
        <v>880</v>
      </c>
      <c r="B430" s="36" t="s">
        <v>881</v>
      </c>
      <c r="C430" s="34">
        <v>100</v>
      </c>
      <c r="D430" s="34">
        <v>100</v>
      </c>
      <c r="E430" s="70">
        <v>100</v>
      </c>
      <c r="F430" s="70">
        <v>100</v>
      </c>
      <c r="G430" s="70">
        <v>100</v>
      </c>
      <c r="H430" s="70">
        <v>100</v>
      </c>
      <c r="I430" s="70">
        <v>100</v>
      </c>
      <c r="J430" s="70">
        <v>100</v>
      </c>
      <c r="K430" s="70">
        <v>100</v>
      </c>
      <c r="L430" s="70">
        <v>100</v>
      </c>
    </row>
    <row r="431" spans="1:12" ht="14.25" x14ac:dyDescent="0.45">
      <c r="A431" s="34" t="s">
        <v>882</v>
      </c>
      <c r="B431" s="34" t="s">
        <v>381</v>
      </c>
      <c r="C431" s="34">
        <v>58.8</v>
      </c>
      <c r="D431" s="34">
        <v>57.5</v>
      </c>
      <c r="E431" s="70">
        <v>51</v>
      </c>
      <c r="F431" s="70">
        <v>46.2</v>
      </c>
      <c r="G431" s="70">
        <v>43.3</v>
      </c>
      <c r="H431" s="70">
        <v>41.9</v>
      </c>
      <c r="I431" s="70">
        <v>41.1</v>
      </c>
      <c r="J431" s="70">
        <v>43.2</v>
      </c>
      <c r="K431" s="70">
        <v>45.8</v>
      </c>
      <c r="L431" s="70">
        <v>47.3</v>
      </c>
    </row>
    <row r="432" spans="1:12" ht="14.25" x14ac:dyDescent="0.45">
      <c r="A432" s="34" t="s">
        <v>883</v>
      </c>
      <c r="B432" s="34" t="s">
        <v>383</v>
      </c>
      <c r="C432" s="34">
        <v>41.6</v>
      </c>
      <c r="D432" s="34">
        <v>41.2</v>
      </c>
      <c r="E432" s="70">
        <v>37</v>
      </c>
      <c r="F432" s="70">
        <v>34</v>
      </c>
      <c r="G432" s="70">
        <v>32.700000000000003</v>
      </c>
      <c r="H432" s="70">
        <v>32.299999999999997</v>
      </c>
      <c r="I432" s="70">
        <v>32.700000000000003</v>
      </c>
      <c r="J432" s="70">
        <v>36</v>
      </c>
      <c r="K432" s="70">
        <v>38.4</v>
      </c>
      <c r="L432" s="70">
        <v>40.6</v>
      </c>
    </row>
    <row r="433" spans="1:12" ht="14.25" x14ac:dyDescent="0.45">
      <c r="A433" s="34" t="s">
        <v>884</v>
      </c>
      <c r="B433" s="34" t="s">
        <v>385</v>
      </c>
      <c r="C433" s="34">
        <v>0.8</v>
      </c>
      <c r="D433" s="34">
        <v>0.8</v>
      </c>
      <c r="E433" s="70">
        <v>0.8</v>
      </c>
      <c r="F433" s="70">
        <v>0.7</v>
      </c>
      <c r="G433" s="70">
        <v>0.6</v>
      </c>
      <c r="H433" s="70">
        <v>0.6</v>
      </c>
      <c r="I433" s="70">
        <v>0.6</v>
      </c>
      <c r="J433" s="70">
        <v>0.7</v>
      </c>
      <c r="K433" s="70">
        <v>0.7</v>
      </c>
      <c r="L433" s="70">
        <v>0.7</v>
      </c>
    </row>
    <row r="434" spans="1:12" ht="14.25" x14ac:dyDescent="0.45">
      <c r="A434" s="34" t="s">
        <v>885</v>
      </c>
      <c r="B434" s="34" t="s">
        <v>387</v>
      </c>
      <c r="C434" s="34">
        <v>16.399999999999999</v>
      </c>
      <c r="D434" s="34">
        <v>15.4</v>
      </c>
      <c r="E434" s="70">
        <v>13.3</v>
      </c>
      <c r="F434" s="70">
        <v>11.6</v>
      </c>
      <c r="G434" s="70">
        <v>10</v>
      </c>
      <c r="H434" s="70">
        <v>8.9</v>
      </c>
      <c r="I434" s="70">
        <v>7.7</v>
      </c>
      <c r="J434" s="70">
        <v>6.5</v>
      </c>
      <c r="K434" s="70">
        <v>6.7</v>
      </c>
      <c r="L434" s="70">
        <v>6</v>
      </c>
    </row>
    <row r="435" spans="1:12" ht="14.25" x14ac:dyDescent="0.45">
      <c r="A435" s="34" t="s">
        <v>886</v>
      </c>
      <c r="B435" s="34" t="s">
        <v>389</v>
      </c>
      <c r="C435" s="34">
        <v>41.2</v>
      </c>
      <c r="D435" s="34">
        <v>42.5</v>
      </c>
      <c r="E435" s="70">
        <v>49</v>
      </c>
      <c r="F435" s="70">
        <v>53.8</v>
      </c>
      <c r="G435" s="70">
        <v>56.7</v>
      </c>
      <c r="H435" s="70">
        <v>58.1</v>
      </c>
      <c r="I435" s="70">
        <v>58.9</v>
      </c>
      <c r="J435" s="70">
        <v>56.8</v>
      </c>
      <c r="K435" s="70">
        <v>54.2</v>
      </c>
      <c r="L435" s="70">
        <v>52.7</v>
      </c>
    </row>
    <row r="436" spans="1:12" ht="14.25" x14ac:dyDescent="0.45">
      <c r="A436" s="34" t="s">
        <v>887</v>
      </c>
      <c r="B436" s="34" t="s">
        <v>391</v>
      </c>
      <c r="C436" s="34">
        <v>8.3000000000000007</v>
      </c>
      <c r="D436" s="34">
        <v>8.1999999999999993</v>
      </c>
      <c r="E436" s="70">
        <v>11</v>
      </c>
      <c r="F436" s="70">
        <v>11.7</v>
      </c>
      <c r="G436" s="70">
        <v>11.4</v>
      </c>
      <c r="H436" s="70">
        <v>11.6</v>
      </c>
      <c r="I436" s="70">
        <v>11.8</v>
      </c>
      <c r="J436" s="70">
        <v>10.8</v>
      </c>
      <c r="K436" s="70">
        <v>8.6999999999999993</v>
      </c>
      <c r="L436" s="70">
        <v>8</v>
      </c>
    </row>
    <row r="437" spans="1:12" ht="14.25" x14ac:dyDescent="0.45">
      <c r="A437" s="34" t="s">
        <v>888</v>
      </c>
      <c r="B437" s="34" t="s">
        <v>393</v>
      </c>
      <c r="C437" s="34">
        <v>5.6</v>
      </c>
      <c r="D437" s="34">
        <v>5.0999999999999996</v>
      </c>
      <c r="E437" s="70">
        <v>6.9</v>
      </c>
      <c r="F437" s="70">
        <v>7.8</v>
      </c>
      <c r="G437" s="70">
        <v>8.4</v>
      </c>
      <c r="H437" s="70">
        <v>8.6</v>
      </c>
      <c r="I437" s="70">
        <v>8.8000000000000007</v>
      </c>
      <c r="J437" s="70">
        <v>7.5</v>
      </c>
      <c r="K437" s="70">
        <v>7.2</v>
      </c>
      <c r="L437" s="70">
        <v>7.8</v>
      </c>
    </row>
    <row r="438" spans="1:12" ht="14.25" x14ac:dyDescent="0.45">
      <c r="A438" s="34" t="s">
        <v>889</v>
      </c>
      <c r="B438" s="34" t="s">
        <v>395</v>
      </c>
      <c r="C438" s="34">
        <v>27.3</v>
      </c>
      <c r="D438" s="34">
        <v>29.3</v>
      </c>
      <c r="E438" s="70">
        <v>31.1</v>
      </c>
      <c r="F438" s="70">
        <v>34.299999999999997</v>
      </c>
      <c r="G438" s="70">
        <v>37</v>
      </c>
      <c r="H438" s="70">
        <v>37.9</v>
      </c>
      <c r="I438" s="70">
        <v>38.299999999999997</v>
      </c>
      <c r="J438" s="70">
        <v>38.5</v>
      </c>
      <c r="K438" s="70">
        <v>38.200000000000003</v>
      </c>
      <c r="L438" s="70">
        <v>36.9</v>
      </c>
    </row>
    <row r="439" spans="1:12" ht="14.25" x14ac:dyDescent="0.45">
      <c r="A439" s="34" t="s">
        <v>890</v>
      </c>
      <c r="B439" s="36" t="s">
        <v>891</v>
      </c>
      <c r="C439" s="34">
        <v>100</v>
      </c>
      <c r="D439" s="34">
        <v>100</v>
      </c>
      <c r="E439" s="70">
        <v>100</v>
      </c>
      <c r="F439" s="70">
        <v>100</v>
      </c>
      <c r="G439" s="70">
        <v>100</v>
      </c>
      <c r="H439" s="70">
        <v>100</v>
      </c>
      <c r="I439" s="70">
        <v>100</v>
      </c>
      <c r="J439" s="70">
        <v>100</v>
      </c>
      <c r="K439" s="70">
        <v>100</v>
      </c>
      <c r="L439" s="70">
        <v>100</v>
      </c>
    </row>
    <row r="440" spans="1:12" ht="14.25" x14ac:dyDescent="0.45">
      <c r="A440" s="34" t="s">
        <v>892</v>
      </c>
      <c r="B440" s="34" t="s">
        <v>417</v>
      </c>
      <c r="C440" s="34">
        <v>59.2</v>
      </c>
      <c r="D440" s="34">
        <v>59.2</v>
      </c>
      <c r="E440" s="70">
        <v>59.4</v>
      </c>
      <c r="F440" s="70">
        <v>57.4</v>
      </c>
      <c r="G440" s="70">
        <v>54.9</v>
      </c>
      <c r="H440" s="70">
        <v>57.7</v>
      </c>
      <c r="I440" s="70">
        <v>55.7</v>
      </c>
      <c r="J440" s="70">
        <v>57.2</v>
      </c>
      <c r="K440" s="70">
        <v>57.7</v>
      </c>
      <c r="L440" s="70">
        <v>58.3</v>
      </c>
    </row>
    <row r="441" spans="1:12" ht="14.25" x14ac:dyDescent="0.45">
      <c r="A441" s="34" t="s">
        <v>893</v>
      </c>
      <c r="B441" s="34" t="s">
        <v>419</v>
      </c>
      <c r="C441" s="34">
        <v>20.5</v>
      </c>
      <c r="D441" s="34">
        <v>20.6</v>
      </c>
      <c r="E441" s="70">
        <v>19.600000000000001</v>
      </c>
      <c r="F441" s="70">
        <v>19.600000000000001</v>
      </c>
      <c r="G441" s="70">
        <v>19.600000000000001</v>
      </c>
      <c r="H441" s="70">
        <v>19.899999999999999</v>
      </c>
      <c r="I441" s="70">
        <v>20.100000000000001</v>
      </c>
      <c r="J441" s="70">
        <v>20.3</v>
      </c>
      <c r="K441" s="70">
        <v>19.8</v>
      </c>
      <c r="L441" s="70">
        <v>20.399999999999999</v>
      </c>
    </row>
    <row r="442" spans="1:12" ht="14.25" x14ac:dyDescent="0.45">
      <c r="A442" s="34" t="s">
        <v>894</v>
      </c>
      <c r="B442" s="34" t="s">
        <v>421</v>
      </c>
      <c r="C442" s="34">
        <v>3.6</v>
      </c>
      <c r="D442" s="34">
        <v>3.6</v>
      </c>
      <c r="E442" s="70">
        <v>3.5</v>
      </c>
      <c r="F442" s="70">
        <v>3.4</v>
      </c>
      <c r="G442" s="70">
        <v>3.3</v>
      </c>
      <c r="H442" s="70">
        <v>3.3</v>
      </c>
      <c r="I442" s="70">
        <v>3.2</v>
      </c>
      <c r="J442" s="70">
        <v>3.2</v>
      </c>
      <c r="K442" s="70">
        <v>3</v>
      </c>
      <c r="L442" s="70">
        <v>3.1</v>
      </c>
    </row>
    <row r="443" spans="1:12" ht="14.25" x14ac:dyDescent="0.45">
      <c r="A443" s="34" t="s">
        <v>895</v>
      </c>
      <c r="B443" s="34" t="s">
        <v>423</v>
      </c>
      <c r="C443" s="34">
        <v>35.1</v>
      </c>
      <c r="D443" s="34">
        <v>35</v>
      </c>
      <c r="E443" s="70">
        <v>36.299999999999997</v>
      </c>
      <c r="F443" s="70">
        <v>34.299999999999997</v>
      </c>
      <c r="G443" s="70">
        <v>32</v>
      </c>
      <c r="H443" s="70">
        <v>34.4</v>
      </c>
      <c r="I443" s="70">
        <v>32.4</v>
      </c>
      <c r="J443" s="70">
        <v>33.700000000000003</v>
      </c>
      <c r="K443" s="70">
        <v>34.9</v>
      </c>
      <c r="L443" s="70">
        <v>34.799999999999997</v>
      </c>
    </row>
    <row r="444" spans="1:12" ht="14.25" x14ac:dyDescent="0.45">
      <c r="A444" s="34" t="s">
        <v>896</v>
      </c>
      <c r="B444" s="34" t="s">
        <v>425</v>
      </c>
      <c r="C444" s="34">
        <v>40.799999999999997</v>
      </c>
      <c r="D444" s="34">
        <v>40.799999999999997</v>
      </c>
      <c r="E444" s="70">
        <v>40.6</v>
      </c>
      <c r="F444" s="70">
        <v>42.6</v>
      </c>
      <c r="G444" s="70">
        <v>45.1</v>
      </c>
      <c r="H444" s="70">
        <v>42.3</v>
      </c>
      <c r="I444" s="70">
        <v>44.3</v>
      </c>
      <c r="J444" s="70">
        <v>42.8</v>
      </c>
      <c r="K444" s="70">
        <v>42.3</v>
      </c>
      <c r="L444" s="70">
        <v>41.7</v>
      </c>
    </row>
    <row r="445" spans="1:12" ht="14.25" x14ac:dyDescent="0.45">
      <c r="A445" s="34" t="s">
        <v>897</v>
      </c>
      <c r="B445" s="34" t="s">
        <v>427</v>
      </c>
      <c r="C445" s="34">
        <v>0.4</v>
      </c>
      <c r="D445" s="34">
        <v>0.4</v>
      </c>
      <c r="E445" s="70">
        <v>0.4</v>
      </c>
      <c r="F445" s="70">
        <v>0.5</v>
      </c>
      <c r="G445" s="70">
        <v>0.6</v>
      </c>
      <c r="H445" s="70">
        <v>0.5</v>
      </c>
      <c r="I445" s="70">
        <v>0.5</v>
      </c>
      <c r="J445" s="70">
        <v>0.5</v>
      </c>
      <c r="K445" s="70">
        <v>0.4</v>
      </c>
      <c r="L445" s="70">
        <v>0.3</v>
      </c>
    </row>
    <row r="446" spans="1:12" ht="14.25" x14ac:dyDescent="0.45">
      <c r="A446" s="34" t="s">
        <v>898</v>
      </c>
      <c r="B446" s="34" t="s">
        <v>429</v>
      </c>
      <c r="C446" s="34">
        <v>6.4</v>
      </c>
      <c r="D446" s="34">
        <v>6</v>
      </c>
      <c r="E446" s="70">
        <v>6.5</v>
      </c>
      <c r="F446" s="70">
        <v>7</v>
      </c>
      <c r="G446" s="70">
        <v>6.8</v>
      </c>
      <c r="H446" s="70">
        <v>6.2</v>
      </c>
      <c r="I446" s="70">
        <v>6.7</v>
      </c>
      <c r="J446" s="70">
        <v>6.3</v>
      </c>
      <c r="K446" s="70">
        <v>6.2</v>
      </c>
      <c r="L446" s="70">
        <v>6.6</v>
      </c>
    </row>
    <row r="447" spans="1:12" ht="14.25" x14ac:dyDescent="0.45">
      <c r="A447" s="34" t="s">
        <v>899</v>
      </c>
      <c r="B447" s="34" t="s">
        <v>431</v>
      </c>
      <c r="C447" s="34">
        <v>33.9</v>
      </c>
      <c r="D447" s="34">
        <v>34.4</v>
      </c>
      <c r="E447" s="70">
        <v>33.700000000000003</v>
      </c>
      <c r="F447" s="70">
        <v>35.200000000000003</v>
      </c>
      <c r="G447" s="70">
        <v>37.700000000000003</v>
      </c>
      <c r="H447" s="70">
        <v>35.6</v>
      </c>
      <c r="I447" s="70">
        <v>37.1</v>
      </c>
      <c r="J447" s="70">
        <v>36.1</v>
      </c>
      <c r="K447" s="70">
        <v>35.700000000000003</v>
      </c>
      <c r="L447" s="70">
        <v>34.700000000000003</v>
      </c>
    </row>
    <row r="448" spans="1:12" ht="14.25" x14ac:dyDescent="0.45">
      <c r="A448" s="34" t="s">
        <v>900</v>
      </c>
      <c r="B448" s="36" t="s">
        <v>901</v>
      </c>
      <c r="C448" s="34">
        <v>100</v>
      </c>
      <c r="D448" s="34">
        <v>100</v>
      </c>
      <c r="E448" s="70">
        <v>100</v>
      </c>
      <c r="F448" s="70">
        <v>100</v>
      </c>
      <c r="G448" s="70">
        <v>100</v>
      </c>
      <c r="H448" s="70">
        <v>100</v>
      </c>
      <c r="I448" s="70">
        <v>100</v>
      </c>
      <c r="J448" s="70">
        <v>100</v>
      </c>
      <c r="K448" s="70">
        <v>100</v>
      </c>
      <c r="L448" s="70">
        <v>100</v>
      </c>
    </row>
    <row r="449" spans="1:12" ht="14.25" x14ac:dyDescent="0.45">
      <c r="A449" s="34" t="s">
        <v>902</v>
      </c>
      <c r="B449" s="34" t="s">
        <v>381</v>
      </c>
      <c r="C449" s="34">
        <v>60.4</v>
      </c>
      <c r="D449" s="34">
        <v>61.9</v>
      </c>
      <c r="E449" s="70">
        <v>64.599999999999994</v>
      </c>
      <c r="F449" s="70">
        <v>65.3</v>
      </c>
      <c r="G449" s="70">
        <v>68</v>
      </c>
      <c r="H449" s="70">
        <v>68.099999999999994</v>
      </c>
      <c r="I449" s="70">
        <v>67.7</v>
      </c>
      <c r="J449" s="70">
        <v>69.400000000000006</v>
      </c>
      <c r="K449" s="70">
        <v>70.099999999999994</v>
      </c>
      <c r="L449" s="70">
        <v>73.099999999999994</v>
      </c>
    </row>
    <row r="450" spans="1:12" ht="14.25" x14ac:dyDescent="0.45">
      <c r="A450" s="34" t="s">
        <v>903</v>
      </c>
      <c r="B450" s="34" t="s">
        <v>383</v>
      </c>
      <c r="C450" s="34">
        <v>27.5</v>
      </c>
      <c r="D450" s="34">
        <v>28.6</v>
      </c>
      <c r="E450" s="70">
        <v>28.3</v>
      </c>
      <c r="F450" s="70">
        <v>29.3</v>
      </c>
      <c r="G450" s="70">
        <v>31.1</v>
      </c>
      <c r="H450" s="70">
        <v>32.200000000000003</v>
      </c>
      <c r="I450" s="70">
        <v>33.299999999999997</v>
      </c>
      <c r="J450" s="70">
        <v>35.700000000000003</v>
      </c>
      <c r="K450" s="70">
        <v>35.700000000000003</v>
      </c>
      <c r="L450" s="70">
        <v>38.200000000000003</v>
      </c>
    </row>
    <row r="451" spans="1:12" ht="14.25" x14ac:dyDescent="0.45">
      <c r="A451" s="34" t="s">
        <v>904</v>
      </c>
      <c r="B451" s="34" t="s">
        <v>385</v>
      </c>
      <c r="C451" s="34">
        <v>1.1000000000000001</v>
      </c>
      <c r="D451" s="34">
        <v>1.3</v>
      </c>
      <c r="E451" s="70">
        <v>1.3</v>
      </c>
      <c r="F451" s="70">
        <v>1.3</v>
      </c>
      <c r="G451" s="70">
        <v>1.3</v>
      </c>
      <c r="H451" s="70">
        <v>1.2</v>
      </c>
      <c r="I451" s="70">
        <v>1.7</v>
      </c>
      <c r="J451" s="70">
        <v>1.7</v>
      </c>
      <c r="K451" s="70">
        <v>1.7</v>
      </c>
      <c r="L451" s="70">
        <v>1.8</v>
      </c>
    </row>
    <row r="452" spans="1:12" ht="14.25" x14ac:dyDescent="0.45">
      <c r="A452" s="34" t="s">
        <v>905</v>
      </c>
      <c r="B452" s="34" t="s">
        <v>387</v>
      </c>
      <c r="C452" s="34">
        <v>31.7</v>
      </c>
      <c r="D452" s="34">
        <v>32</v>
      </c>
      <c r="E452" s="70">
        <v>35</v>
      </c>
      <c r="F452" s="70">
        <v>34.700000000000003</v>
      </c>
      <c r="G452" s="70">
        <v>35.6</v>
      </c>
      <c r="H452" s="70">
        <v>34.700000000000003</v>
      </c>
      <c r="I452" s="70">
        <v>32.799999999999997</v>
      </c>
      <c r="J452" s="70">
        <v>32</v>
      </c>
      <c r="K452" s="70">
        <v>32.700000000000003</v>
      </c>
      <c r="L452" s="70">
        <v>33.1</v>
      </c>
    </row>
    <row r="453" spans="1:12" ht="14.25" x14ac:dyDescent="0.45">
      <c r="A453" s="34" t="s">
        <v>906</v>
      </c>
      <c r="B453" s="34" t="s">
        <v>389</v>
      </c>
      <c r="C453" s="34">
        <v>39.6</v>
      </c>
      <c r="D453" s="34">
        <v>38.1</v>
      </c>
      <c r="E453" s="70">
        <v>35.4</v>
      </c>
      <c r="F453" s="70">
        <v>34.700000000000003</v>
      </c>
      <c r="G453" s="70">
        <v>32</v>
      </c>
      <c r="H453" s="70">
        <v>31.9</v>
      </c>
      <c r="I453" s="70">
        <v>32.299999999999997</v>
      </c>
      <c r="J453" s="70">
        <v>30.6</v>
      </c>
      <c r="K453" s="70">
        <v>29.9</v>
      </c>
      <c r="L453" s="70">
        <v>26.9</v>
      </c>
    </row>
    <row r="454" spans="1:12" ht="14.25" x14ac:dyDescent="0.45">
      <c r="A454" s="34" t="s">
        <v>907</v>
      </c>
      <c r="B454" s="34" t="s">
        <v>391</v>
      </c>
      <c r="C454" s="34">
        <v>0.4</v>
      </c>
      <c r="D454" s="34">
        <v>0.3</v>
      </c>
      <c r="E454" s="70">
        <v>0.3</v>
      </c>
      <c r="F454" s="70">
        <v>0.4</v>
      </c>
      <c r="G454" s="70">
        <v>0.4</v>
      </c>
      <c r="H454" s="70">
        <v>0.4</v>
      </c>
      <c r="I454" s="70">
        <v>0.4</v>
      </c>
      <c r="J454" s="70">
        <v>0.3</v>
      </c>
      <c r="K454" s="70">
        <v>0.3</v>
      </c>
      <c r="L454" s="70">
        <v>0.2</v>
      </c>
    </row>
    <row r="455" spans="1:12" ht="14.25" x14ac:dyDescent="0.45">
      <c r="A455" s="34" t="s">
        <v>908</v>
      </c>
      <c r="B455" s="34" t="s">
        <v>393</v>
      </c>
      <c r="C455" s="34">
        <v>8.4</v>
      </c>
      <c r="D455" s="34">
        <v>7</v>
      </c>
      <c r="E455" s="70">
        <v>5.8</v>
      </c>
      <c r="F455" s="70">
        <v>6.1</v>
      </c>
      <c r="G455" s="70">
        <v>5.9</v>
      </c>
      <c r="H455" s="70">
        <v>5.7</v>
      </c>
      <c r="I455" s="70">
        <v>5.8</v>
      </c>
      <c r="J455" s="70">
        <v>5.0999999999999996</v>
      </c>
      <c r="K455" s="70">
        <v>5.0999999999999996</v>
      </c>
      <c r="L455" s="70">
        <v>4.5999999999999996</v>
      </c>
    </row>
    <row r="456" spans="1:12" ht="14.25" x14ac:dyDescent="0.45">
      <c r="A456" s="34" t="s">
        <v>909</v>
      </c>
      <c r="B456" s="34" t="s">
        <v>395</v>
      </c>
      <c r="C456" s="34">
        <v>30.8</v>
      </c>
      <c r="D456" s="34">
        <v>30.8</v>
      </c>
      <c r="E456" s="70">
        <v>29.3</v>
      </c>
      <c r="F456" s="70">
        <v>28.2</v>
      </c>
      <c r="G456" s="70">
        <v>25.7</v>
      </c>
      <c r="H456" s="70">
        <v>25.8</v>
      </c>
      <c r="I456" s="70">
        <v>26.1</v>
      </c>
      <c r="J456" s="70">
        <v>25.1</v>
      </c>
      <c r="K456" s="70">
        <v>24.5</v>
      </c>
      <c r="L456" s="70">
        <v>22.1</v>
      </c>
    </row>
    <row r="457" spans="1:12" ht="14.25" x14ac:dyDescent="0.45">
      <c r="A457" s="34" t="s">
        <v>910</v>
      </c>
      <c r="B457" s="36" t="s">
        <v>911</v>
      </c>
      <c r="C457" s="34">
        <v>100</v>
      </c>
      <c r="D457" s="34">
        <v>100</v>
      </c>
      <c r="E457" s="70">
        <v>100</v>
      </c>
      <c r="F457" s="70">
        <v>100</v>
      </c>
      <c r="G457" s="70">
        <v>100</v>
      </c>
      <c r="H457" s="70">
        <v>100</v>
      </c>
      <c r="I457" s="70">
        <v>100</v>
      </c>
      <c r="J457" s="70">
        <v>100</v>
      </c>
      <c r="K457" s="70">
        <v>100</v>
      </c>
      <c r="L457" s="70">
        <v>100</v>
      </c>
    </row>
    <row r="458" spans="1:12" ht="14.25" x14ac:dyDescent="0.45">
      <c r="A458" s="34" t="s">
        <v>912</v>
      </c>
      <c r="B458" s="34" t="s">
        <v>381</v>
      </c>
      <c r="C458" s="34">
        <v>60.8</v>
      </c>
      <c r="D458" s="34">
        <v>66.8</v>
      </c>
      <c r="E458" s="70">
        <v>70.2</v>
      </c>
      <c r="F458" s="70">
        <v>66.099999999999994</v>
      </c>
      <c r="G458" s="70">
        <v>62.6</v>
      </c>
      <c r="H458" s="70">
        <v>61.2</v>
      </c>
      <c r="I458" s="70">
        <v>60.1</v>
      </c>
      <c r="J458" s="70">
        <v>61.1</v>
      </c>
      <c r="K458" s="70">
        <v>62.5</v>
      </c>
      <c r="L458" s="70">
        <v>60.9</v>
      </c>
    </row>
    <row r="459" spans="1:12" ht="14.25" x14ac:dyDescent="0.45">
      <c r="A459" s="34" t="s">
        <v>913</v>
      </c>
      <c r="B459" s="34" t="s">
        <v>383</v>
      </c>
      <c r="C459" s="34">
        <v>20.7</v>
      </c>
      <c r="D459" s="34">
        <v>21.8</v>
      </c>
      <c r="E459" s="70">
        <v>21.5</v>
      </c>
      <c r="F459" s="70">
        <v>22.7</v>
      </c>
      <c r="G459" s="70">
        <v>23</v>
      </c>
      <c r="H459" s="70">
        <v>22</v>
      </c>
      <c r="I459" s="70">
        <v>23.6</v>
      </c>
      <c r="J459" s="70">
        <v>23.9</v>
      </c>
      <c r="K459" s="70">
        <v>23.8</v>
      </c>
      <c r="L459" s="70">
        <v>23.4</v>
      </c>
    </row>
    <row r="460" spans="1:12" ht="14.25" x14ac:dyDescent="0.45">
      <c r="A460" s="34" t="s">
        <v>914</v>
      </c>
      <c r="B460" s="34" t="s">
        <v>385</v>
      </c>
      <c r="C460" s="34">
        <v>4.5999999999999996</v>
      </c>
      <c r="D460" s="34">
        <v>5.0999999999999996</v>
      </c>
      <c r="E460" s="70">
        <v>4.9000000000000004</v>
      </c>
      <c r="F460" s="70">
        <v>5</v>
      </c>
      <c r="G460" s="70">
        <v>5</v>
      </c>
      <c r="H460" s="70">
        <v>5</v>
      </c>
      <c r="I460" s="70">
        <v>4.5999999999999996</v>
      </c>
      <c r="J460" s="70">
        <v>4.5999999999999996</v>
      </c>
      <c r="K460" s="70">
        <v>4.5</v>
      </c>
      <c r="L460" s="70">
        <v>4.5999999999999996</v>
      </c>
    </row>
    <row r="461" spans="1:12" ht="14.25" x14ac:dyDescent="0.45">
      <c r="A461" s="34" t="s">
        <v>915</v>
      </c>
      <c r="B461" s="34" t="s">
        <v>387</v>
      </c>
      <c r="C461" s="34">
        <v>35.5</v>
      </c>
      <c r="D461" s="34">
        <v>40</v>
      </c>
      <c r="E461" s="70">
        <v>43.8</v>
      </c>
      <c r="F461" s="70">
        <v>38.5</v>
      </c>
      <c r="G461" s="70">
        <v>34.6</v>
      </c>
      <c r="H461" s="70">
        <v>34.299999999999997</v>
      </c>
      <c r="I461" s="70">
        <v>31.8</v>
      </c>
      <c r="J461" s="70">
        <v>32.6</v>
      </c>
      <c r="K461" s="70">
        <v>34.1</v>
      </c>
      <c r="L461" s="70">
        <v>32.9</v>
      </c>
    </row>
    <row r="462" spans="1:12" ht="14.25" x14ac:dyDescent="0.45">
      <c r="A462" s="34" t="s">
        <v>916</v>
      </c>
      <c r="B462" s="34" t="s">
        <v>389</v>
      </c>
      <c r="C462" s="34">
        <v>39.200000000000003</v>
      </c>
      <c r="D462" s="34">
        <v>33.200000000000003</v>
      </c>
      <c r="E462" s="70">
        <v>29.8</v>
      </c>
      <c r="F462" s="70">
        <v>33.9</v>
      </c>
      <c r="G462" s="70">
        <v>37.4</v>
      </c>
      <c r="H462" s="70">
        <v>38.799999999999997</v>
      </c>
      <c r="I462" s="70">
        <v>39.9</v>
      </c>
      <c r="J462" s="70">
        <v>38.9</v>
      </c>
      <c r="K462" s="70">
        <v>37.5</v>
      </c>
      <c r="L462" s="70">
        <v>39.1</v>
      </c>
    </row>
    <row r="463" spans="1:12" ht="14.25" x14ac:dyDescent="0.45">
      <c r="A463" s="34" t="s">
        <v>917</v>
      </c>
      <c r="B463" s="34" t="s">
        <v>391</v>
      </c>
      <c r="C463" s="34">
        <v>0.3</v>
      </c>
      <c r="D463" s="34">
        <v>0.2</v>
      </c>
      <c r="E463" s="70">
        <v>0.3</v>
      </c>
      <c r="F463" s="70">
        <v>0.4</v>
      </c>
      <c r="G463" s="70">
        <v>0.4</v>
      </c>
      <c r="H463" s="70">
        <v>0.4</v>
      </c>
      <c r="I463" s="70">
        <v>0.3</v>
      </c>
      <c r="J463" s="70">
        <v>0.3</v>
      </c>
      <c r="K463" s="70">
        <v>0.3</v>
      </c>
      <c r="L463" s="70">
        <v>0.3</v>
      </c>
    </row>
    <row r="464" spans="1:12" ht="14.25" x14ac:dyDescent="0.45">
      <c r="A464" s="34" t="s">
        <v>918</v>
      </c>
      <c r="B464" s="34" t="s">
        <v>393</v>
      </c>
      <c r="C464" s="34">
        <v>2.2000000000000002</v>
      </c>
      <c r="D464" s="34">
        <v>1.8</v>
      </c>
      <c r="E464" s="70">
        <v>1.7</v>
      </c>
      <c r="F464" s="70">
        <v>1.8</v>
      </c>
      <c r="G464" s="70">
        <v>2.2000000000000002</v>
      </c>
      <c r="H464" s="70">
        <v>2</v>
      </c>
      <c r="I464" s="70">
        <v>2</v>
      </c>
      <c r="J464" s="70">
        <v>1.8</v>
      </c>
      <c r="K464" s="70">
        <v>1.9</v>
      </c>
      <c r="L464" s="70">
        <v>2</v>
      </c>
    </row>
    <row r="465" spans="1:12" ht="14.25" x14ac:dyDescent="0.45">
      <c r="A465" s="34" t="s">
        <v>919</v>
      </c>
      <c r="B465" s="34" t="s">
        <v>395</v>
      </c>
      <c r="C465" s="34">
        <v>36.6</v>
      </c>
      <c r="D465" s="34">
        <v>31.1</v>
      </c>
      <c r="E465" s="70">
        <v>27.9</v>
      </c>
      <c r="F465" s="70">
        <v>31.7</v>
      </c>
      <c r="G465" s="70">
        <v>34.799999999999997</v>
      </c>
      <c r="H465" s="70">
        <v>36.4</v>
      </c>
      <c r="I465" s="70">
        <v>37.6</v>
      </c>
      <c r="J465" s="70">
        <v>36.799999999999997</v>
      </c>
      <c r="K465" s="70">
        <v>35.299999999999997</v>
      </c>
      <c r="L465" s="70">
        <v>36.799999999999997</v>
      </c>
    </row>
    <row r="466" spans="1:12" ht="14.25" x14ac:dyDescent="0.45">
      <c r="A466" s="34" t="s">
        <v>920</v>
      </c>
      <c r="B466" s="36" t="s">
        <v>921</v>
      </c>
      <c r="C466" s="34">
        <v>100</v>
      </c>
      <c r="D466" s="34">
        <v>100</v>
      </c>
      <c r="E466" s="70">
        <v>100</v>
      </c>
      <c r="F466" s="70">
        <v>100</v>
      </c>
      <c r="G466" s="70">
        <v>100</v>
      </c>
      <c r="H466" s="70">
        <v>100</v>
      </c>
      <c r="I466" s="70">
        <v>100</v>
      </c>
      <c r="J466" s="70">
        <v>100</v>
      </c>
      <c r="K466" s="70">
        <v>100</v>
      </c>
      <c r="L466" s="70">
        <v>100</v>
      </c>
    </row>
    <row r="467" spans="1:12" ht="14.25" x14ac:dyDescent="0.45">
      <c r="A467" s="34" t="s">
        <v>922</v>
      </c>
      <c r="B467" s="34" t="s">
        <v>381</v>
      </c>
      <c r="C467" s="34">
        <v>58.2</v>
      </c>
      <c r="D467" s="34">
        <v>56.4</v>
      </c>
      <c r="E467" s="70">
        <v>54.5</v>
      </c>
      <c r="F467" s="70">
        <v>51.6</v>
      </c>
      <c r="G467" s="70">
        <v>50.5</v>
      </c>
      <c r="H467" s="70">
        <v>53.8</v>
      </c>
      <c r="I467" s="70">
        <v>49.6</v>
      </c>
      <c r="J467" s="70">
        <v>51.3</v>
      </c>
      <c r="K467" s="70">
        <v>51.3</v>
      </c>
      <c r="L467" s="70">
        <v>50.7</v>
      </c>
    </row>
    <row r="468" spans="1:12" ht="14.25" x14ac:dyDescent="0.45">
      <c r="A468" s="34" t="s">
        <v>923</v>
      </c>
      <c r="B468" s="34" t="s">
        <v>383</v>
      </c>
      <c r="C468" s="34">
        <v>16.899999999999999</v>
      </c>
      <c r="D468" s="34">
        <v>16.899999999999999</v>
      </c>
      <c r="E468" s="70">
        <v>15.7</v>
      </c>
      <c r="F468" s="70">
        <v>15.5</v>
      </c>
      <c r="G468" s="70">
        <v>15.2</v>
      </c>
      <c r="H468" s="70">
        <v>14.9</v>
      </c>
      <c r="I468" s="70">
        <v>14.5</v>
      </c>
      <c r="J468" s="70">
        <v>13.8</v>
      </c>
      <c r="K468" s="70">
        <v>13.2</v>
      </c>
      <c r="L468" s="70">
        <v>13.3</v>
      </c>
    </row>
    <row r="469" spans="1:12" ht="14.25" x14ac:dyDescent="0.45">
      <c r="A469" s="34" t="s">
        <v>924</v>
      </c>
      <c r="B469" s="34" t="s">
        <v>385</v>
      </c>
      <c r="C469" s="34">
        <v>4.9000000000000004</v>
      </c>
      <c r="D469" s="34">
        <v>4.8</v>
      </c>
      <c r="E469" s="70">
        <v>4.7</v>
      </c>
      <c r="F469" s="70">
        <v>4.5999999999999996</v>
      </c>
      <c r="G469" s="70">
        <v>4.4000000000000004</v>
      </c>
      <c r="H469" s="70">
        <v>4.5</v>
      </c>
      <c r="I469" s="70">
        <v>4.2</v>
      </c>
      <c r="J469" s="70">
        <v>4.0999999999999996</v>
      </c>
      <c r="K469" s="70">
        <v>3.9</v>
      </c>
      <c r="L469" s="70">
        <v>4</v>
      </c>
    </row>
    <row r="470" spans="1:12" ht="14.25" x14ac:dyDescent="0.45">
      <c r="A470" s="34" t="s">
        <v>925</v>
      </c>
      <c r="B470" s="34" t="s">
        <v>387</v>
      </c>
      <c r="C470" s="34">
        <v>36.299999999999997</v>
      </c>
      <c r="D470" s="34">
        <v>34.700000000000003</v>
      </c>
      <c r="E470" s="70">
        <v>34.1</v>
      </c>
      <c r="F470" s="70">
        <v>31.6</v>
      </c>
      <c r="G470" s="70">
        <v>30.9</v>
      </c>
      <c r="H470" s="70">
        <v>34.4</v>
      </c>
      <c r="I470" s="70">
        <v>30.9</v>
      </c>
      <c r="J470" s="70">
        <v>33.4</v>
      </c>
      <c r="K470" s="70">
        <v>34.200000000000003</v>
      </c>
      <c r="L470" s="70">
        <v>33.4</v>
      </c>
    </row>
    <row r="471" spans="1:12" ht="14.25" x14ac:dyDescent="0.45">
      <c r="A471" s="34" t="s">
        <v>926</v>
      </c>
      <c r="B471" s="34" t="s">
        <v>389</v>
      </c>
      <c r="C471" s="34">
        <v>41.8</v>
      </c>
      <c r="D471" s="34">
        <v>43.6</v>
      </c>
      <c r="E471" s="70">
        <v>45.5</v>
      </c>
      <c r="F471" s="70">
        <v>48.4</v>
      </c>
      <c r="G471" s="70">
        <v>49.5</v>
      </c>
      <c r="H471" s="70">
        <v>46.2</v>
      </c>
      <c r="I471" s="70">
        <v>50.4</v>
      </c>
      <c r="J471" s="70">
        <v>48.7</v>
      </c>
      <c r="K471" s="70">
        <v>48.7</v>
      </c>
      <c r="L471" s="70">
        <v>49.3</v>
      </c>
    </row>
    <row r="472" spans="1:12" ht="14.25" x14ac:dyDescent="0.45">
      <c r="A472" s="34" t="s">
        <v>927</v>
      </c>
      <c r="B472" s="34" t="s">
        <v>391</v>
      </c>
      <c r="C472" s="34">
        <v>0.4</v>
      </c>
      <c r="D472" s="34">
        <v>0.3</v>
      </c>
      <c r="E472" s="70">
        <v>0.4</v>
      </c>
      <c r="F472" s="70">
        <v>0.5</v>
      </c>
      <c r="G472" s="70">
        <v>0.5</v>
      </c>
      <c r="H472" s="70">
        <v>0.5</v>
      </c>
      <c r="I472" s="70">
        <v>0.5</v>
      </c>
      <c r="J472" s="70">
        <v>0.5</v>
      </c>
      <c r="K472" s="70">
        <v>0.4</v>
      </c>
      <c r="L472" s="70">
        <v>0.3</v>
      </c>
    </row>
    <row r="473" spans="1:12" ht="14.25" x14ac:dyDescent="0.45">
      <c r="A473" s="34" t="s">
        <v>928</v>
      </c>
      <c r="B473" s="34" t="s">
        <v>393</v>
      </c>
      <c r="C473" s="34">
        <v>6.2</v>
      </c>
      <c r="D473" s="34">
        <v>6.2</v>
      </c>
      <c r="E473" s="70">
        <v>7.5</v>
      </c>
      <c r="F473" s="70">
        <v>8.1999999999999993</v>
      </c>
      <c r="G473" s="70">
        <v>7.5</v>
      </c>
      <c r="H473" s="70">
        <v>6.8</v>
      </c>
      <c r="I473" s="70">
        <v>7.8</v>
      </c>
      <c r="J473" s="70">
        <v>7.7</v>
      </c>
      <c r="K473" s="70">
        <v>7.6</v>
      </c>
      <c r="L473" s="70">
        <v>8.6</v>
      </c>
    </row>
    <row r="474" spans="1:12" ht="14.25" x14ac:dyDescent="0.45">
      <c r="A474" s="34" t="s">
        <v>929</v>
      </c>
      <c r="B474" s="34" t="s">
        <v>395</v>
      </c>
      <c r="C474" s="34">
        <v>35.200000000000003</v>
      </c>
      <c r="D474" s="34">
        <v>37.1</v>
      </c>
      <c r="E474" s="70">
        <v>37.6</v>
      </c>
      <c r="F474" s="70">
        <v>39.799999999999997</v>
      </c>
      <c r="G474" s="70">
        <v>41.5</v>
      </c>
      <c r="H474" s="70">
        <v>38.9</v>
      </c>
      <c r="I474" s="70">
        <v>42.1</v>
      </c>
      <c r="J474" s="70">
        <v>40.5</v>
      </c>
      <c r="K474" s="70">
        <v>40.700000000000003</v>
      </c>
      <c r="L474" s="70">
        <v>40.4</v>
      </c>
    </row>
    <row r="475" spans="1:12" ht="14.25" x14ac:dyDescent="0.45">
      <c r="A475" s="34" t="s">
        <v>930</v>
      </c>
      <c r="B475" s="36" t="s">
        <v>931</v>
      </c>
      <c r="C475" s="34">
        <v>100</v>
      </c>
      <c r="D475" s="34">
        <v>100</v>
      </c>
      <c r="E475" s="70">
        <v>100</v>
      </c>
      <c r="F475" s="70">
        <v>100</v>
      </c>
      <c r="G475" s="70">
        <v>100</v>
      </c>
      <c r="H475" s="70">
        <v>100</v>
      </c>
      <c r="I475" s="70">
        <v>100</v>
      </c>
      <c r="J475" s="70">
        <v>100</v>
      </c>
      <c r="K475" s="70">
        <v>100</v>
      </c>
      <c r="L475" s="70">
        <v>100</v>
      </c>
    </row>
    <row r="476" spans="1:12" ht="14.25" x14ac:dyDescent="0.45">
      <c r="A476" s="34" t="s">
        <v>932</v>
      </c>
      <c r="B476" s="34" t="s">
        <v>381</v>
      </c>
      <c r="C476" s="34">
        <v>59.9</v>
      </c>
      <c r="D476" s="34">
        <v>60.2</v>
      </c>
      <c r="E476" s="70">
        <v>62</v>
      </c>
      <c r="F476" s="70">
        <v>60.6</v>
      </c>
      <c r="G476" s="70">
        <v>47.3</v>
      </c>
      <c r="H476" s="70">
        <v>54.4</v>
      </c>
      <c r="I476" s="70">
        <v>57.1</v>
      </c>
      <c r="J476" s="70">
        <v>58.1</v>
      </c>
      <c r="K476" s="70">
        <v>59.8</v>
      </c>
      <c r="L476" s="70">
        <v>61.1</v>
      </c>
    </row>
    <row r="477" spans="1:12" ht="14.25" x14ac:dyDescent="0.45">
      <c r="A477" s="34" t="s">
        <v>933</v>
      </c>
      <c r="B477" s="34" t="s">
        <v>383</v>
      </c>
      <c r="C477" s="34">
        <v>22.1</v>
      </c>
      <c r="D477" s="34">
        <v>20.9</v>
      </c>
      <c r="E477" s="70">
        <v>19.100000000000001</v>
      </c>
      <c r="F477" s="70">
        <v>18.100000000000001</v>
      </c>
      <c r="G477" s="70">
        <v>17</v>
      </c>
      <c r="H477" s="70">
        <v>18.7</v>
      </c>
      <c r="I477" s="70">
        <v>19.100000000000001</v>
      </c>
      <c r="J477" s="70">
        <v>19.600000000000001</v>
      </c>
      <c r="K477" s="70">
        <v>19</v>
      </c>
      <c r="L477" s="70">
        <v>19.100000000000001</v>
      </c>
    </row>
    <row r="478" spans="1:12" ht="14.25" x14ac:dyDescent="0.45">
      <c r="A478" s="34" t="s">
        <v>934</v>
      </c>
      <c r="B478" s="34" t="s">
        <v>385</v>
      </c>
      <c r="C478" s="34">
        <v>1.4</v>
      </c>
      <c r="D478" s="34">
        <v>1.4</v>
      </c>
      <c r="E478" s="70">
        <v>1.4</v>
      </c>
      <c r="F478" s="70">
        <v>1.3</v>
      </c>
      <c r="G478" s="70">
        <v>1.2</v>
      </c>
      <c r="H478" s="70">
        <v>1.2</v>
      </c>
      <c r="I478" s="70">
        <v>1.3</v>
      </c>
      <c r="J478" s="70">
        <v>1.4</v>
      </c>
      <c r="K478" s="70">
        <v>1.4</v>
      </c>
      <c r="L478" s="70">
        <v>1.5</v>
      </c>
    </row>
    <row r="479" spans="1:12" ht="14.25" x14ac:dyDescent="0.45">
      <c r="A479" s="34" t="s">
        <v>935</v>
      </c>
      <c r="B479" s="34" t="s">
        <v>387</v>
      </c>
      <c r="C479" s="34">
        <v>36.4</v>
      </c>
      <c r="D479" s="34">
        <v>37.9</v>
      </c>
      <c r="E479" s="70">
        <v>41.5</v>
      </c>
      <c r="F479" s="70">
        <v>41.1</v>
      </c>
      <c r="G479" s="70">
        <v>29.2</v>
      </c>
      <c r="H479" s="70">
        <v>34.4</v>
      </c>
      <c r="I479" s="70">
        <v>36.700000000000003</v>
      </c>
      <c r="J479" s="70">
        <v>37.200000000000003</v>
      </c>
      <c r="K479" s="70">
        <v>39.299999999999997</v>
      </c>
      <c r="L479" s="70">
        <v>40.6</v>
      </c>
    </row>
    <row r="480" spans="1:12" ht="14.25" x14ac:dyDescent="0.45">
      <c r="A480" s="34" t="s">
        <v>936</v>
      </c>
      <c r="B480" s="34" t="s">
        <v>389</v>
      </c>
      <c r="C480" s="34">
        <v>40.1</v>
      </c>
      <c r="D480" s="34">
        <v>39.799999999999997</v>
      </c>
      <c r="E480" s="70">
        <v>38</v>
      </c>
      <c r="F480" s="70">
        <v>39.4</v>
      </c>
      <c r="G480" s="70">
        <v>52.7</v>
      </c>
      <c r="H480" s="70">
        <v>45.6</v>
      </c>
      <c r="I480" s="70">
        <v>42.9</v>
      </c>
      <c r="J480" s="70">
        <v>41.9</v>
      </c>
      <c r="K480" s="70">
        <v>40.200000000000003</v>
      </c>
      <c r="L480" s="70">
        <v>38.9</v>
      </c>
    </row>
    <row r="481" spans="1:12" ht="14.25" x14ac:dyDescent="0.45">
      <c r="A481" s="34" t="s">
        <v>937</v>
      </c>
      <c r="B481" s="34" t="s">
        <v>391</v>
      </c>
      <c r="C481" s="34">
        <v>1</v>
      </c>
      <c r="D481" s="34">
        <v>0.9</v>
      </c>
      <c r="E481" s="70">
        <v>0.9</v>
      </c>
      <c r="F481" s="70">
        <v>0.9</v>
      </c>
      <c r="G481" s="70">
        <v>1</v>
      </c>
      <c r="H481" s="70">
        <v>0.9</v>
      </c>
      <c r="I481" s="70">
        <v>0.7</v>
      </c>
      <c r="J481" s="70">
        <v>0.6</v>
      </c>
      <c r="K481" s="70">
        <v>0.6</v>
      </c>
      <c r="L481" s="70">
        <v>0.5</v>
      </c>
    </row>
    <row r="482" spans="1:12" ht="14.25" x14ac:dyDescent="0.45">
      <c r="A482" s="34" t="s">
        <v>938</v>
      </c>
      <c r="B482" s="34" t="s">
        <v>393</v>
      </c>
      <c r="C482" s="34">
        <v>6.9</v>
      </c>
      <c r="D482" s="34">
        <v>7</v>
      </c>
      <c r="E482" s="70">
        <v>7.1</v>
      </c>
      <c r="F482" s="70">
        <v>7.3</v>
      </c>
      <c r="G482" s="70">
        <v>8.8000000000000007</v>
      </c>
      <c r="H482" s="70">
        <v>7.5</v>
      </c>
      <c r="I482" s="70">
        <v>7</v>
      </c>
      <c r="J482" s="70">
        <v>5.8</v>
      </c>
      <c r="K482" s="70">
        <v>5.6</v>
      </c>
      <c r="L482" s="70">
        <v>5.9</v>
      </c>
    </row>
    <row r="483" spans="1:12" ht="14.25" x14ac:dyDescent="0.45">
      <c r="A483" s="34" t="s">
        <v>939</v>
      </c>
      <c r="B483" s="34" t="s">
        <v>395</v>
      </c>
      <c r="C483" s="34">
        <v>32.1</v>
      </c>
      <c r="D483" s="34">
        <v>31.9</v>
      </c>
      <c r="E483" s="70">
        <v>30</v>
      </c>
      <c r="F483" s="70">
        <v>31.3</v>
      </c>
      <c r="G483" s="70">
        <v>42.9</v>
      </c>
      <c r="H483" s="70">
        <v>37.200000000000003</v>
      </c>
      <c r="I483" s="70">
        <v>35.200000000000003</v>
      </c>
      <c r="J483" s="70">
        <v>35.5</v>
      </c>
      <c r="K483" s="70">
        <v>34.1</v>
      </c>
      <c r="L483" s="70">
        <v>32.5</v>
      </c>
    </row>
    <row r="484" spans="1:12" ht="14.25" x14ac:dyDescent="0.45">
      <c r="A484" s="34" t="s">
        <v>940</v>
      </c>
      <c r="B484" s="36" t="s">
        <v>941</v>
      </c>
      <c r="C484" s="34">
        <v>100</v>
      </c>
      <c r="D484" s="34">
        <v>100</v>
      </c>
      <c r="E484" s="70">
        <v>100</v>
      </c>
      <c r="F484" s="70">
        <v>100</v>
      </c>
      <c r="G484" s="70">
        <v>100</v>
      </c>
      <c r="H484" s="70">
        <v>100</v>
      </c>
      <c r="I484" s="70">
        <v>100</v>
      </c>
      <c r="J484" s="70">
        <v>100</v>
      </c>
      <c r="K484" s="70">
        <v>100</v>
      </c>
      <c r="L484" s="70">
        <v>100</v>
      </c>
    </row>
    <row r="485" spans="1:12" ht="14.25" x14ac:dyDescent="0.45">
      <c r="A485" s="34" t="s">
        <v>942</v>
      </c>
      <c r="B485" s="34" t="s">
        <v>417</v>
      </c>
      <c r="C485" s="34">
        <v>59.4</v>
      </c>
      <c r="D485" s="34">
        <v>64.099999999999994</v>
      </c>
      <c r="E485" s="70">
        <v>64.2</v>
      </c>
      <c r="F485" s="70">
        <v>64.3</v>
      </c>
      <c r="G485" s="70">
        <v>64.7</v>
      </c>
      <c r="H485" s="70">
        <v>62.6</v>
      </c>
      <c r="I485" s="70">
        <v>62.7</v>
      </c>
      <c r="J485" s="70">
        <v>63.1</v>
      </c>
      <c r="K485" s="70">
        <v>63</v>
      </c>
      <c r="L485" s="70">
        <v>62</v>
      </c>
    </row>
    <row r="486" spans="1:12" ht="14.25" x14ac:dyDescent="0.45">
      <c r="A486" s="34" t="s">
        <v>943</v>
      </c>
      <c r="B486" s="34" t="s">
        <v>419</v>
      </c>
      <c r="C486" s="34">
        <v>15.5</v>
      </c>
      <c r="D486" s="34">
        <v>14.6</v>
      </c>
      <c r="E486" s="70">
        <v>14.8</v>
      </c>
      <c r="F486" s="70">
        <v>15.1</v>
      </c>
      <c r="G486" s="70">
        <v>14.8</v>
      </c>
      <c r="H486" s="70">
        <v>14.3</v>
      </c>
      <c r="I486" s="70">
        <v>14.3</v>
      </c>
      <c r="J486" s="70">
        <v>14.3</v>
      </c>
      <c r="K486" s="70">
        <v>14</v>
      </c>
      <c r="L486" s="70">
        <v>14.2</v>
      </c>
    </row>
    <row r="487" spans="1:12" ht="14.25" x14ac:dyDescent="0.45">
      <c r="A487" s="34" t="s">
        <v>944</v>
      </c>
      <c r="B487" s="34" t="s">
        <v>421</v>
      </c>
      <c r="C487" s="34">
        <v>5.5</v>
      </c>
      <c r="D487" s="34">
        <v>6</v>
      </c>
      <c r="E487" s="70">
        <v>5.9</v>
      </c>
      <c r="F487" s="70">
        <v>5.8</v>
      </c>
      <c r="G487" s="70">
        <v>5.5</v>
      </c>
      <c r="H487" s="70">
        <v>5.4</v>
      </c>
      <c r="I487" s="70">
        <v>5.4</v>
      </c>
      <c r="J487" s="70">
        <v>5.4</v>
      </c>
      <c r="K487" s="70">
        <v>5.4</v>
      </c>
      <c r="L487" s="70">
        <v>5.2</v>
      </c>
    </row>
    <row r="488" spans="1:12" ht="14.25" x14ac:dyDescent="0.45">
      <c r="A488" s="34" t="s">
        <v>945</v>
      </c>
      <c r="B488" s="34" t="s">
        <v>423</v>
      </c>
      <c r="C488" s="34">
        <v>38.299999999999997</v>
      </c>
      <c r="D488" s="34">
        <v>43.6</v>
      </c>
      <c r="E488" s="70">
        <v>43.5</v>
      </c>
      <c r="F488" s="70">
        <v>43.5</v>
      </c>
      <c r="G488" s="70">
        <v>44.5</v>
      </c>
      <c r="H488" s="70">
        <v>43</v>
      </c>
      <c r="I488" s="70">
        <v>43</v>
      </c>
      <c r="J488" s="70">
        <v>43.4</v>
      </c>
      <c r="K488" s="70">
        <v>43.6</v>
      </c>
      <c r="L488" s="70">
        <v>42.6</v>
      </c>
    </row>
    <row r="489" spans="1:12" ht="14.25" x14ac:dyDescent="0.45">
      <c r="A489" s="34" t="s">
        <v>946</v>
      </c>
      <c r="B489" s="34" t="s">
        <v>425</v>
      </c>
      <c r="C489" s="34">
        <v>40.6</v>
      </c>
      <c r="D489" s="34">
        <v>35.9</v>
      </c>
      <c r="E489" s="70">
        <v>35.799999999999997</v>
      </c>
      <c r="F489" s="70">
        <v>35.700000000000003</v>
      </c>
      <c r="G489" s="70">
        <v>35.299999999999997</v>
      </c>
      <c r="H489" s="70">
        <v>37.4</v>
      </c>
      <c r="I489" s="70">
        <v>37.299999999999997</v>
      </c>
      <c r="J489" s="70">
        <v>36.9</v>
      </c>
      <c r="K489" s="70">
        <v>37</v>
      </c>
      <c r="L489" s="70">
        <v>38</v>
      </c>
    </row>
    <row r="490" spans="1:12" ht="14.25" x14ac:dyDescent="0.45">
      <c r="A490" s="34" t="s">
        <v>947</v>
      </c>
      <c r="B490" s="34" t="s">
        <v>427</v>
      </c>
      <c r="C490" s="34">
        <v>1.9</v>
      </c>
      <c r="D490" s="34">
        <v>1.7</v>
      </c>
      <c r="E490" s="70">
        <v>1.9</v>
      </c>
      <c r="F490" s="70">
        <v>1.8</v>
      </c>
      <c r="G490" s="70">
        <v>1.7</v>
      </c>
      <c r="H490" s="70">
        <v>1.9</v>
      </c>
      <c r="I490" s="70">
        <v>1.9</v>
      </c>
      <c r="J490" s="70">
        <v>1.8</v>
      </c>
      <c r="K490" s="70">
        <v>1.8</v>
      </c>
      <c r="L490" s="70">
        <v>1.9</v>
      </c>
    </row>
    <row r="491" spans="1:12" ht="14.25" x14ac:dyDescent="0.45">
      <c r="A491" s="34" t="s">
        <v>948</v>
      </c>
      <c r="B491" s="34" t="s">
        <v>429</v>
      </c>
      <c r="C491" s="34">
        <v>1</v>
      </c>
      <c r="D491" s="34">
        <v>0.6</v>
      </c>
      <c r="E491" s="70">
        <v>0.8</v>
      </c>
      <c r="F491" s="70">
        <v>0.9</v>
      </c>
      <c r="G491" s="70">
        <v>1.1000000000000001</v>
      </c>
      <c r="H491" s="70">
        <v>1.2</v>
      </c>
      <c r="I491" s="70">
        <v>1.2</v>
      </c>
      <c r="J491" s="70">
        <v>1.2</v>
      </c>
      <c r="K491" s="70">
        <v>1.2</v>
      </c>
      <c r="L491" s="70">
        <v>1.3</v>
      </c>
    </row>
    <row r="492" spans="1:12" ht="14.25" x14ac:dyDescent="0.45">
      <c r="A492" s="34" t="s">
        <v>949</v>
      </c>
      <c r="B492" s="34" t="s">
        <v>431</v>
      </c>
      <c r="C492" s="34">
        <v>37.700000000000003</v>
      </c>
      <c r="D492" s="34">
        <v>33.6</v>
      </c>
      <c r="E492" s="70">
        <v>33.200000000000003</v>
      </c>
      <c r="F492" s="70">
        <v>33</v>
      </c>
      <c r="G492" s="70">
        <v>32.5</v>
      </c>
      <c r="H492" s="70">
        <v>34.299999999999997</v>
      </c>
      <c r="I492" s="70">
        <v>34.200000000000003</v>
      </c>
      <c r="J492" s="70">
        <v>33.9</v>
      </c>
      <c r="K492" s="70">
        <v>34</v>
      </c>
      <c r="L492" s="70">
        <v>34.799999999999997</v>
      </c>
    </row>
    <row r="493" spans="1:12" ht="14.25" x14ac:dyDescent="0.45">
      <c r="A493" s="34" t="s">
        <v>950</v>
      </c>
      <c r="B493" s="36" t="s">
        <v>951</v>
      </c>
      <c r="C493" s="34">
        <v>100</v>
      </c>
      <c r="D493" s="34">
        <v>100</v>
      </c>
      <c r="E493" s="70">
        <v>100</v>
      </c>
      <c r="F493" s="70">
        <v>100</v>
      </c>
      <c r="G493" s="70">
        <v>100</v>
      </c>
      <c r="H493" s="70">
        <v>100</v>
      </c>
      <c r="I493" s="70">
        <v>100</v>
      </c>
      <c r="J493" s="70">
        <v>100</v>
      </c>
      <c r="K493" s="70">
        <v>100</v>
      </c>
      <c r="L493" s="70">
        <v>100</v>
      </c>
    </row>
    <row r="494" spans="1:12" ht="14.25" x14ac:dyDescent="0.45">
      <c r="A494" s="34" t="s">
        <v>952</v>
      </c>
      <c r="B494" s="34" t="s">
        <v>381</v>
      </c>
      <c r="C494" s="34">
        <v>43.8</v>
      </c>
      <c r="D494" s="34">
        <v>51.7</v>
      </c>
      <c r="E494" s="70">
        <v>52.6</v>
      </c>
      <c r="F494" s="70">
        <v>52.1</v>
      </c>
      <c r="G494" s="70">
        <v>54.3</v>
      </c>
      <c r="H494" s="70">
        <v>50.4</v>
      </c>
      <c r="I494" s="70">
        <v>52.3</v>
      </c>
      <c r="J494" s="70">
        <v>53.4</v>
      </c>
      <c r="K494" s="70">
        <v>54.2</v>
      </c>
      <c r="L494" s="70">
        <v>52.3</v>
      </c>
    </row>
    <row r="495" spans="1:12" ht="14.25" x14ac:dyDescent="0.45">
      <c r="A495" s="34" t="s">
        <v>953</v>
      </c>
      <c r="B495" s="34" t="s">
        <v>383</v>
      </c>
      <c r="C495" s="34">
        <v>30.7</v>
      </c>
      <c r="D495" s="34">
        <v>29.3</v>
      </c>
      <c r="E495" s="70">
        <v>30</v>
      </c>
      <c r="F495" s="70">
        <v>30.8</v>
      </c>
      <c r="G495" s="70">
        <v>29.4</v>
      </c>
      <c r="H495" s="70">
        <v>28.2</v>
      </c>
      <c r="I495" s="70">
        <v>27.8</v>
      </c>
      <c r="J495" s="70">
        <v>27.9</v>
      </c>
      <c r="K495" s="70">
        <v>27.5</v>
      </c>
      <c r="L495" s="70">
        <v>27.7</v>
      </c>
    </row>
    <row r="496" spans="1:12" ht="14.25" x14ac:dyDescent="0.45">
      <c r="A496" s="34" t="s">
        <v>954</v>
      </c>
      <c r="B496" s="34" t="s">
        <v>385</v>
      </c>
      <c r="C496" s="34">
        <v>2.2000000000000002</v>
      </c>
      <c r="D496" s="34">
        <v>2.2999999999999998</v>
      </c>
      <c r="E496" s="70">
        <v>2.2999999999999998</v>
      </c>
      <c r="F496" s="70">
        <v>2.2999999999999998</v>
      </c>
      <c r="G496" s="70">
        <v>2.1</v>
      </c>
      <c r="H496" s="70">
        <v>2.1</v>
      </c>
      <c r="I496" s="70">
        <v>2.2999999999999998</v>
      </c>
      <c r="J496" s="70">
        <v>2.5</v>
      </c>
      <c r="K496" s="70">
        <v>2.5</v>
      </c>
      <c r="L496" s="70">
        <v>2.1</v>
      </c>
    </row>
    <row r="497" spans="1:12" ht="14.25" x14ac:dyDescent="0.45">
      <c r="A497" s="34" t="s">
        <v>955</v>
      </c>
      <c r="B497" s="34" t="s">
        <v>387</v>
      </c>
      <c r="C497" s="34">
        <v>10.9</v>
      </c>
      <c r="D497" s="34">
        <v>20</v>
      </c>
      <c r="E497" s="70">
        <v>20.2</v>
      </c>
      <c r="F497" s="70">
        <v>19</v>
      </c>
      <c r="G497" s="70">
        <v>22.8</v>
      </c>
      <c r="H497" s="70">
        <v>20.100000000000001</v>
      </c>
      <c r="I497" s="70">
        <v>22.2</v>
      </c>
      <c r="J497" s="70">
        <v>23.1</v>
      </c>
      <c r="K497" s="70">
        <v>24.2</v>
      </c>
      <c r="L497" s="70">
        <v>22.6</v>
      </c>
    </row>
    <row r="498" spans="1:12" ht="14.25" x14ac:dyDescent="0.45">
      <c r="A498" s="34" t="s">
        <v>956</v>
      </c>
      <c r="B498" s="34" t="s">
        <v>389</v>
      </c>
      <c r="C498" s="34">
        <v>56.2</v>
      </c>
      <c r="D498" s="34">
        <v>48.3</v>
      </c>
      <c r="E498" s="70">
        <v>47.4</v>
      </c>
      <c r="F498" s="70">
        <v>47.9</v>
      </c>
      <c r="G498" s="70">
        <v>45.7</v>
      </c>
      <c r="H498" s="70">
        <v>49.6</v>
      </c>
      <c r="I498" s="70">
        <v>47.7</v>
      </c>
      <c r="J498" s="70">
        <v>46.6</v>
      </c>
      <c r="K498" s="70">
        <v>45.8</v>
      </c>
      <c r="L498" s="70">
        <v>47.7</v>
      </c>
    </row>
    <row r="499" spans="1:12" ht="14.25" x14ac:dyDescent="0.45">
      <c r="A499" s="34" t="s">
        <v>957</v>
      </c>
      <c r="B499" s="34" t="s">
        <v>391</v>
      </c>
      <c r="C499" s="34">
        <v>1.1000000000000001</v>
      </c>
      <c r="D499" s="34">
        <v>0.9</v>
      </c>
      <c r="E499" s="70">
        <v>1.1000000000000001</v>
      </c>
      <c r="F499" s="70">
        <v>1.1000000000000001</v>
      </c>
      <c r="G499" s="70">
        <v>0.9</v>
      </c>
      <c r="H499" s="70">
        <v>1.1000000000000001</v>
      </c>
      <c r="I499" s="70">
        <v>0.8</v>
      </c>
      <c r="J499" s="70">
        <v>0.7</v>
      </c>
      <c r="K499" s="70">
        <v>0.6</v>
      </c>
      <c r="L499" s="70">
        <v>0.7</v>
      </c>
    </row>
    <row r="500" spans="1:12" ht="14.25" x14ac:dyDescent="0.45">
      <c r="A500" s="34" t="s">
        <v>958</v>
      </c>
      <c r="B500" s="34" t="s">
        <v>393</v>
      </c>
      <c r="C500" s="34">
        <v>0.8</v>
      </c>
      <c r="D500" s="34">
        <v>0.5</v>
      </c>
      <c r="E500" s="70">
        <v>0.6</v>
      </c>
      <c r="F500" s="70">
        <v>0.6</v>
      </c>
      <c r="G500" s="70">
        <v>0.5</v>
      </c>
      <c r="H500" s="70">
        <v>0.6</v>
      </c>
      <c r="I500" s="70">
        <v>0.5</v>
      </c>
      <c r="J500" s="70">
        <v>0.5</v>
      </c>
      <c r="K500" s="70">
        <v>0.5</v>
      </c>
      <c r="L500" s="70">
        <v>0.5</v>
      </c>
    </row>
    <row r="501" spans="1:12" ht="14.25" x14ac:dyDescent="0.45">
      <c r="A501" s="34" t="s">
        <v>959</v>
      </c>
      <c r="B501" s="34" t="s">
        <v>395</v>
      </c>
      <c r="C501" s="34">
        <v>54.2</v>
      </c>
      <c r="D501" s="34">
        <v>46.8</v>
      </c>
      <c r="E501" s="70">
        <v>45.7</v>
      </c>
      <c r="F501" s="70">
        <v>46.2</v>
      </c>
      <c r="G501" s="70">
        <v>44.3</v>
      </c>
      <c r="H501" s="70">
        <v>47.9</v>
      </c>
      <c r="I501" s="70">
        <v>46.4</v>
      </c>
      <c r="J501" s="70">
        <v>45.4</v>
      </c>
      <c r="K501" s="70">
        <v>44.7</v>
      </c>
      <c r="L501" s="70">
        <v>46.4</v>
      </c>
    </row>
    <row r="502" spans="1:12" ht="14.25" x14ac:dyDescent="0.45">
      <c r="A502" s="34" t="s">
        <v>960</v>
      </c>
      <c r="B502" s="36" t="s">
        <v>961</v>
      </c>
      <c r="C502" s="34">
        <v>100</v>
      </c>
      <c r="D502" s="34">
        <v>100</v>
      </c>
      <c r="E502" s="70">
        <v>100</v>
      </c>
      <c r="F502" s="70">
        <v>100</v>
      </c>
      <c r="G502" s="70">
        <v>100</v>
      </c>
      <c r="H502" s="70">
        <v>100</v>
      </c>
      <c r="I502" s="70">
        <v>100</v>
      </c>
      <c r="J502" s="70">
        <v>100</v>
      </c>
      <c r="K502" s="70">
        <v>100</v>
      </c>
      <c r="L502" s="70">
        <v>100</v>
      </c>
    </row>
    <row r="503" spans="1:12" ht="14.25" x14ac:dyDescent="0.45">
      <c r="A503" s="34" t="s">
        <v>962</v>
      </c>
      <c r="B503" s="34" t="s">
        <v>381</v>
      </c>
      <c r="C503" s="34">
        <v>58.4</v>
      </c>
      <c r="D503" s="34">
        <v>57.9</v>
      </c>
      <c r="E503" s="70">
        <v>61</v>
      </c>
      <c r="F503" s="70">
        <v>67.2</v>
      </c>
      <c r="G503" s="70">
        <v>68.3</v>
      </c>
      <c r="H503" s="70">
        <v>65.400000000000006</v>
      </c>
      <c r="I503" s="70">
        <v>67.8</v>
      </c>
      <c r="J503" s="70">
        <v>69.900000000000006</v>
      </c>
      <c r="K503" s="70">
        <v>68.2</v>
      </c>
      <c r="L503" s="70">
        <v>65.400000000000006</v>
      </c>
    </row>
    <row r="504" spans="1:12" ht="14.25" x14ac:dyDescent="0.45">
      <c r="A504" s="34" t="s">
        <v>963</v>
      </c>
      <c r="B504" s="34" t="s">
        <v>383</v>
      </c>
      <c r="C504" s="34">
        <v>28.5</v>
      </c>
      <c r="D504" s="34">
        <v>26.8</v>
      </c>
      <c r="E504" s="70">
        <v>27.4</v>
      </c>
      <c r="F504" s="70">
        <v>29.3</v>
      </c>
      <c r="G504" s="70">
        <v>28.2</v>
      </c>
      <c r="H504" s="70">
        <v>28.7</v>
      </c>
      <c r="I504" s="70">
        <v>27.5</v>
      </c>
      <c r="J504" s="70">
        <v>28.9</v>
      </c>
      <c r="K504" s="70">
        <v>28.7</v>
      </c>
      <c r="L504" s="70">
        <v>28.6</v>
      </c>
    </row>
    <row r="505" spans="1:12" ht="14.25" x14ac:dyDescent="0.45">
      <c r="A505" s="34" t="s">
        <v>964</v>
      </c>
      <c r="B505" s="34" t="s">
        <v>385</v>
      </c>
      <c r="C505" s="34">
        <v>2.2000000000000002</v>
      </c>
      <c r="D505" s="34">
        <v>2.2999999999999998</v>
      </c>
      <c r="E505" s="70">
        <v>2.2999999999999998</v>
      </c>
      <c r="F505" s="70">
        <v>2.2999999999999998</v>
      </c>
      <c r="G505" s="70">
        <v>2.1</v>
      </c>
      <c r="H505" s="70">
        <v>2.2000000000000002</v>
      </c>
      <c r="I505" s="70">
        <v>2</v>
      </c>
      <c r="J505" s="70">
        <v>2.1</v>
      </c>
      <c r="K505" s="70">
        <v>2.1</v>
      </c>
      <c r="L505" s="70">
        <v>2.1</v>
      </c>
    </row>
    <row r="506" spans="1:12" ht="14.25" x14ac:dyDescent="0.45">
      <c r="A506" s="34" t="s">
        <v>965</v>
      </c>
      <c r="B506" s="34" t="s">
        <v>387</v>
      </c>
      <c r="C506" s="34">
        <v>27.7</v>
      </c>
      <c r="D506" s="34">
        <v>28.8</v>
      </c>
      <c r="E506" s="70">
        <v>31.3</v>
      </c>
      <c r="F506" s="70">
        <v>35.5</v>
      </c>
      <c r="G506" s="70">
        <v>38</v>
      </c>
      <c r="H506" s="70">
        <v>34.5</v>
      </c>
      <c r="I506" s="70">
        <v>38.200000000000003</v>
      </c>
      <c r="J506" s="70">
        <v>38.799999999999997</v>
      </c>
      <c r="K506" s="70">
        <v>37.4</v>
      </c>
      <c r="L506" s="70">
        <v>34.700000000000003</v>
      </c>
    </row>
    <row r="507" spans="1:12" ht="14.25" x14ac:dyDescent="0.45">
      <c r="A507" s="34" t="s">
        <v>966</v>
      </c>
      <c r="B507" s="34" t="s">
        <v>389</v>
      </c>
      <c r="C507" s="34">
        <v>41.6</v>
      </c>
      <c r="D507" s="34">
        <v>42.1</v>
      </c>
      <c r="E507" s="70">
        <v>39</v>
      </c>
      <c r="F507" s="70">
        <v>32.799999999999997</v>
      </c>
      <c r="G507" s="70">
        <v>31.7</v>
      </c>
      <c r="H507" s="70">
        <v>34.6</v>
      </c>
      <c r="I507" s="70">
        <v>32.200000000000003</v>
      </c>
      <c r="J507" s="70">
        <v>30.1</v>
      </c>
      <c r="K507" s="70">
        <v>31.8</v>
      </c>
      <c r="L507" s="70">
        <v>34.6</v>
      </c>
    </row>
    <row r="508" spans="1:12" ht="14.25" x14ac:dyDescent="0.45">
      <c r="A508" s="34" t="s">
        <v>967</v>
      </c>
      <c r="B508" s="34" t="s">
        <v>391</v>
      </c>
      <c r="C508" s="34">
        <v>1.8</v>
      </c>
      <c r="D508" s="34">
        <v>1.9</v>
      </c>
      <c r="E508" s="70">
        <v>2.1</v>
      </c>
      <c r="F508" s="70">
        <v>1.9</v>
      </c>
      <c r="G508" s="70">
        <v>1.5</v>
      </c>
      <c r="H508" s="70">
        <v>1.8</v>
      </c>
      <c r="I508" s="70">
        <v>1.2</v>
      </c>
      <c r="J508" s="70">
        <v>0.9</v>
      </c>
      <c r="K508" s="70">
        <v>1</v>
      </c>
      <c r="L508" s="70">
        <v>1.4</v>
      </c>
    </row>
    <row r="509" spans="1:12" ht="14.25" x14ac:dyDescent="0.45">
      <c r="A509" s="34" t="s">
        <v>968</v>
      </c>
      <c r="B509" s="34" t="s">
        <v>393</v>
      </c>
      <c r="C509" s="34">
        <v>0.8</v>
      </c>
      <c r="D509" s="34">
        <v>0.6</v>
      </c>
      <c r="E509" s="70">
        <v>0.7</v>
      </c>
      <c r="F509" s="70">
        <v>0.6</v>
      </c>
      <c r="G509" s="70">
        <v>0.6</v>
      </c>
      <c r="H509" s="70">
        <v>0.6</v>
      </c>
      <c r="I509" s="70">
        <v>0.6</v>
      </c>
      <c r="J509" s="70">
        <v>0.4</v>
      </c>
      <c r="K509" s="70">
        <v>0.4</v>
      </c>
      <c r="L509" s="70">
        <v>0.6</v>
      </c>
    </row>
    <row r="510" spans="1:12" ht="14.25" x14ac:dyDescent="0.45">
      <c r="A510" s="34" t="s">
        <v>969</v>
      </c>
      <c r="B510" s="34" t="s">
        <v>395</v>
      </c>
      <c r="C510" s="34">
        <v>39.1</v>
      </c>
      <c r="D510" s="34">
        <v>39.6</v>
      </c>
      <c r="E510" s="70">
        <v>36.1</v>
      </c>
      <c r="F510" s="70">
        <v>30.3</v>
      </c>
      <c r="G510" s="70">
        <v>29.7</v>
      </c>
      <c r="H510" s="70">
        <v>32.200000000000003</v>
      </c>
      <c r="I510" s="70">
        <v>30.4</v>
      </c>
      <c r="J510" s="70">
        <v>28.7</v>
      </c>
      <c r="K510" s="70">
        <v>30.4</v>
      </c>
      <c r="L510" s="70">
        <v>32.6</v>
      </c>
    </row>
    <row r="511" spans="1:12" ht="14.25" x14ac:dyDescent="0.45">
      <c r="A511" s="34" t="s">
        <v>970</v>
      </c>
      <c r="B511" s="36" t="s">
        <v>971</v>
      </c>
      <c r="C511" s="34">
        <v>100</v>
      </c>
      <c r="D511" s="34">
        <v>100</v>
      </c>
      <c r="E511" s="70">
        <v>100</v>
      </c>
      <c r="F511" s="70">
        <v>100</v>
      </c>
      <c r="G511" s="70">
        <v>100</v>
      </c>
      <c r="H511" s="70">
        <v>100</v>
      </c>
      <c r="I511" s="70">
        <v>100</v>
      </c>
      <c r="J511" s="70">
        <v>100</v>
      </c>
      <c r="K511" s="70">
        <v>100</v>
      </c>
      <c r="L511" s="70">
        <v>100</v>
      </c>
    </row>
    <row r="512" spans="1:12" ht="14.25" x14ac:dyDescent="0.45">
      <c r="A512" s="34" t="s">
        <v>972</v>
      </c>
      <c r="B512" s="34" t="s">
        <v>381</v>
      </c>
      <c r="C512" s="34">
        <v>20.2</v>
      </c>
      <c r="D512" s="34">
        <v>42.6</v>
      </c>
      <c r="E512" s="70">
        <v>43.2</v>
      </c>
      <c r="F512" s="70">
        <v>38.4</v>
      </c>
      <c r="G512" s="70">
        <v>48.7</v>
      </c>
      <c r="H512" s="70">
        <v>48.1</v>
      </c>
      <c r="I512" s="70">
        <v>40.799999999999997</v>
      </c>
      <c r="J512" s="70">
        <v>40.700000000000003</v>
      </c>
      <c r="K512" s="70">
        <v>46.4</v>
      </c>
      <c r="L512" s="70">
        <v>48.8</v>
      </c>
    </row>
    <row r="513" spans="1:12" ht="14.25" x14ac:dyDescent="0.45">
      <c r="A513" s="34" t="s">
        <v>973</v>
      </c>
      <c r="B513" s="34" t="s">
        <v>383</v>
      </c>
      <c r="C513" s="34">
        <v>47.4</v>
      </c>
      <c r="D513" s="34">
        <v>40</v>
      </c>
      <c r="E513" s="70">
        <v>42.2</v>
      </c>
      <c r="F513" s="70">
        <v>44.8</v>
      </c>
      <c r="G513" s="70">
        <v>42.5</v>
      </c>
      <c r="H513" s="70">
        <v>39.1</v>
      </c>
      <c r="I513" s="70">
        <v>40</v>
      </c>
      <c r="J513" s="70">
        <v>40</v>
      </c>
      <c r="K513" s="70">
        <v>39.700000000000003</v>
      </c>
      <c r="L513" s="70">
        <v>40.200000000000003</v>
      </c>
    </row>
    <row r="514" spans="1:12" ht="14.25" x14ac:dyDescent="0.45">
      <c r="A514" s="34" t="s">
        <v>974</v>
      </c>
      <c r="B514" s="34" t="s">
        <v>385</v>
      </c>
      <c r="C514" s="34">
        <v>1.2</v>
      </c>
      <c r="D514" s="34">
        <v>1.2</v>
      </c>
      <c r="E514" s="70">
        <v>1.2</v>
      </c>
      <c r="F514" s="70">
        <v>1.1000000000000001</v>
      </c>
      <c r="G514" s="70">
        <v>1</v>
      </c>
      <c r="H514" s="70">
        <v>0.9</v>
      </c>
      <c r="I514" s="70">
        <v>0.9</v>
      </c>
      <c r="J514" s="70">
        <v>0.9</v>
      </c>
      <c r="K514" s="70">
        <v>1</v>
      </c>
      <c r="L514" s="70">
        <v>0.9</v>
      </c>
    </row>
    <row r="515" spans="1:12" ht="14.25" x14ac:dyDescent="0.45">
      <c r="A515" s="34" t="s">
        <v>975</v>
      </c>
      <c r="B515" s="34" t="s">
        <v>387</v>
      </c>
      <c r="C515" s="34">
        <v>-28.5</v>
      </c>
      <c r="D515" s="34">
        <v>1.4</v>
      </c>
      <c r="E515" s="70">
        <v>-0.2</v>
      </c>
      <c r="F515" s="70">
        <v>-7.5</v>
      </c>
      <c r="G515" s="70">
        <v>5.2</v>
      </c>
      <c r="H515" s="70">
        <v>8.1</v>
      </c>
      <c r="I515" s="70">
        <v>-0.1</v>
      </c>
      <c r="J515" s="70">
        <v>-0.3</v>
      </c>
      <c r="K515" s="70">
        <v>5.8</v>
      </c>
      <c r="L515" s="70">
        <v>7.7</v>
      </c>
    </row>
    <row r="516" spans="1:12" ht="14.25" x14ac:dyDescent="0.45">
      <c r="A516" s="34" t="s">
        <v>976</v>
      </c>
      <c r="B516" s="34" t="s">
        <v>389</v>
      </c>
      <c r="C516" s="34">
        <v>79.8</v>
      </c>
      <c r="D516" s="34">
        <v>57.4</v>
      </c>
      <c r="E516" s="70">
        <v>56.8</v>
      </c>
      <c r="F516" s="70">
        <v>61.6</v>
      </c>
      <c r="G516" s="70">
        <v>51.3</v>
      </c>
      <c r="H516" s="70">
        <v>51.9</v>
      </c>
      <c r="I516" s="70">
        <v>59.2</v>
      </c>
      <c r="J516" s="70">
        <v>59.3</v>
      </c>
      <c r="K516" s="70">
        <v>53.6</v>
      </c>
      <c r="L516" s="70">
        <v>51.2</v>
      </c>
    </row>
    <row r="517" spans="1:12" ht="14.25" x14ac:dyDescent="0.45">
      <c r="A517" s="34" t="s">
        <v>977</v>
      </c>
      <c r="B517" s="34" t="s">
        <v>391</v>
      </c>
      <c r="C517" s="34">
        <v>1.3</v>
      </c>
      <c r="D517" s="34">
        <v>0.7</v>
      </c>
      <c r="E517" s="70">
        <v>0.7</v>
      </c>
      <c r="F517" s="70">
        <v>1.1000000000000001</v>
      </c>
      <c r="G517" s="70">
        <v>1.1000000000000001</v>
      </c>
      <c r="H517" s="70">
        <v>1.3</v>
      </c>
      <c r="I517" s="70">
        <v>1.1000000000000001</v>
      </c>
      <c r="J517" s="70">
        <v>1.4</v>
      </c>
      <c r="K517" s="70">
        <v>1.2</v>
      </c>
      <c r="L517" s="70">
        <v>0.9</v>
      </c>
    </row>
    <row r="518" spans="1:12" ht="14.25" x14ac:dyDescent="0.45">
      <c r="A518" s="34" t="s">
        <v>978</v>
      </c>
      <c r="B518" s="34" t="s">
        <v>393</v>
      </c>
      <c r="C518" s="34">
        <v>1.3</v>
      </c>
      <c r="D518" s="34">
        <v>0.8</v>
      </c>
      <c r="E518" s="70">
        <v>0.8</v>
      </c>
      <c r="F518" s="70">
        <v>0.8</v>
      </c>
      <c r="G518" s="70">
        <v>0.7</v>
      </c>
      <c r="H518" s="70">
        <v>0.8</v>
      </c>
      <c r="I518" s="70">
        <v>1</v>
      </c>
      <c r="J518" s="70">
        <v>1.2</v>
      </c>
      <c r="K518" s="70">
        <v>0.9</v>
      </c>
      <c r="L518" s="70">
        <v>0.8</v>
      </c>
    </row>
    <row r="519" spans="1:12" ht="14.25" x14ac:dyDescent="0.45">
      <c r="A519" s="34" t="s">
        <v>979</v>
      </c>
      <c r="B519" s="34" t="s">
        <v>395</v>
      </c>
      <c r="C519" s="34">
        <v>77.2</v>
      </c>
      <c r="D519" s="34">
        <v>55.9</v>
      </c>
      <c r="E519" s="70">
        <v>55.3</v>
      </c>
      <c r="F519" s="70">
        <v>59.7</v>
      </c>
      <c r="G519" s="70">
        <v>49.5</v>
      </c>
      <c r="H519" s="70">
        <v>49.9</v>
      </c>
      <c r="I519" s="70">
        <v>57.1</v>
      </c>
      <c r="J519" s="70">
        <v>56.8</v>
      </c>
      <c r="K519" s="70">
        <v>51.5</v>
      </c>
      <c r="L519" s="70">
        <v>49.5</v>
      </c>
    </row>
    <row r="520" spans="1:12" ht="14.25" x14ac:dyDescent="0.45">
      <c r="A520" s="34" t="s">
        <v>980</v>
      </c>
      <c r="B520" s="36" t="s">
        <v>981</v>
      </c>
      <c r="C520" s="34">
        <v>100</v>
      </c>
      <c r="D520" s="34">
        <v>100</v>
      </c>
      <c r="E520" s="70">
        <v>100</v>
      </c>
      <c r="F520" s="70">
        <v>100</v>
      </c>
      <c r="G520" s="70">
        <v>100</v>
      </c>
      <c r="H520" s="70">
        <v>100</v>
      </c>
      <c r="I520" s="70">
        <v>100</v>
      </c>
      <c r="J520" s="70">
        <v>100</v>
      </c>
      <c r="K520" s="70">
        <v>100</v>
      </c>
      <c r="L520" s="70">
        <v>100</v>
      </c>
    </row>
    <row r="521" spans="1:12" ht="14.25" x14ac:dyDescent="0.45">
      <c r="A521" s="34" t="s">
        <v>982</v>
      </c>
      <c r="B521" s="34" t="s">
        <v>381</v>
      </c>
      <c r="C521" s="34">
        <v>48.8</v>
      </c>
      <c r="D521" s="34">
        <v>56.7</v>
      </c>
      <c r="E521" s="70">
        <v>56.5</v>
      </c>
      <c r="F521" s="70">
        <v>53</v>
      </c>
      <c r="G521" s="70">
        <v>50.9</v>
      </c>
      <c r="H521" s="70">
        <v>45.2</v>
      </c>
      <c r="I521" s="70">
        <v>51.6</v>
      </c>
      <c r="J521" s="70">
        <v>54.2</v>
      </c>
      <c r="K521" s="70">
        <v>53.2</v>
      </c>
      <c r="L521" s="70">
        <v>48.9</v>
      </c>
    </row>
    <row r="522" spans="1:12" ht="14.25" x14ac:dyDescent="0.45">
      <c r="A522" s="34" t="s">
        <v>983</v>
      </c>
      <c r="B522" s="34" t="s">
        <v>383</v>
      </c>
      <c r="C522" s="34">
        <v>27.2</v>
      </c>
      <c r="D522" s="34">
        <v>29.1</v>
      </c>
      <c r="E522" s="70">
        <v>29.3</v>
      </c>
      <c r="F522" s="70">
        <v>28.2</v>
      </c>
      <c r="G522" s="70">
        <v>27</v>
      </c>
      <c r="H522" s="70">
        <v>25.8</v>
      </c>
      <c r="I522" s="70">
        <v>24.8</v>
      </c>
      <c r="J522" s="70">
        <v>24.6</v>
      </c>
      <c r="K522" s="70">
        <v>23.9</v>
      </c>
      <c r="L522" s="70">
        <v>23.8</v>
      </c>
    </row>
    <row r="523" spans="1:12" ht="14.25" x14ac:dyDescent="0.45">
      <c r="A523" s="34" t="s">
        <v>984</v>
      </c>
      <c r="B523" s="34" t="s">
        <v>385</v>
      </c>
      <c r="C523" s="34">
        <v>3.1</v>
      </c>
      <c r="D523" s="34">
        <v>3.4</v>
      </c>
      <c r="E523" s="70">
        <v>3.4</v>
      </c>
      <c r="F523" s="70">
        <v>3.2</v>
      </c>
      <c r="G523" s="70">
        <v>3</v>
      </c>
      <c r="H523" s="70">
        <v>2.9</v>
      </c>
      <c r="I523" s="70">
        <v>3.8</v>
      </c>
      <c r="J523" s="70">
        <v>3.9</v>
      </c>
      <c r="K523" s="70">
        <v>3.9</v>
      </c>
      <c r="L523" s="70">
        <v>2.8</v>
      </c>
    </row>
    <row r="524" spans="1:12" ht="14.25" x14ac:dyDescent="0.45">
      <c r="A524" s="34" t="s">
        <v>985</v>
      </c>
      <c r="B524" s="34" t="s">
        <v>387</v>
      </c>
      <c r="C524" s="34">
        <v>18.5</v>
      </c>
      <c r="D524" s="34">
        <v>24.2</v>
      </c>
      <c r="E524" s="70">
        <v>23.8</v>
      </c>
      <c r="F524" s="70">
        <v>21.5</v>
      </c>
      <c r="G524" s="70">
        <v>20.9</v>
      </c>
      <c r="H524" s="70">
        <v>16.5</v>
      </c>
      <c r="I524" s="70">
        <v>23</v>
      </c>
      <c r="J524" s="70">
        <v>25.6</v>
      </c>
      <c r="K524" s="70">
        <v>25.4</v>
      </c>
      <c r="L524" s="70">
        <v>22.3</v>
      </c>
    </row>
    <row r="525" spans="1:12" ht="14.25" x14ac:dyDescent="0.45">
      <c r="A525" s="34" t="s">
        <v>986</v>
      </c>
      <c r="B525" s="34" t="s">
        <v>389</v>
      </c>
      <c r="C525" s="34">
        <v>51.2</v>
      </c>
      <c r="D525" s="34">
        <v>43.3</v>
      </c>
      <c r="E525" s="70">
        <v>43.5</v>
      </c>
      <c r="F525" s="70">
        <v>47</v>
      </c>
      <c r="G525" s="70">
        <v>49.1</v>
      </c>
      <c r="H525" s="70">
        <v>54.8</v>
      </c>
      <c r="I525" s="70">
        <v>48.4</v>
      </c>
      <c r="J525" s="70">
        <v>45.8</v>
      </c>
      <c r="K525" s="70">
        <v>46.8</v>
      </c>
      <c r="L525" s="70">
        <v>51.1</v>
      </c>
    </row>
    <row r="526" spans="1:12" ht="14.25" x14ac:dyDescent="0.45">
      <c r="A526" s="34" t="s">
        <v>987</v>
      </c>
      <c r="B526" s="34" t="s">
        <v>391</v>
      </c>
      <c r="C526" s="34">
        <v>0.1</v>
      </c>
      <c r="D526" s="34">
        <v>0.1</v>
      </c>
      <c r="E526" s="70">
        <v>0.1</v>
      </c>
      <c r="F526" s="70">
        <v>0.1</v>
      </c>
      <c r="G526" s="70">
        <v>0</v>
      </c>
      <c r="H526" s="70">
        <v>0.1</v>
      </c>
      <c r="I526" s="70">
        <v>0</v>
      </c>
      <c r="J526" s="70">
        <v>0</v>
      </c>
      <c r="K526" s="70">
        <v>0</v>
      </c>
      <c r="L526" s="70">
        <v>0</v>
      </c>
    </row>
    <row r="527" spans="1:12" ht="14.25" x14ac:dyDescent="0.45">
      <c r="A527" s="34" t="s">
        <v>988</v>
      </c>
      <c r="B527" s="34" t="s">
        <v>393</v>
      </c>
      <c r="C527" s="34">
        <v>0.6</v>
      </c>
      <c r="D527" s="34">
        <v>0.3</v>
      </c>
      <c r="E527" s="70">
        <v>0.3</v>
      </c>
      <c r="F527" s="70">
        <v>0.4</v>
      </c>
      <c r="G527" s="70">
        <v>0.2</v>
      </c>
      <c r="H527" s="70">
        <v>0.3</v>
      </c>
      <c r="I527" s="70">
        <v>0.2</v>
      </c>
      <c r="J527" s="70">
        <v>0.2</v>
      </c>
      <c r="K527" s="70">
        <v>0.2</v>
      </c>
      <c r="L527" s="70">
        <v>0.3</v>
      </c>
    </row>
    <row r="528" spans="1:12" ht="14.25" x14ac:dyDescent="0.45">
      <c r="A528" s="34" t="s">
        <v>989</v>
      </c>
      <c r="B528" s="34" t="s">
        <v>395</v>
      </c>
      <c r="C528" s="34">
        <v>50.5</v>
      </c>
      <c r="D528" s="34">
        <v>42.9</v>
      </c>
      <c r="E528" s="70">
        <v>43.1</v>
      </c>
      <c r="F528" s="70">
        <v>46.5</v>
      </c>
      <c r="G528" s="70">
        <v>48.8</v>
      </c>
      <c r="H528" s="70">
        <v>54.4</v>
      </c>
      <c r="I528" s="70">
        <v>48.1</v>
      </c>
      <c r="J528" s="70">
        <v>45.6</v>
      </c>
      <c r="K528" s="70">
        <v>46.6</v>
      </c>
      <c r="L528" s="70">
        <v>50.8</v>
      </c>
    </row>
    <row r="529" spans="1:12" ht="14.25" x14ac:dyDescent="0.45">
      <c r="A529" s="34" t="s">
        <v>990</v>
      </c>
      <c r="B529" s="36" t="s">
        <v>991</v>
      </c>
      <c r="C529" s="34">
        <v>100</v>
      </c>
      <c r="D529" s="34">
        <v>100</v>
      </c>
      <c r="E529" s="70">
        <v>100</v>
      </c>
      <c r="F529" s="70">
        <v>100</v>
      </c>
      <c r="G529" s="70">
        <v>100</v>
      </c>
      <c r="H529" s="70">
        <v>100</v>
      </c>
      <c r="I529" s="70">
        <v>100</v>
      </c>
      <c r="J529" s="70">
        <v>100</v>
      </c>
      <c r="K529" s="70">
        <v>100</v>
      </c>
      <c r="L529" s="70">
        <v>100</v>
      </c>
    </row>
    <row r="530" spans="1:12" ht="14.25" x14ac:dyDescent="0.45">
      <c r="A530" s="34" t="s">
        <v>992</v>
      </c>
      <c r="B530" s="34" t="s">
        <v>381</v>
      </c>
      <c r="C530" s="34">
        <v>18.899999999999999</v>
      </c>
      <c r="D530" s="34">
        <v>15.9</v>
      </c>
      <c r="E530" s="70">
        <v>15.2</v>
      </c>
      <c r="F530" s="70">
        <v>11.5</v>
      </c>
      <c r="G530" s="70">
        <v>11</v>
      </c>
      <c r="H530" s="70">
        <v>9.1</v>
      </c>
      <c r="I530" s="70">
        <v>14.2</v>
      </c>
      <c r="J530" s="70">
        <v>10.6</v>
      </c>
      <c r="K530" s="70">
        <v>12</v>
      </c>
      <c r="L530" s="70">
        <v>13.6</v>
      </c>
    </row>
    <row r="531" spans="1:12" ht="14.25" x14ac:dyDescent="0.45">
      <c r="A531" s="34" t="s">
        <v>993</v>
      </c>
      <c r="B531" s="34" t="s">
        <v>383</v>
      </c>
      <c r="C531" s="34">
        <v>0.6</v>
      </c>
      <c r="D531" s="34">
        <v>0.6</v>
      </c>
      <c r="E531" s="70">
        <v>0.5</v>
      </c>
      <c r="F531" s="70">
        <v>0.5</v>
      </c>
      <c r="G531" s="70">
        <v>0.4</v>
      </c>
      <c r="H531" s="70">
        <v>0.4</v>
      </c>
      <c r="I531" s="70">
        <v>0.6</v>
      </c>
      <c r="J531" s="70">
        <v>0.7</v>
      </c>
      <c r="K531" s="70">
        <v>1</v>
      </c>
      <c r="L531" s="70">
        <v>1.3</v>
      </c>
    </row>
    <row r="532" spans="1:12" ht="14.25" x14ac:dyDescent="0.45">
      <c r="A532" s="34" t="s">
        <v>994</v>
      </c>
      <c r="B532" s="34" t="s">
        <v>385</v>
      </c>
      <c r="C532" s="34">
        <v>0.8</v>
      </c>
      <c r="D532" s="34">
        <v>0.9</v>
      </c>
      <c r="E532" s="70">
        <v>0.8</v>
      </c>
      <c r="F532" s="70">
        <v>0.7</v>
      </c>
      <c r="G532" s="70">
        <v>0.7</v>
      </c>
      <c r="H532" s="70">
        <v>0.6</v>
      </c>
      <c r="I532" s="70">
        <v>0.5</v>
      </c>
      <c r="J532" s="70">
        <v>0.5</v>
      </c>
      <c r="K532" s="70">
        <v>0.5</v>
      </c>
      <c r="L532" s="70">
        <v>0.6</v>
      </c>
    </row>
    <row r="533" spans="1:12" ht="14.25" x14ac:dyDescent="0.45">
      <c r="A533" s="34" t="s">
        <v>995</v>
      </c>
      <c r="B533" s="34" t="s">
        <v>387</v>
      </c>
      <c r="C533" s="34">
        <v>17.600000000000001</v>
      </c>
      <c r="D533" s="34">
        <v>14.4</v>
      </c>
      <c r="E533" s="70">
        <v>13.9</v>
      </c>
      <c r="F533" s="70">
        <v>10.199999999999999</v>
      </c>
      <c r="G533" s="70">
        <v>9.9</v>
      </c>
      <c r="H533" s="70">
        <v>8.1</v>
      </c>
      <c r="I533" s="70">
        <v>13.1</v>
      </c>
      <c r="J533" s="70">
        <v>9.4</v>
      </c>
      <c r="K533" s="70">
        <v>10.4</v>
      </c>
      <c r="L533" s="70">
        <v>11.7</v>
      </c>
    </row>
    <row r="534" spans="1:12" ht="14.25" x14ac:dyDescent="0.45">
      <c r="A534" s="34" t="s">
        <v>996</v>
      </c>
      <c r="B534" s="34" t="s">
        <v>389</v>
      </c>
      <c r="C534" s="34">
        <v>81.099999999999994</v>
      </c>
      <c r="D534" s="34">
        <v>84.1</v>
      </c>
      <c r="E534" s="70">
        <v>84.8</v>
      </c>
      <c r="F534" s="70">
        <v>88.5</v>
      </c>
      <c r="G534" s="70">
        <v>89</v>
      </c>
      <c r="H534" s="70">
        <v>90.9</v>
      </c>
      <c r="I534" s="70">
        <v>85.8</v>
      </c>
      <c r="J534" s="70">
        <v>89.4</v>
      </c>
      <c r="K534" s="70">
        <v>88</v>
      </c>
      <c r="L534" s="70">
        <v>86.4</v>
      </c>
    </row>
    <row r="535" spans="1:12" ht="14.25" x14ac:dyDescent="0.45">
      <c r="A535" s="34" t="s">
        <v>997</v>
      </c>
      <c r="B535" s="34" t="s">
        <v>391</v>
      </c>
      <c r="C535" s="34">
        <v>3</v>
      </c>
      <c r="D535" s="34">
        <v>1.4</v>
      </c>
      <c r="E535" s="70">
        <v>2.1</v>
      </c>
      <c r="F535" s="70">
        <v>2.6</v>
      </c>
      <c r="G535" s="70">
        <v>2</v>
      </c>
      <c r="H535" s="70">
        <v>2.5</v>
      </c>
      <c r="I535" s="70">
        <v>1.8</v>
      </c>
      <c r="J535" s="70">
        <v>1.4</v>
      </c>
      <c r="K535" s="70">
        <v>1</v>
      </c>
      <c r="L535" s="70">
        <v>1.2</v>
      </c>
    </row>
    <row r="536" spans="1:12" ht="14.25" x14ac:dyDescent="0.45">
      <c r="A536" s="34" t="s">
        <v>998</v>
      </c>
      <c r="B536" s="34" t="s">
        <v>393</v>
      </c>
      <c r="C536" s="34">
        <v>0.5</v>
      </c>
      <c r="D536" s="34">
        <v>0.4</v>
      </c>
      <c r="E536" s="70">
        <v>0.5</v>
      </c>
      <c r="F536" s="70">
        <v>0.5</v>
      </c>
      <c r="G536" s="70">
        <v>0.4</v>
      </c>
      <c r="H536" s="70">
        <v>0.7</v>
      </c>
      <c r="I536" s="70">
        <v>0.6</v>
      </c>
      <c r="J536" s="70">
        <v>0.6</v>
      </c>
      <c r="K536" s="70">
        <v>0.5</v>
      </c>
      <c r="L536" s="70">
        <v>0.6</v>
      </c>
    </row>
    <row r="537" spans="1:12" ht="14.25" x14ac:dyDescent="0.45">
      <c r="A537" s="34" t="s">
        <v>999</v>
      </c>
      <c r="B537" s="34" t="s">
        <v>395</v>
      </c>
      <c r="C537" s="34">
        <v>77.599999999999994</v>
      </c>
      <c r="D537" s="34">
        <v>82.3</v>
      </c>
      <c r="E537" s="70">
        <v>82.3</v>
      </c>
      <c r="F537" s="70">
        <v>85.4</v>
      </c>
      <c r="G537" s="70">
        <v>86.5</v>
      </c>
      <c r="H537" s="70">
        <v>87.8</v>
      </c>
      <c r="I537" s="70">
        <v>83.4</v>
      </c>
      <c r="J537" s="70">
        <v>87.4</v>
      </c>
      <c r="K537" s="70">
        <v>86.5</v>
      </c>
      <c r="L537" s="70">
        <v>84.6</v>
      </c>
    </row>
    <row r="538" spans="1:12" ht="14.25" x14ac:dyDescent="0.45">
      <c r="A538" s="34" t="s">
        <v>1000</v>
      </c>
      <c r="B538" s="36" t="s">
        <v>1001</v>
      </c>
      <c r="C538" s="34">
        <v>100</v>
      </c>
      <c r="D538" s="34">
        <v>100</v>
      </c>
      <c r="E538" s="70">
        <v>100</v>
      </c>
      <c r="F538" s="70">
        <v>100</v>
      </c>
      <c r="G538" s="70">
        <v>100</v>
      </c>
      <c r="H538" s="70">
        <v>100</v>
      </c>
      <c r="I538" s="70">
        <v>100</v>
      </c>
      <c r="J538" s="70">
        <v>100</v>
      </c>
      <c r="K538" s="70">
        <v>100</v>
      </c>
      <c r="L538" s="70">
        <v>100</v>
      </c>
    </row>
    <row r="539" spans="1:12" ht="14.25" x14ac:dyDescent="0.45">
      <c r="A539" s="34" t="s">
        <v>1002</v>
      </c>
      <c r="B539" s="34" t="s">
        <v>381</v>
      </c>
      <c r="C539" s="34">
        <v>71</v>
      </c>
      <c r="D539" s="34">
        <v>73.099999999999994</v>
      </c>
      <c r="E539" s="70">
        <v>72.400000000000006</v>
      </c>
      <c r="F539" s="70">
        <v>73</v>
      </c>
      <c r="G539" s="70">
        <v>72.400000000000006</v>
      </c>
      <c r="H539" s="70">
        <v>71.8</v>
      </c>
      <c r="I539" s="70">
        <v>70.7</v>
      </c>
      <c r="J539" s="70">
        <v>70.5</v>
      </c>
      <c r="K539" s="70">
        <v>69.599999999999994</v>
      </c>
      <c r="L539" s="70">
        <v>69.400000000000006</v>
      </c>
    </row>
    <row r="540" spans="1:12" ht="14.25" x14ac:dyDescent="0.45">
      <c r="A540" s="34" t="s">
        <v>1003</v>
      </c>
      <c r="B540" s="34" t="s">
        <v>383</v>
      </c>
      <c r="C540" s="34">
        <v>4.0999999999999996</v>
      </c>
      <c r="D540" s="34">
        <v>4</v>
      </c>
      <c r="E540" s="70">
        <v>3.9</v>
      </c>
      <c r="F540" s="70">
        <v>3.8</v>
      </c>
      <c r="G540" s="70">
        <v>3.9</v>
      </c>
      <c r="H540" s="70">
        <v>3.9</v>
      </c>
      <c r="I540" s="70">
        <v>3.9</v>
      </c>
      <c r="J540" s="70">
        <v>4</v>
      </c>
      <c r="K540" s="70">
        <v>3.9</v>
      </c>
      <c r="L540" s="70">
        <v>4</v>
      </c>
    </row>
    <row r="541" spans="1:12" ht="14.25" x14ac:dyDescent="0.45">
      <c r="A541" s="34" t="s">
        <v>1004</v>
      </c>
      <c r="B541" s="34" t="s">
        <v>385</v>
      </c>
      <c r="C541" s="34">
        <v>8</v>
      </c>
      <c r="D541" s="34">
        <v>8.6</v>
      </c>
      <c r="E541" s="70">
        <v>8.4</v>
      </c>
      <c r="F541" s="70">
        <v>8.1999999999999993</v>
      </c>
      <c r="G541" s="70">
        <v>7.9</v>
      </c>
      <c r="H541" s="70">
        <v>7.8</v>
      </c>
      <c r="I541" s="70">
        <v>7.7</v>
      </c>
      <c r="J541" s="70">
        <v>7.6</v>
      </c>
      <c r="K541" s="70">
        <v>7.5</v>
      </c>
      <c r="L541" s="70">
        <v>7.6</v>
      </c>
    </row>
    <row r="542" spans="1:12" ht="14.25" x14ac:dyDescent="0.45">
      <c r="A542" s="34" t="s">
        <v>1005</v>
      </c>
      <c r="B542" s="34" t="s">
        <v>387</v>
      </c>
      <c r="C542" s="34">
        <v>58.8</v>
      </c>
      <c r="D542" s="34">
        <v>60.5</v>
      </c>
      <c r="E542" s="70">
        <v>60.1</v>
      </c>
      <c r="F542" s="70">
        <v>60.9</v>
      </c>
      <c r="G542" s="70">
        <v>60.6</v>
      </c>
      <c r="H542" s="70">
        <v>60</v>
      </c>
      <c r="I542" s="70">
        <v>59</v>
      </c>
      <c r="J542" s="70">
        <v>58.9</v>
      </c>
      <c r="K542" s="70">
        <v>58.2</v>
      </c>
      <c r="L542" s="70">
        <v>57.8</v>
      </c>
    </row>
    <row r="543" spans="1:12" ht="14.25" x14ac:dyDescent="0.45">
      <c r="A543" s="34" t="s">
        <v>1006</v>
      </c>
      <c r="B543" s="34" t="s">
        <v>389</v>
      </c>
      <c r="C543" s="34">
        <v>29</v>
      </c>
      <c r="D543" s="34">
        <v>26.9</v>
      </c>
      <c r="E543" s="70">
        <v>27.6</v>
      </c>
      <c r="F543" s="70">
        <v>27</v>
      </c>
      <c r="G543" s="70">
        <v>27.6</v>
      </c>
      <c r="H543" s="70">
        <v>28.2</v>
      </c>
      <c r="I543" s="70">
        <v>29.3</v>
      </c>
      <c r="J543" s="70">
        <v>29.5</v>
      </c>
      <c r="K543" s="70">
        <v>30.4</v>
      </c>
      <c r="L543" s="70">
        <v>30.6</v>
      </c>
    </row>
    <row r="544" spans="1:12" ht="14.25" x14ac:dyDescent="0.45">
      <c r="A544" s="34" t="s">
        <v>1007</v>
      </c>
      <c r="B544" s="34" t="s">
        <v>391</v>
      </c>
      <c r="C544" s="34">
        <v>2.5</v>
      </c>
      <c r="D544" s="34">
        <v>2.2000000000000002</v>
      </c>
      <c r="E544" s="70">
        <v>2.5</v>
      </c>
      <c r="F544" s="70">
        <v>2.2999999999999998</v>
      </c>
      <c r="G544" s="70">
        <v>2.2999999999999998</v>
      </c>
      <c r="H544" s="70">
        <v>2.5</v>
      </c>
      <c r="I544" s="70">
        <v>2.8</v>
      </c>
      <c r="J544" s="70">
        <v>2.7</v>
      </c>
      <c r="K544" s="70">
        <v>2.6</v>
      </c>
      <c r="L544" s="70">
        <v>2.9</v>
      </c>
    </row>
    <row r="545" spans="1:12" ht="14.25" x14ac:dyDescent="0.45">
      <c r="A545" s="34" t="s">
        <v>1008</v>
      </c>
      <c r="B545" s="34" t="s">
        <v>393</v>
      </c>
      <c r="C545" s="34">
        <v>1.1000000000000001</v>
      </c>
      <c r="D545" s="34">
        <v>0.6</v>
      </c>
      <c r="E545" s="70">
        <v>0.9</v>
      </c>
      <c r="F545" s="70">
        <v>1.2</v>
      </c>
      <c r="G545" s="70">
        <v>1.5</v>
      </c>
      <c r="H545" s="70">
        <v>1.6</v>
      </c>
      <c r="I545" s="70">
        <v>1.7</v>
      </c>
      <c r="J545" s="70">
        <v>1.7</v>
      </c>
      <c r="K545" s="70">
        <v>1.7</v>
      </c>
      <c r="L545" s="70">
        <v>1.8</v>
      </c>
    </row>
    <row r="546" spans="1:12" ht="14.25" x14ac:dyDescent="0.45">
      <c r="A546" s="34" t="s">
        <v>1009</v>
      </c>
      <c r="B546" s="34" t="s">
        <v>395</v>
      </c>
      <c r="C546" s="34">
        <v>25.4</v>
      </c>
      <c r="D546" s="34">
        <v>24.1</v>
      </c>
      <c r="E546" s="70">
        <v>24.2</v>
      </c>
      <c r="F546" s="70">
        <v>23.6</v>
      </c>
      <c r="G546" s="70">
        <v>23.8</v>
      </c>
      <c r="H546" s="70">
        <v>24.1</v>
      </c>
      <c r="I546" s="70">
        <v>24.8</v>
      </c>
      <c r="J546" s="70">
        <v>25.1</v>
      </c>
      <c r="K546" s="70">
        <v>26</v>
      </c>
      <c r="L546" s="70">
        <v>25.9</v>
      </c>
    </row>
    <row r="547" spans="1:12" ht="14.25" x14ac:dyDescent="0.45">
      <c r="A547" s="34" t="s">
        <v>1010</v>
      </c>
      <c r="B547" s="36" t="s">
        <v>1011</v>
      </c>
      <c r="C547" s="34">
        <v>100</v>
      </c>
      <c r="D547" s="34">
        <v>100</v>
      </c>
      <c r="E547" s="70">
        <v>100</v>
      </c>
      <c r="F547" s="70">
        <v>100</v>
      </c>
      <c r="G547" s="70">
        <v>100</v>
      </c>
      <c r="H547" s="70">
        <v>100</v>
      </c>
      <c r="I547" s="70">
        <v>100</v>
      </c>
      <c r="J547" s="70">
        <v>100</v>
      </c>
      <c r="K547" s="70">
        <v>100</v>
      </c>
      <c r="L547" s="70">
        <v>100</v>
      </c>
    </row>
    <row r="548" spans="1:12" ht="14.25" x14ac:dyDescent="0.45">
      <c r="A548" s="34" t="s">
        <v>1012</v>
      </c>
      <c r="B548" s="34" t="s">
        <v>535</v>
      </c>
      <c r="C548" s="34">
        <v>72.2</v>
      </c>
      <c r="D548" s="34">
        <v>73.900000000000006</v>
      </c>
      <c r="E548" s="70">
        <v>73.8</v>
      </c>
      <c r="F548" s="70">
        <v>74.8</v>
      </c>
      <c r="G548" s="70">
        <v>74.099999999999994</v>
      </c>
      <c r="H548" s="70">
        <v>73.400000000000006</v>
      </c>
      <c r="I548" s="70">
        <v>72.400000000000006</v>
      </c>
      <c r="J548" s="70">
        <v>71.5</v>
      </c>
      <c r="K548" s="70">
        <v>69.900000000000006</v>
      </c>
      <c r="L548" s="70">
        <v>69.599999999999994</v>
      </c>
    </row>
    <row r="549" spans="1:12" ht="14.25" x14ac:dyDescent="0.45">
      <c r="A549" s="34" t="s">
        <v>1013</v>
      </c>
      <c r="B549" s="34" t="s">
        <v>537</v>
      </c>
      <c r="C549" s="34">
        <v>3.4</v>
      </c>
      <c r="D549" s="34">
        <v>3.2</v>
      </c>
      <c r="E549" s="70">
        <v>3.2</v>
      </c>
      <c r="F549" s="70">
        <v>3.1</v>
      </c>
      <c r="G549" s="70">
        <v>3.2</v>
      </c>
      <c r="H549" s="70">
        <v>3.2</v>
      </c>
      <c r="I549" s="70">
        <v>3.3</v>
      </c>
      <c r="J549" s="70">
        <v>3.4</v>
      </c>
      <c r="K549" s="70">
        <v>3.3</v>
      </c>
      <c r="L549" s="70">
        <v>3.3</v>
      </c>
    </row>
    <row r="550" spans="1:12" ht="14.25" x14ac:dyDescent="0.45">
      <c r="A550" s="34" t="s">
        <v>1014</v>
      </c>
      <c r="B550" s="34" t="s">
        <v>539</v>
      </c>
      <c r="C550" s="34">
        <v>8.4</v>
      </c>
      <c r="D550" s="34">
        <v>8.9</v>
      </c>
      <c r="E550" s="70">
        <v>8.6999999999999993</v>
      </c>
      <c r="F550" s="70">
        <v>8.5</v>
      </c>
      <c r="G550" s="70">
        <v>8.1999999999999993</v>
      </c>
      <c r="H550" s="70">
        <v>8.1</v>
      </c>
      <c r="I550" s="70">
        <v>8</v>
      </c>
      <c r="J550" s="70">
        <v>7.8</v>
      </c>
      <c r="K550" s="70">
        <v>7.7</v>
      </c>
      <c r="L550" s="70">
        <v>7.7</v>
      </c>
    </row>
    <row r="551" spans="1:12" ht="14.25" x14ac:dyDescent="0.45">
      <c r="A551" s="34" t="s">
        <v>1015</v>
      </c>
      <c r="B551" s="34" t="s">
        <v>541</v>
      </c>
      <c r="C551" s="34">
        <v>60.4</v>
      </c>
      <c r="D551" s="34">
        <v>61.8</v>
      </c>
      <c r="E551" s="70">
        <v>61.9</v>
      </c>
      <c r="F551" s="70">
        <v>63.1</v>
      </c>
      <c r="G551" s="70">
        <v>62.7</v>
      </c>
      <c r="H551" s="70">
        <v>62.1</v>
      </c>
      <c r="I551" s="70">
        <v>61.2</v>
      </c>
      <c r="J551" s="70">
        <v>60.3</v>
      </c>
      <c r="K551" s="70">
        <v>59</v>
      </c>
      <c r="L551" s="70">
        <v>58.6</v>
      </c>
    </row>
    <row r="552" spans="1:12" ht="14.25" x14ac:dyDescent="0.45">
      <c r="A552" s="34" t="s">
        <v>1016</v>
      </c>
      <c r="B552" s="34" t="s">
        <v>543</v>
      </c>
      <c r="C552" s="34">
        <v>27.8</v>
      </c>
      <c r="D552" s="34">
        <v>26.1</v>
      </c>
      <c r="E552" s="70">
        <v>26.2</v>
      </c>
      <c r="F552" s="70">
        <v>25.2</v>
      </c>
      <c r="G552" s="70">
        <v>25.9</v>
      </c>
      <c r="H552" s="70">
        <v>26.6</v>
      </c>
      <c r="I552" s="70">
        <v>27.6</v>
      </c>
      <c r="J552" s="70">
        <v>28.5</v>
      </c>
      <c r="K552" s="70">
        <v>30.1</v>
      </c>
      <c r="L552" s="70">
        <v>30.4</v>
      </c>
    </row>
    <row r="553" spans="1:12" ht="14.25" x14ac:dyDescent="0.45">
      <c r="A553" s="34" t="s">
        <v>1017</v>
      </c>
      <c r="B553" s="34" t="s">
        <v>545</v>
      </c>
      <c r="C553" s="34">
        <v>2.6</v>
      </c>
      <c r="D553" s="34">
        <v>2.2999999999999998</v>
      </c>
      <c r="E553" s="70">
        <v>2.6</v>
      </c>
      <c r="F553" s="70">
        <v>2.4</v>
      </c>
      <c r="G553" s="70">
        <v>2.4</v>
      </c>
      <c r="H553" s="70">
        <v>2.6</v>
      </c>
      <c r="I553" s="70">
        <v>2.9</v>
      </c>
      <c r="J553" s="70">
        <v>2.8</v>
      </c>
      <c r="K553" s="70">
        <v>2.8</v>
      </c>
      <c r="L553" s="70">
        <v>3</v>
      </c>
    </row>
    <row r="554" spans="1:12" ht="14.25" x14ac:dyDescent="0.45">
      <c r="A554" s="34" t="s">
        <v>1018</v>
      </c>
      <c r="B554" s="34" t="s">
        <v>547</v>
      </c>
      <c r="C554" s="34">
        <v>0.9</v>
      </c>
      <c r="D554" s="34">
        <v>0.5</v>
      </c>
      <c r="E554" s="70">
        <v>0.8</v>
      </c>
      <c r="F554" s="70">
        <v>1</v>
      </c>
      <c r="G554" s="70">
        <v>1.2</v>
      </c>
      <c r="H554" s="70">
        <v>1.3</v>
      </c>
      <c r="I554" s="70">
        <v>1.3</v>
      </c>
      <c r="J554" s="70">
        <v>1.5</v>
      </c>
      <c r="K554" s="70">
        <v>1.6</v>
      </c>
      <c r="L554" s="70">
        <v>1.7</v>
      </c>
    </row>
    <row r="555" spans="1:12" ht="14.25" x14ac:dyDescent="0.45">
      <c r="A555" s="34" t="s">
        <v>1019</v>
      </c>
      <c r="B555" s="34" t="s">
        <v>549</v>
      </c>
      <c r="C555" s="34">
        <v>24.3</v>
      </c>
      <c r="D555" s="34">
        <v>23.2</v>
      </c>
      <c r="E555" s="70">
        <v>22.8</v>
      </c>
      <c r="F555" s="70">
        <v>21.9</v>
      </c>
      <c r="G555" s="70">
        <v>22.3</v>
      </c>
      <c r="H555" s="70">
        <v>22.7</v>
      </c>
      <c r="I555" s="70">
        <v>23.3</v>
      </c>
      <c r="J555" s="70">
        <v>24.2</v>
      </c>
      <c r="K555" s="70">
        <v>25.8</v>
      </c>
      <c r="L555" s="70">
        <v>25.7</v>
      </c>
    </row>
    <row r="556" spans="1:12" ht="14.25" x14ac:dyDescent="0.45">
      <c r="A556" s="34" t="s">
        <v>1020</v>
      </c>
      <c r="B556" s="36" t="s">
        <v>1021</v>
      </c>
      <c r="C556" s="34">
        <v>100</v>
      </c>
      <c r="D556" s="34">
        <v>100</v>
      </c>
      <c r="E556" s="70">
        <v>100</v>
      </c>
      <c r="F556" s="70">
        <v>100</v>
      </c>
      <c r="G556" s="70">
        <v>100</v>
      </c>
      <c r="H556" s="70">
        <v>100</v>
      </c>
      <c r="I556" s="70">
        <v>100</v>
      </c>
      <c r="J556" s="70">
        <v>100</v>
      </c>
      <c r="K556" s="70">
        <v>100</v>
      </c>
      <c r="L556" s="70">
        <v>100</v>
      </c>
    </row>
    <row r="557" spans="1:12" ht="14.25" x14ac:dyDescent="0.45">
      <c r="A557" s="34" t="s">
        <v>1022</v>
      </c>
      <c r="B557" s="34" t="s">
        <v>1023</v>
      </c>
      <c r="C557" s="34">
        <v>90.7</v>
      </c>
      <c r="D557" s="34">
        <v>90.8</v>
      </c>
      <c r="E557" s="70">
        <v>90.4</v>
      </c>
      <c r="F557" s="70">
        <v>90.3</v>
      </c>
      <c r="G557" s="70">
        <v>89.6</v>
      </c>
      <c r="H557" s="70">
        <v>89.3</v>
      </c>
      <c r="I557" s="70">
        <v>89.4</v>
      </c>
      <c r="J557" s="70">
        <v>89.5</v>
      </c>
      <c r="K557" s="70">
        <v>89.2</v>
      </c>
      <c r="L557" s="70">
        <v>89.3</v>
      </c>
    </row>
    <row r="558" spans="1:12" ht="14.25" x14ac:dyDescent="0.45">
      <c r="A558" s="34" t="s">
        <v>1024</v>
      </c>
      <c r="B558" s="34" t="s">
        <v>1025</v>
      </c>
      <c r="C558" s="34">
        <v>0.9</v>
      </c>
      <c r="D558" s="34">
        <v>0.9</v>
      </c>
      <c r="E558" s="70">
        <v>0.9</v>
      </c>
      <c r="F558" s="70">
        <v>0.9</v>
      </c>
      <c r="G558" s="70">
        <v>0.9</v>
      </c>
      <c r="H558" s="70">
        <v>0.9</v>
      </c>
      <c r="I558" s="70">
        <v>0.9</v>
      </c>
      <c r="J558" s="70">
        <v>0.9</v>
      </c>
      <c r="K558" s="70">
        <v>0.9</v>
      </c>
      <c r="L558" s="70">
        <v>0.9</v>
      </c>
    </row>
    <row r="559" spans="1:12" ht="14.25" x14ac:dyDescent="0.45">
      <c r="A559" s="34" t="s">
        <v>1026</v>
      </c>
      <c r="B559" s="34" t="s">
        <v>1027</v>
      </c>
      <c r="C559" s="34">
        <v>11.5</v>
      </c>
      <c r="D559" s="34">
        <v>11.8</v>
      </c>
      <c r="E559" s="70">
        <v>11.8</v>
      </c>
      <c r="F559" s="70">
        <v>11.5</v>
      </c>
      <c r="G559" s="70">
        <v>11.3</v>
      </c>
      <c r="H559" s="70">
        <v>11.3</v>
      </c>
      <c r="I559" s="70">
        <v>11.3</v>
      </c>
      <c r="J559" s="70">
        <v>11</v>
      </c>
      <c r="K559" s="70">
        <v>10.9</v>
      </c>
      <c r="L559" s="70">
        <v>11.1</v>
      </c>
    </row>
    <row r="560" spans="1:12" ht="14.25" x14ac:dyDescent="0.45">
      <c r="A560" s="34" t="s">
        <v>1028</v>
      </c>
      <c r="B560" s="34" t="s">
        <v>1029</v>
      </c>
      <c r="C560" s="34">
        <v>78.3</v>
      </c>
      <c r="D560" s="34">
        <v>78</v>
      </c>
      <c r="E560" s="70">
        <v>77.7</v>
      </c>
      <c r="F560" s="70">
        <v>77.900000000000006</v>
      </c>
      <c r="G560" s="70">
        <v>77.5</v>
      </c>
      <c r="H560" s="70">
        <v>77.099999999999994</v>
      </c>
      <c r="I560" s="70">
        <v>77.2</v>
      </c>
      <c r="J560" s="70">
        <v>77.599999999999994</v>
      </c>
      <c r="K560" s="70">
        <v>77.400000000000006</v>
      </c>
      <c r="L560" s="70">
        <v>77.400000000000006</v>
      </c>
    </row>
    <row r="561" spans="1:12" ht="14.25" x14ac:dyDescent="0.45">
      <c r="A561" s="34" t="s">
        <v>1030</v>
      </c>
      <c r="B561" s="34" t="s">
        <v>1031</v>
      </c>
      <c r="C561" s="34">
        <v>9.3000000000000007</v>
      </c>
      <c r="D561" s="34">
        <v>9.1999999999999993</v>
      </c>
      <c r="E561" s="70">
        <v>9.6</v>
      </c>
      <c r="F561" s="70">
        <v>9.6999999999999993</v>
      </c>
      <c r="G561" s="70">
        <v>10.4</v>
      </c>
      <c r="H561" s="70">
        <v>10.7</v>
      </c>
      <c r="I561" s="70">
        <v>10.6</v>
      </c>
      <c r="J561" s="70">
        <v>10.5</v>
      </c>
      <c r="K561" s="70">
        <v>10.8</v>
      </c>
      <c r="L561" s="70">
        <v>10.7</v>
      </c>
    </row>
    <row r="562" spans="1:12" ht="14.25" x14ac:dyDescent="0.45">
      <c r="A562" s="34" t="s">
        <v>1032</v>
      </c>
      <c r="B562" s="34" t="s">
        <v>1033</v>
      </c>
      <c r="C562" s="34">
        <v>0</v>
      </c>
      <c r="D562" s="34">
        <v>0</v>
      </c>
      <c r="E562" s="70">
        <v>0</v>
      </c>
      <c r="F562" s="70">
        <v>0</v>
      </c>
      <c r="G562" s="70">
        <v>0</v>
      </c>
      <c r="H562" s="70">
        <v>0</v>
      </c>
      <c r="I562" s="70">
        <v>0</v>
      </c>
      <c r="J562" s="70">
        <v>0</v>
      </c>
      <c r="K562" s="70">
        <v>0</v>
      </c>
      <c r="L562" s="70">
        <v>0</v>
      </c>
    </row>
    <row r="563" spans="1:12" ht="14.25" x14ac:dyDescent="0.45">
      <c r="A563" s="34" t="s">
        <v>1034</v>
      </c>
      <c r="B563" s="34" t="s">
        <v>1035</v>
      </c>
      <c r="C563" s="34">
        <v>0.3</v>
      </c>
      <c r="D563" s="34">
        <v>0.2</v>
      </c>
      <c r="E563" s="70">
        <v>0.2</v>
      </c>
      <c r="F563" s="70">
        <v>0.4</v>
      </c>
      <c r="G563" s="70">
        <v>0.4</v>
      </c>
      <c r="H563" s="70">
        <v>0.5</v>
      </c>
      <c r="I563" s="70">
        <v>0.4</v>
      </c>
      <c r="J563" s="70">
        <v>0.5</v>
      </c>
      <c r="K563" s="70">
        <v>0.5</v>
      </c>
      <c r="L563" s="70">
        <v>0.6</v>
      </c>
    </row>
    <row r="564" spans="1:12" ht="14.25" x14ac:dyDescent="0.45">
      <c r="A564" s="34" t="s">
        <v>1036</v>
      </c>
      <c r="B564" s="34" t="s">
        <v>1037</v>
      </c>
      <c r="C564" s="34">
        <v>9</v>
      </c>
      <c r="D564" s="34">
        <v>9.1</v>
      </c>
      <c r="E564" s="70">
        <v>9.5</v>
      </c>
      <c r="F564" s="70">
        <v>9.3000000000000007</v>
      </c>
      <c r="G564" s="70">
        <v>9.9</v>
      </c>
      <c r="H564" s="70">
        <v>10.199999999999999</v>
      </c>
      <c r="I564" s="70">
        <v>10.199999999999999</v>
      </c>
      <c r="J564" s="70">
        <v>10</v>
      </c>
      <c r="K564" s="70">
        <v>10.3</v>
      </c>
      <c r="L564" s="70">
        <v>10.1</v>
      </c>
    </row>
    <row r="565" spans="1:12" ht="14.25" x14ac:dyDescent="0.45">
      <c r="A565" s="34" t="s">
        <v>1038</v>
      </c>
      <c r="B565" s="36" t="s">
        <v>1039</v>
      </c>
      <c r="C565" s="34">
        <v>100</v>
      </c>
      <c r="D565" s="34">
        <v>100</v>
      </c>
      <c r="E565" s="70">
        <v>100</v>
      </c>
      <c r="F565" s="70">
        <v>100</v>
      </c>
      <c r="G565" s="70">
        <v>100</v>
      </c>
      <c r="H565" s="70">
        <v>100</v>
      </c>
      <c r="I565" s="70">
        <v>100</v>
      </c>
      <c r="J565" s="70">
        <v>100</v>
      </c>
      <c r="K565" s="70">
        <v>100</v>
      </c>
      <c r="L565" s="70">
        <v>100</v>
      </c>
    </row>
    <row r="566" spans="1:12" ht="14.25" x14ac:dyDescent="0.45">
      <c r="A566" s="34" t="s">
        <v>1040</v>
      </c>
      <c r="B566" s="34" t="s">
        <v>1023</v>
      </c>
      <c r="C566" s="34">
        <v>36.799999999999997</v>
      </c>
      <c r="D566" s="34">
        <v>38.4</v>
      </c>
      <c r="E566" s="70">
        <v>40.700000000000003</v>
      </c>
      <c r="F566" s="70">
        <v>43.5</v>
      </c>
      <c r="G566" s="70">
        <v>44.3</v>
      </c>
      <c r="H566" s="70">
        <v>44.7</v>
      </c>
      <c r="I566" s="70">
        <v>42.3</v>
      </c>
      <c r="J566" s="70">
        <v>39.6</v>
      </c>
      <c r="K566" s="70">
        <v>36.799999999999997</v>
      </c>
      <c r="L566" s="70">
        <v>36.6</v>
      </c>
    </row>
    <row r="567" spans="1:12" ht="14.25" x14ac:dyDescent="0.45">
      <c r="A567" s="34" t="s">
        <v>1041</v>
      </c>
      <c r="B567" s="34" t="s">
        <v>1025</v>
      </c>
      <c r="C567" s="34">
        <v>8.1</v>
      </c>
      <c r="D567" s="34">
        <v>8.1</v>
      </c>
      <c r="E567" s="70">
        <v>7.7</v>
      </c>
      <c r="F567" s="70">
        <v>7.7</v>
      </c>
      <c r="G567" s="70">
        <v>7.7</v>
      </c>
      <c r="H567" s="70">
        <v>7.5</v>
      </c>
      <c r="I567" s="70">
        <v>7.4</v>
      </c>
      <c r="J567" s="70">
        <v>7.7</v>
      </c>
      <c r="K567" s="70">
        <v>7.4</v>
      </c>
      <c r="L567" s="70">
        <v>7.3</v>
      </c>
    </row>
    <row r="568" spans="1:12" ht="14.25" x14ac:dyDescent="0.45">
      <c r="A568" s="34" t="s">
        <v>1042</v>
      </c>
      <c r="B568" s="34" t="s">
        <v>1027</v>
      </c>
      <c r="C568" s="34">
        <v>2.5</v>
      </c>
      <c r="D568" s="34">
        <v>2.8</v>
      </c>
      <c r="E568" s="70">
        <v>2.6</v>
      </c>
      <c r="F568" s="70">
        <v>2.6</v>
      </c>
      <c r="G568" s="70">
        <v>2.4</v>
      </c>
      <c r="H568" s="70">
        <v>2.2000000000000002</v>
      </c>
      <c r="I568" s="70">
        <v>2.2000000000000002</v>
      </c>
      <c r="J568" s="70">
        <v>2.2000000000000002</v>
      </c>
      <c r="K568" s="70">
        <v>2.2000000000000002</v>
      </c>
      <c r="L568" s="70">
        <v>2.1</v>
      </c>
    </row>
    <row r="569" spans="1:12" ht="14.25" x14ac:dyDescent="0.45">
      <c r="A569" s="34" t="s">
        <v>1043</v>
      </c>
      <c r="B569" s="34" t="s">
        <v>1029</v>
      </c>
      <c r="C569" s="34">
        <v>26.2</v>
      </c>
      <c r="D569" s="34">
        <v>27.5</v>
      </c>
      <c r="E569" s="70">
        <v>30.4</v>
      </c>
      <c r="F569" s="70">
        <v>33.299999999999997</v>
      </c>
      <c r="G569" s="70">
        <v>34.299999999999997</v>
      </c>
      <c r="H569" s="70">
        <v>34.9</v>
      </c>
      <c r="I569" s="70">
        <v>32.6</v>
      </c>
      <c r="J569" s="70">
        <v>29.7</v>
      </c>
      <c r="K569" s="70">
        <v>27.3</v>
      </c>
      <c r="L569" s="70">
        <v>27.1</v>
      </c>
    </row>
    <row r="570" spans="1:12" ht="14.25" x14ac:dyDescent="0.45">
      <c r="A570" s="34" t="s">
        <v>1044</v>
      </c>
      <c r="B570" s="34" t="s">
        <v>1031</v>
      </c>
      <c r="C570" s="34">
        <v>63.2</v>
      </c>
      <c r="D570" s="34">
        <v>61.6</v>
      </c>
      <c r="E570" s="70">
        <v>59.3</v>
      </c>
      <c r="F570" s="70">
        <v>56.5</v>
      </c>
      <c r="G570" s="70">
        <v>55.7</v>
      </c>
      <c r="H570" s="70">
        <v>55.3</v>
      </c>
      <c r="I570" s="70">
        <v>57.7</v>
      </c>
      <c r="J570" s="70">
        <v>60.4</v>
      </c>
      <c r="K570" s="70">
        <v>63.2</v>
      </c>
      <c r="L570" s="70">
        <v>63.4</v>
      </c>
    </row>
    <row r="571" spans="1:12" ht="14.25" x14ac:dyDescent="0.45">
      <c r="A571" s="34" t="s">
        <v>1045</v>
      </c>
      <c r="B571" s="34" t="s">
        <v>1033</v>
      </c>
      <c r="C571" s="34">
        <v>7.6</v>
      </c>
      <c r="D571" s="34">
        <v>7.1</v>
      </c>
      <c r="E571" s="70">
        <v>7.8</v>
      </c>
      <c r="F571" s="70">
        <v>7.1</v>
      </c>
      <c r="G571" s="70">
        <v>6.9</v>
      </c>
      <c r="H571" s="70">
        <v>7.3</v>
      </c>
      <c r="I571" s="70">
        <v>8.1</v>
      </c>
      <c r="J571" s="70">
        <v>7.9</v>
      </c>
      <c r="K571" s="70">
        <v>7.5</v>
      </c>
      <c r="L571" s="70">
        <v>8.1</v>
      </c>
    </row>
    <row r="572" spans="1:12" ht="14.25" x14ac:dyDescent="0.45">
      <c r="A572" s="34" t="s">
        <v>1046</v>
      </c>
      <c r="B572" s="34" t="s">
        <v>1035</v>
      </c>
      <c r="C572" s="34">
        <v>2.2000000000000002</v>
      </c>
      <c r="D572" s="34">
        <v>1.3</v>
      </c>
      <c r="E572" s="70">
        <v>2</v>
      </c>
      <c r="F572" s="70">
        <v>2.2000000000000002</v>
      </c>
      <c r="G572" s="70">
        <v>2.8</v>
      </c>
      <c r="H572" s="70">
        <v>2.7</v>
      </c>
      <c r="I572" s="70">
        <v>3</v>
      </c>
      <c r="J572" s="70">
        <v>3.2</v>
      </c>
      <c r="K572" s="70">
        <v>3.3</v>
      </c>
      <c r="L572" s="70">
        <v>3.6</v>
      </c>
    </row>
    <row r="573" spans="1:12" ht="14.25" x14ac:dyDescent="0.45">
      <c r="A573" s="34" t="s">
        <v>1047</v>
      </c>
      <c r="B573" s="34" t="s">
        <v>1037</v>
      </c>
      <c r="C573" s="34">
        <v>53.5</v>
      </c>
      <c r="D573" s="34">
        <v>53.1</v>
      </c>
      <c r="E573" s="70">
        <v>49.6</v>
      </c>
      <c r="F573" s="70">
        <v>47.2</v>
      </c>
      <c r="G573" s="70">
        <v>46</v>
      </c>
      <c r="H573" s="70">
        <v>45.3</v>
      </c>
      <c r="I573" s="70">
        <v>46.7</v>
      </c>
      <c r="J573" s="70">
        <v>49.3</v>
      </c>
      <c r="K573" s="70">
        <v>52.3</v>
      </c>
      <c r="L573" s="70">
        <v>51.8</v>
      </c>
    </row>
    <row r="574" spans="1:12" ht="14.25" x14ac:dyDescent="0.45">
      <c r="A574" s="34" t="s">
        <v>1048</v>
      </c>
      <c r="B574" s="36" t="s">
        <v>1049</v>
      </c>
      <c r="C574" s="34">
        <v>100</v>
      </c>
      <c r="D574" s="34">
        <v>100</v>
      </c>
      <c r="E574" s="70">
        <v>100</v>
      </c>
      <c r="F574" s="70">
        <v>100</v>
      </c>
      <c r="G574" s="70">
        <v>100</v>
      </c>
      <c r="H574" s="70">
        <v>100</v>
      </c>
      <c r="I574" s="70">
        <v>100</v>
      </c>
      <c r="J574" s="70">
        <v>100</v>
      </c>
      <c r="K574" s="70">
        <v>100</v>
      </c>
      <c r="L574" s="70">
        <v>100</v>
      </c>
    </row>
    <row r="575" spans="1:12" ht="14.25" x14ac:dyDescent="0.45">
      <c r="A575" s="34" t="s">
        <v>1050</v>
      </c>
      <c r="B575" s="34" t="s">
        <v>535</v>
      </c>
      <c r="C575" s="34">
        <v>61.6</v>
      </c>
      <c r="D575" s="34">
        <v>65</v>
      </c>
      <c r="E575" s="70">
        <v>59.6</v>
      </c>
      <c r="F575" s="70">
        <v>57.1</v>
      </c>
      <c r="G575" s="70">
        <v>57.8</v>
      </c>
      <c r="H575" s="70">
        <v>57.4</v>
      </c>
      <c r="I575" s="70">
        <v>56.3</v>
      </c>
      <c r="J575" s="70">
        <v>61.9</v>
      </c>
      <c r="K575" s="70">
        <v>67</v>
      </c>
      <c r="L575" s="70">
        <v>67.2</v>
      </c>
    </row>
    <row r="576" spans="1:12" ht="14.25" x14ac:dyDescent="0.45">
      <c r="A576" s="34" t="s">
        <v>1051</v>
      </c>
      <c r="B576" s="34" t="s">
        <v>537</v>
      </c>
      <c r="C576" s="34">
        <v>10.4</v>
      </c>
      <c r="D576" s="34">
        <v>11.1</v>
      </c>
      <c r="E576" s="70">
        <v>10.199999999999999</v>
      </c>
      <c r="F576" s="70">
        <v>10</v>
      </c>
      <c r="G576" s="70">
        <v>10.199999999999999</v>
      </c>
      <c r="H576" s="70">
        <v>9.8000000000000007</v>
      </c>
      <c r="I576" s="70">
        <v>9.8000000000000007</v>
      </c>
      <c r="J576" s="70">
        <v>10.4</v>
      </c>
      <c r="K576" s="70">
        <v>10.6</v>
      </c>
      <c r="L576" s="70">
        <v>10.9</v>
      </c>
    </row>
    <row r="577" spans="1:12" ht="14.25" x14ac:dyDescent="0.45">
      <c r="A577" s="34" t="s">
        <v>1052</v>
      </c>
      <c r="B577" s="34" t="s">
        <v>539</v>
      </c>
      <c r="C577" s="34">
        <v>5.0999999999999996</v>
      </c>
      <c r="D577" s="34">
        <v>5.5</v>
      </c>
      <c r="E577" s="70">
        <v>5.3</v>
      </c>
      <c r="F577" s="70">
        <v>5.3</v>
      </c>
      <c r="G577" s="70">
        <v>5.5</v>
      </c>
      <c r="H577" s="70">
        <v>5.4</v>
      </c>
      <c r="I577" s="70">
        <v>5.5</v>
      </c>
      <c r="J577" s="70">
        <v>5.8</v>
      </c>
      <c r="K577" s="70">
        <v>6.2</v>
      </c>
      <c r="L577" s="70">
        <v>6.5</v>
      </c>
    </row>
    <row r="578" spans="1:12" ht="14.25" x14ac:dyDescent="0.45">
      <c r="A578" s="34" t="s">
        <v>1053</v>
      </c>
      <c r="B578" s="34" t="s">
        <v>541</v>
      </c>
      <c r="C578" s="34">
        <v>46.1</v>
      </c>
      <c r="D578" s="34">
        <v>48.3</v>
      </c>
      <c r="E578" s="70">
        <v>44</v>
      </c>
      <c r="F578" s="70">
        <v>41.7</v>
      </c>
      <c r="G578" s="70">
        <v>42.1</v>
      </c>
      <c r="H578" s="70">
        <v>42.2</v>
      </c>
      <c r="I578" s="70">
        <v>41.1</v>
      </c>
      <c r="J578" s="70">
        <v>45.6</v>
      </c>
      <c r="K578" s="70">
        <v>50.2</v>
      </c>
      <c r="L578" s="70">
        <v>49.8</v>
      </c>
    </row>
    <row r="579" spans="1:12" ht="14.25" x14ac:dyDescent="0.45">
      <c r="A579" s="34" t="s">
        <v>1054</v>
      </c>
      <c r="B579" s="34" t="s">
        <v>543</v>
      </c>
      <c r="C579" s="34">
        <v>38.4</v>
      </c>
      <c r="D579" s="34">
        <v>35</v>
      </c>
      <c r="E579" s="70">
        <v>40.4</v>
      </c>
      <c r="F579" s="70">
        <v>42.9</v>
      </c>
      <c r="G579" s="70">
        <v>42.2</v>
      </c>
      <c r="H579" s="70">
        <v>42.6</v>
      </c>
      <c r="I579" s="70">
        <v>43.7</v>
      </c>
      <c r="J579" s="70">
        <v>38.1</v>
      </c>
      <c r="K579" s="70">
        <v>33</v>
      </c>
      <c r="L579" s="70">
        <v>32.799999999999997</v>
      </c>
    </row>
    <row r="580" spans="1:12" ht="14.25" x14ac:dyDescent="0.45">
      <c r="A580" s="34" t="s">
        <v>1055</v>
      </c>
      <c r="B580" s="34" t="s">
        <v>545</v>
      </c>
      <c r="C580" s="34">
        <v>1.9</v>
      </c>
      <c r="D580" s="34">
        <v>1.3</v>
      </c>
      <c r="E580" s="70">
        <v>1.7</v>
      </c>
      <c r="F580" s="70">
        <v>2</v>
      </c>
      <c r="G580" s="70">
        <v>1.7</v>
      </c>
      <c r="H580" s="70">
        <v>1.8</v>
      </c>
      <c r="I580" s="70">
        <v>1.6</v>
      </c>
      <c r="J580" s="70">
        <v>1</v>
      </c>
      <c r="K580" s="70">
        <v>0.9</v>
      </c>
      <c r="L580" s="70">
        <v>1.1000000000000001</v>
      </c>
    </row>
    <row r="581" spans="1:12" ht="14.25" x14ac:dyDescent="0.45">
      <c r="A581" s="34" t="s">
        <v>1056</v>
      </c>
      <c r="B581" s="34" t="s">
        <v>547</v>
      </c>
      <c r="C581" s="34">
        <v>2.1</v>
      </c>
      <c r="D581" s="34">
        <v>1.5</v>
      </c>
      <c r="E581" s="70">
        <v>2.2999999999999998</v>
      </c>
      <c r="F581" s="70">
        <v>2.8</v>
      </c>
      <c r="G581" s="70">
        <v>4</v>
      </c>
      <c r="H581" s="70">
        <v>4.2</v>
      </c>
      <c r="I581" s="70">
        <v>4.5</v>
      </c>
      <c r="J581" s="70">
        <v>3.8</v>
      </c>
      <c r="K581" s="70">
        <v>3.4</v>
      </c>
      <c r="L581" s="70">
        <v>3.4</v>
      </c>
    </row>
    <row r="582" spans="1:12" ht="14.25" x14ac:dyDescent="0.45">
      <c r="A582" s="34" t="s">
        <v>1057</v>
      </c>
      <c r="B582" s="34" t="s">
        <v>549</v>
      </c>
      <c r="C582" s="34">
        <v>34.4</v>
      </c>
      <c r="D582" s="34">
        <v>32.200000000000003</v>
      </c>
      <c r="E582" s="70">
        <v>36.4</v>
      </c>
      <c r="F582" s="70">
        <v>38.1</v>
      </c>
      <c r="G582" s="70">
        <v>36.5</v>
      </c>
      <c r="H582" s="70">
        <v>36.700000000000003</v>
      </c>
      <c r="I582" s="70">
        <v>37.5</v>
      </c>
      <c r="J582" s="70">
        <v>33.299999999999997</v>
      </c>
      <c r="K582" s="70">
        <v>28.7</v>
      </c>
      <c r="L582" s="70">
        <v>28.3</v>
      </c>
    </row>
    <row r="583" spans="1:12" ht="14.25" x14ac:dyDescent="0.45">
      <c r="A583" s="34" t="s">
        <v>1058</v>
      </c>
      <c r="B583" s="36" t="s">
        <v>1059</v>
      </c>
      <c r="C583" s="34">
        <v>100</v>
      </c>
      <c r="D583" s="34">
        <v>100</v>
      </c>
      <c r="E583" s="70">
        <v>100</v>
      </c>
      <c r="F583" s="70">
        <v>100</v>
      </c>
      <c r="G583" s="70">
        <v>100</v>
      </c>
      <c r="H583" s="70">
        <v>100</v>
      </c>
      <c r="I583" s="70">
        <v>100</v>
      </c>
      <c r="J583" s="70">
        <v>100</v>
      </c>
      <c r="K583" s="70">
        <v>100</v>
      </c>
      <c r="L583" s="70">
        <v>100</v>
      </c>
    </row>
    <row r="584" spans="1:12" ht="14.25" x14ac:dyDescent="0.45">
      <c r="A584" s="34" t="s">
        <v>1060</v>
      </c>
      <c r="B584" s="34" t="s">
        <v>417</v>
      </c>
      <c r="C584" s="34">
        <v>64.900000000000006</v>
      </c>
      <c r="D584" s="34">
        <v>65.099999999999994</v>
      </c>
      <c r="E584" s="70">
        <v>65.099999999999994</v>
      </c>
      <c r="F584" s="70">
        <v>64.7</v>
      </c>
      <c r="G584" s="70">
        <v>65.3</v>
      </c>
      <c r="H584" s="70">
        <v>65.2</v>
      </c>
      <c r="I584" s="70">
        <v>64.2</v>
      </c>
      <c r="J584" s="70">
        <v>64.599999999999994</v>
      </c>
      <c r="K584" s="70">
        <v>63.7</v>
      </c>
      <c r="L584" s="70">
        <v>63.2</v>
      </c>
    </row>
    <row r="585" spans="1:12" ht="14.25" x14ac:dyDescent="0.45">
      <c r="A585" s="34" t="s">
        <v>1061</v>
      </c>
      <c r="B585" s="34" t="s">
        <v>419</v>
      </c>
      <c r="C585" s="34">
        <v>44.9</v>
      </c>
      <c r="D585" s="34">
        <v>45</v>
      </c>
      <c r="E585" s="70">
        <v>44.8</v>
      </c>
      <c r="F585" s="70">
        <v>44.9</v>
      </c>
      <c r="G585" s="70">
        <v>45.8</v>
      </c>
      <c r="H585" s="70">
        <v>46.2</v>
      </c>
      <c r="I585" s="70">
        <v>45.9</v>
      </c>
      <c r="J585" s="70">
        <v>46.5</v>
      </c>
      <c r="K585" s="70">
        <v>45.7</v>
      </c>
      <c r="L585" s="70">
        <v>45.6</v>
      </c>
    </row>
    <row r="586" spans="1:12" ht="14.25" x14ac:dyDescent="0.45">
      <c r="A586" s="34" t="s">
        <v>1062</v>
      </c>
      <c r="B586" s="34" t="s">
        <v>421</v>
      </c>
      <c r="C586" s="34">
        <v>1.8</v>
      </c>
      <c r="D586" s="34">
        <v>1.6</v>
      </c>
      <c r="E586" s="70">
        <v>1.5</v>
      </c>
      <c r="F586" s="70">
        <v>1.5</v>
      </c>
      <c r="G586" s="70">
        <v>1.5</v>
      </c>
      <c r="H586" s="70">
        <v>1.6</v>
      </c>
      <c r="I586" s="70">
        <v>1.6</v>
      </c>
      <c r="J586" s="70">
        <v>1.6</v>
      </c>
      <c r="K586" s="70">
        <v>1.7</v>
      </c>
      <c r="L586" s="70">
        <v>1.6</v>
      </c>
    </row>
    <row r="587" spans="1:12" ht="14.25" x14ac:dyDescent="0.45">
      <c r="A587" s="34" t="s">
        <v>1063</v>
      </c>
      <c r="B587" s="34" t="s">
        <v>423</v>
      </c>
      <c r="C587" s="34">
        <v>18.2</v>
      </c>
      <c r="D587" s="34">
        <v>18.600000000000001</v>
      </c>
      <c r="E587" s="70">
        <v>18.8</v>
      </c>
      <c r="F587" s="70">
        <v>18.3</v>
      </c>
      <c r="G587" s="70">
        <v>18</v>
      </c>
      <c r="H587" s="70">
        <v>17.3</v>
      </c>
      <c r="I587" s="70">
        <v>16.7</v>
      </c>
      <c r="J587" s="70">
        <v>16.399999999999999</v>
      </c>
      <c r="K587" s="70">
        <v>16.3</v>
      </c>
      <c r="L587" s="70">
        <v>15.9</v>
      </c>
    </row>
    <row r="588" spans="1:12" ht="14.25" x14ac:dyDescent="0.45">
      <c r="A588" s="34" t="s">
        <v>1064</v>
      </c>
      <c r="B588" s="34" t="s">
        <v>425</v>
      </c>
      <c r="C588" s="34">
        <v>35.1</v>
      </c>
      <c r="D588" s="34">
        <v>34.9</v>
      </c>
      <c r="E588" s="70">
        <v>34.9</v>
      </c>
      <c r="F588" s="70">
        <v>35.299999999999997</v>
      </c>
      <c r="G588" s="70">
        <v>34.700000000000003</v>
      </c>
      <c r="H588" s="70">
        <v>34.799999999999997</v>
      </c>
      <c r="I588" s="70">
        <v>35.799999999999997</v>
      </c>
      <c r="J588" s="70">
        <v>35.4</v>
      </c>
      <c r="K588" s="70">
        <v>36.299999999999997</v>
      </c>
      <c r="L588" s="70">
        <v>36.799999999999997</v>
      </c>
    </row>
    <row r="589" spans="1:12" ht="14.25" x14ac:dyDescent="0.45">
      <c r="A589" s="34" t="s">
        <v>1065</v>
      </c>
      <c r="B589" s="34" t="s">
        <v>427</v>
      </c>
      <c r="C589" s="34">
        <v>1</v>
      </c>
      <c r="D589" s="34">
        <v>0.7</v>
      </c>
      <c r="E589" s="70">
        <v>0.8</v>
      </c>
      <c r="F589" s="70">
        <v>0.9</v>
      </c>
      <c r="G589" s="70">
        <v>0.8</v>
      </c>
      <c r="H589" s="70">
        <v>0.9</v>
      </c>
      <c r="I589" s="70">
        <v>0.8</v>
      </c>
      <c r="J589" s="70">
        <v>0.7</v>
      </c>
      <c r="K589" s="70">
        <v>0.6</v>
      </c>
      <c r="L589" s="70">
        <v>0.6</v>
      </c>
    </row>
    <row r="590" spans="1:12" ht="14.25" x14ac:dyDescent="0.45">
      <c r="A590" s="34" t="s">
        <v>1066</v>
      </c>
      <c r="B590" s="34" t="s">
        <v>429</v>
      </c>
      <c r="C590" s="34">
        <v>5</v>
      </c>
      <c r="D590" s="34">
        <v>4.3</v>
      </c>
      <c r="E590" s="70">
        <v>5</v>
      </c>
      <c r="F590" s="70">
        <v>5.3</v>
      </c>
      <c r="G590" s="70">
        <v>5.3</v>
      </c>
      <c r="H590" s="70">
        <v>5.3</v>
      </c>
      <c r="I590" s="70">
        <v>5.3</v>
      </c>
      <c r="J590" s="70">
        <v>4.8</v>
      </c>
      <c r="K590" s="70">
        <v>4.9000000000000004</v>
      </c>
      <c r="L590" s="70">
        <v>5.0999999999999996</v>
      </c>
    </row>
    <row r="591" spans="1:12" ht="14.25" x14ac:dyDescent="0.45">
      <c r="A591" s="34" t="s">
        <v>1067</v>
      </c>
      <c r="B591" s="34" t="s">
        <v>431</v>
      </c>
      <c r="C591" s="34">
        <v>29.2</v>
      </c>
      <c r="D591" s="34">
        <v>29.8</v>
      </c>
      <c r="E591" s="70">
        <v>29</v>
      </c>
      <c r="F591" s="70">
        <v>29</v>
      </c>
      <c r="G591" s="70">
        <v>28.5</v>
      </c>
      <c r="H591" s="70">
        <v>28.7</v>
      </c>
      <c r="I591" s="70">
        <v>29.6</v>
      </c>
      <c r="J591" s="70">
        <v>29.9</v>
      </c>
      <c r="K591" s="70">
        <v>30.8</v>
      </c>
      <c r="L591" s="70">
        <v>31.1</v>
      </c>
    </row>
    <row r="592" spans="1:12" ht="14.25" x14ac:dyDescent="0.45">
      <c r="A592" s="34" t="s">
        <v>1068</v>
      </c>
      <c r="B592" s="36" t="s">
        <v>1069</v>
      </c>
      <c r="C592" s="34">
        <v>100</v>
      </c>
      <c r="D592" s="34">
        <v>100</v>
      </c>
      <c r="E592" s="70">
        <v>100</v>
      </c>
      <c r="F592" s="70">
        <v>100</v>
      </c>
      <c r="G592" s="70">
        <v>100</v>
      </c>
      <c r="H592" s="70">
        <v>100</v>
      </c>
      <c r="I592" s="70">
        <v>100</v>
      </c>
      <c r="J592" s="70">
        <v>100</v>
      </c>
      <c r="K592" s="70">
        <v>100</v>
      </c>
      <c r="L592" s="70">
        <v>100</v>
      </c>
    </row>
    <row r="593" spans="1:12" ht="14.25" x14ac:dyDescent="0.45">
      <c r="A593" s="34" t="s">
        <v>1070</v>
      </c>
      <c r="B593" s="34" t="s">
        <v>381</v>
      </c>
      <c r="C593" s="34">
        <v>66.599999999999994</v>
      </c>
      <c r="D593" s="34">
        <v>66.099999999999994</v>
      </c>
      <c r="E593" s="70">
        <v>65.8</v>
      </c>
      <c r="F593" s="70">
        <v>65.7</v>
      </c>
      <c r="G593" s="70">
        <v>66.599999999999994</v>
      </c>
      <c r="H593" s="70">
        <v>66.400000000000006</v>
      </c>
      <c r="I593" s="70">
        <v>66</v>
      </c>
      <c r="J593" s="70">
        <v>67.400000000000006</v>
      </c>
      <c r="K593" s="70">
        <v>66.5</v>
      </c>
      <c r="L593" s="70">
        <v>65.400000000000006</v>
      </c>
    </row>
    <row r="594" spans="1:12" ht="14.25" x14ac:dyDescent="0.45">
      <c r="A594" s="34" t="s">
        <v>1071</v>
      </c>
      <c r="B594" s="34" t="s">
        <v>383</v>
      </c>
      <c r="C594" s="34">
        <v>42.7</v>
      </c>
      <c r="D594" s="34">
        <v>42.9</v>
      </c>
      <c r="E594" s="70">
        <v>42.2</v>
      </c>
      <c r="F594" s="70">
        <v>42.5</v>
      </c>
      <c r="G594" s="70">
        <v>43.5</v>
      </c>
      <c r="H594" s="70">
        <v>44</v>
      </c>
      <c r="I594" s="70">
        <v>44.2</v>
      </c>
      <c r="J594" s="70">
        <v>45.5</v>
      </c>
      <c r="K594" s="70">
        <v>44.8</v>
      </c>
      <c r="L594" s="70">
        <v>44.5</v>
      </c>
    </row>
    <row r="595" spans="1:12" ht="14.25" x14ac:dyDescent="0.45">
      <c r="A595" s="34" t="s">
        <v>1072</v>
      </c>
      <c r="B595" s="34" t="s">
        <v>385</v>
      </c>
      <c r="C595" s="34">
        <v>1.9</v>
      </c>
      <c r="D595" s="34">
        <v>1.4</v>
      </c>
      <c r="E595" s="70">
        <v>1.5</v>
      </c>
      <c r="F595" s="70">
        <v>1.5</v>
      </c>
      <c r="G595" s="70">
        <v>1.5</v>
      </c>
      <c r="H595" s="70">
        <v>1.7</v>
      </c>
      <c r="I595" s="70">
        <v>1.7</v>
      </c>
      <c r="J595" s="70">
        <v>1.8</v>
      </c>
      <c r="K595" s="70">
        <v>1.8</v>
      </c>
      <c r="L595" s="70">
        <v>1.8</v>
      </c>
    </row>
    <row r="596" spans="1:12" ht="14.25" x14ac:dyDescent="0.45">
      <c r="A596" s="34" t="s">
        <v>1073</v>
      </c>
      <c r="B596" s="34" t="s">
        <v>387</v>
      </c>
      <c r="C596" s="34">
        <v>22.1</v>
      </c>
      <c r="D596" s="34">
        <v>21.8</v>
      </c>
      <c r="E596" s="70">
        <v>22.1</v>
      </c>
      <c r="F596" s="70">
        <v>21.8</v>
      </c>
      <c r="G596" s="70">
        <v>21.5</v>
      </c>
      <c r="H596" s="70">
        <v>20.7</v>
      </c>
      <c r="I596" s="70">
        <v>20.100000000000001</v>
      </c>
      <c r="J596" s="70">
        <v>20.100000000000001</v>
      </c>
      <c r="K596" s="70">
        <v>19.899999999999999</v>
      </c>
      <c r="L596" s="70">
        <v>19.100000000000001</v>
      </c>
    </row>
    <row r="597" spans="1:12" ht="14.25" x14ac:dyDescent="0.45">
      <c r="A597" s="34" t="s">
        <v>1074</v>
      </c>
      <c r="B597" s="34" t="s">
        <v>389</v>
      </c>
      <c r="C597" s="34">
        <v>33.4</v>
      </c>
      <c r="D597" s="34">
        <v>33.9</v>
      </c>
      <c r="E597" s="70">
        <v>34.200000000000003</v>
      </c>
      <c r="F597" s="70">
        <v>34.299999999999997</v>
      </c>
      <c r="G597" s="70">
        <v>33.4</v>
      </c>
      <c r="H597" s="70">
        <v>33.6</v>
      </c>
      <c r="I597" s="70">
        <v>34</v>
      </c>
      <c r="J597" s="70">
        <v>32.6</v>
      </c>
      <c r="K597" s="70">
        <v>33.5</v>
      </c>
      <c r="L597" s="70">
        <v>34.6</v>
      </c>
    </row>
    <row r="598" spans="1:12" ht="14.25" x14ac:dyDescent="0.45">
      <c r="A598" s="34" t="s">
        <v>1075</v>
      </c>
      <c r="B598" s="34" t="s">
        <v>391</v>
      </c>
      <c r="C598" s="34">
        <v>0.5</v>
      </c>
      <c r="D598" s="34">
        <v>0.4</v>
      </c>
      <c r="E598" s="70">
        <v>0.5</v>
      </c>
      <c r="F598" s="70">
        <v>0.6</v>
      </c>
      <c r="G598" s="70">
        <v>0.5</v>
      </c>
      <c r="H598" s="70">
        <v>0.5</v>
      </c>
      <c r="I598" s="70">
        <v>0.5</v>
      </c>
      <c r="J598" s="70">
        <v>0.4</v>
      </c>
      <c r="K598" s="70">
        <v>0.3</v>
      </c>
      <c r="L598" s="70">
        <v>0.4</v>
      </c>
    </row>
    <row r="599" spans="1:12" ht="14.25" x14ac:dyDescent="0.45">
      <c r="A599" s="34" t="s">
        <v>1076</v>
      </c>
      <c r="B599" s="34" t="s">
        <v>393</v>
      </c>
      <c r="C599" s="34">
        <v>4.2</v>
      </c>
      <c r="D599" s="34">
        <v>3.6</v>
      </c>
      <c r="E599" s="70">
        <v>4.5</v>
      </c>
      <c r="F599" s="70">
        <v>4.9000000000000004</v>
      </c>
      <c r="G599" s="70">
        <v>5</v>
      </c>
      <c r="H599" s="70">
        <v>4.9000000000000004</v>
      </c>
      <c r="I599" s="70">
        <v>4.9000000000000004</v>
      </c>
      <c r="J599" s="70">
        <v>4.5</v>
      </c>
      <c r="K599" s="70">
        <v>4.5999999999999996</v>
      </c>
      <c r="L599" s="70">
        <v>4.8</v>
      </c>
    </row>
    <row r="600" spans="1:12" ht="14.25" x14ac:dyDescent="0.45">
      <c r="A600" s="34" t="s">
        <v>1077</v>
      </c>
      <c r="B600" s="34" t="s">
        <v>395</v>
      </c>
      <c r="C600" s="34">
        <v>28.7</v>
      </c>
      <c r="D600" s="34">
        <v>29.9</v>
      </c>
      <c r="E600" s="70">
        <v>29.2</v>
      </c>
      <c r="F600" s="70">
        <v>28.8</v>
      </c>
      <c r="G600" s="70">
        <v>27.9</v>
      </c>
      <c r="H600" s="70">
        <v>28.2</v>
      </c>
      <c r="I600" s="70">
        <v>28.6</v>
      </c>
      <c r="J600" s="70">
        <v>27.8</v>
      </c>
      <c r="K600" s="70">
        <v>28.6</v>
      </c>
      <c r="L600" s="70">
        <v>29.5</v>
      </c>
    </row>
    <row r="601" spans="1:12" ht="14.25" x14ac:dyDescent="0.45">
      <c r="A601" s="34" t="s">
        <v>1078</v>
      </c>
      <c r="B601" s="36" t="s">
        <v>1079</v>
      </c>
      <c r="C601" s="34">
        <v>100</v>
      </c>
      <c r="D601" s="34">
        <v>100</v>
      </c>
      <c r="E601" s="70">
        <v>100</v>
      </c>
      <c r="F601" s="70">
        <v>100</v>
      </c>
      <c r="G601" s="70">
        <v>100</v>
      </c>
      <c r="H601" s="70">
        <v>100</v>
      </c>
      <c r="I601" s="70">
        <v>100</v>
      </c>
      <c r="J601" s="70">
        <v>100</v>
      </c>
      <c r="K601" s="70">
        <v>100</v>
      </c>
      <c r="L601" s="70">
        <v>100</v>
      </c>
    </row>
    <row r="602" spans="1:12" ht="14.25" x14ac:dyDescent="0.45">
      <c r="A602" s="34" t="s">
        <v>1080</v>
      </c>
      <c r="B602" s="34" t="s">
        <v>381</v>
      </c>
      <c r="C602" s="34">
        <v>82.4</v>
      </c>
      <c r="D602" s="34">
        <v>75.8</v>
      </c>
      <c r="E602" s="70">
        <v>71.5</v>
      </c>
      <c r="F602" s="70">
        <v>72.400000000000006</v>
      </c>
      <c r="G602" s="70">
        <v>70.599999999999994</v>
      </c>
      <c r="H602" s="70">
        <v>70.8</v>
      </c>
      <c r="I602" s="70">
        <v>70.900000000000006</v>
      </c>
      <c r="J602" s="70">
        <v>71.8</v>
      </c>
      <c r="K602" s="70">
        <v>73.900000000000006</v>
      </c>
      <c r="L602" s="70">
        <v>71.599999999999994</v>
      </c>
    </row>
    <row r="603" spans="1:12" ht="14.25" x14ac:dyDescent="0.45">
      <c r="A603" s="34" t="s">
        <v>1081</v>
      </c>
      <c r="B603" s="34" t="s">
        <v>383</v>
      </c>
      <c r="C603" s="34">
        <v>38.799999999999997</v>
      </c>
      <c r="D603" s="34">
        <v>39.200000000000003</v>
      </c>
      <c r="E603" s="70">
        <v>38</v>
      </c>
      <c r="F603" s="70">
        <v>37.700000000000003</v>
      </c>
      <c r="G603" s="70">
        <v>37.6</v>
      </c>
      <c r="H603" s="70">
        <v>37.9</v>
      </c>
      <c r="I603" s="70">
        <v>37.4</v>
      </c>
      <c r="J603" s="70">
        <v>37.1</v>
      </c>
      <c r="K603" s="70">
        <v>37.1</v>
      </c>
      <c r="L603" s="70">
        <v>36.299999999999997</v>
      </c>
    </row>
    <row r="604" spans="1:12" ht="14.25" x14ac:dyDescent="0.45">
      <c r="A604" s="34" t="s">
        <v>1082</v>
      </c>
      <c r="B604" s="34" t="s">
        <v>385</v>
      </c>
      <c r="C604" s="34">
        <v>5.4</v>
      </c>
      <c r="D604" s="34">
        <v>2.9</v>
      </c>
      <c r="E604" s="70">
        <v>3</v>
      </c>
      <c r="F604" s="70">
        <v>3.2</v>
      </c>
      <c r="G604" s="70">
        <v>3.5</v>
      </c>
      <c r="H604" s="70">
        <v>4.3</v>
      </c>
      <c r="I604" s="70">
        <v>4.5</v>
      </c>
      <c r="J604" s="70">
        <v>4.8</v>
      </c>
      <c r="K604" s="70">
        <v>5</v>
      </c>
      <c r="L604" s="70">
        <v>4.9000000000000004</v>
      </c>
    </row>
    <row r="605" spans="1:12" ht="14.25" x14ac:dyDescent="0.45">
      <c r="A605" s="34" t="s">
        <v>1083</v>
      </c>
      <c r="B605" s="34" t="s">
        <v>387</v>
      </c>
      <c r="C605" s="34">
        <v>38.1</v>
      </c>
      <c r="D605" s="34">
        <v>33.700000000000003</v>
      </c>
      <c r="E605" s="70">
        <v>30.5</v>
      </c>
      <c r="F605" s="70">
        <v>31.4</v>
      </c>
      <c r="G605" s="70">
        <v>29.4</v>
      </c>
      <c r="H605" s="70">
        <v>28.6</v>
      </c>
      <c r="I605" s="70">
        <v>29</v>
      </c>
      <c r="J605" s="70">
        <v>29.9</v>
      </c>
      <c r="K605" s="70">
        <v>31.9</v>
      </c>
      <c r="L605" s="70">
        <v>30.5</v>
      </c>
    </row>
    <row r="606" spans="1:12" ht="14.25" x14ac:dyDescent="0.45">
      <c r="A606" s="34" t="s">
        <v>1084</v>
      </c>
      <c r="B606" s="34" t="s">
        <v>389</v>
      </c>
      <c r="C606" s="34">
        <v>17.600000000000001</v>
      </c>
      <c r="D606" s="34">
        <v>24.2</v>
      </c>
      <c r="E606" s="70">
        <v>28.5</v>
      </c>
      <c r="F606" s="70">
        <v>27.6</v>
      </c>
      <c r="G606" s="70">
        <v>29.4</v>
      </c>
      <c r="H606" s="70">
        <v>29.2</v>
      </c>
      <c r="I606" s="70">
        <v>29.1</v>
      </c>
      <c r="J606" s="70">
        <v>28.2</v>
      </c>
      <c r="K606" s="70">
        <v>26.1</v>
      </c>
      <c r="L606" s="70">
        <v>28.4</v>
      </c>
    </row>
    <row r="607" spans="1:12" ht="14.25" x14ac:dyDescent="0.45">
      <c r="A607" s="34" t="s">
        <v>1085</v>
      </c>
      <c r="B607" s="34" t="s">
        <v>391</v>
      </c>
      <c r="C607" s="34">
        <v>0.2</v>
      </c>
      <c r="D607" s="34">
        <v>0.1</v>
      </c>
      <c r="E607" s="70">
        <v>0.2</v>
      </c>
      <c r="F607" s="70">
        <v>0.2</v>
      </c>
      <c r="G607" s="70">
        <v>0.2</v>
      </c>
      <c r="H607" s="70">
        <v>0.2</v>
      </c>
      <c r="I607" s="70">
        <v>0.2</v>
      </c>
      <c r="J607" s="70">
        <v>0.2</v>
      </c>
      <c r="K607" s="70">
        <v>0.1</v>
      </c>
      <c r="L607" s="70">
        <v>0.1</v>
      </c>
    </row>
    <row r="608" spans="1:12" ht="14.25" x14ac:dyDescent="0.45">
      <c r="A608" s="34" t="s">
        <v>1086</v>
      </c>
      <c r="B608" s="34" t="s">
        <v>393</v>
      </c>
      <c r="C608" s="34">
        <v>0.9</v>
      </c>
      <c r="D608" s="34">
        <v>0.9</v>
      </c>
      <c r="E608" s="70">
        <v>1.4</v>
      </c>
      <c r="F608" s="70">
        <v>1.3</v>
      </c>
      <c r="G608" s="70">
        <v>1.3</v>
      </c>
      <c r="H608" s="70">
        <v>1.4</v>
      </c>
      <c r="I608" s="70">
        <v>1.4</v>
      </c>
      <c r="J608" s="70">
        <v>1.2</v>
      </c>
      <c r="K608" s="70">
        <v>1.1000000000000001</v>
      </c>
      <c r="L608" s="70">
        <v>1.1000000000000001</v>
      </c>
    </row>
    <row r="609" spans="1:12" ht="14.25" x14ac:dyDescent="0.45">
      <c r="A609" s="34" t="s">
        <v>1087</v>
      </c>
      <c r="B609" s="34" t="s">
        <v>395</v>
      </c>
      <c r="C609" s="34">
        <v>16.600000000000001</v>
      </c>
      <c r="D609" s="34">
        <v>23.2</v>
      </c>
      <c r="E609" s="70">
        <v>27</v>
      </c>
      <c r="F609" s="70">
        <v>26.2</v>
      </c>
      <c r="G609" s="70">
        <v>27.9</v>
      </c>
      <c r="H609" s="70">
        <v>27.6</v>
      </c>
      <c r="I609" s="70">
        <v>27.5</v>
      </c>
      <c r="J609" s="70">
        <v>26.9</v>
      </c>
      <c r="K609" s="70">
        <v>24.9</v>
      </c>
      <c r="L609" s="70">
        <v>27.2</v>
      </c>
    </row>
    <row r="610" spans="1:12" ht="14.25" x14ac:dyDescent="0.45">
      <c r="A610" s="34" t="s">
        <v>1088</v>
      </c>
      <c r="B610" s="36" t="s">
        <v>1089</v>
      </c>
      <c r="C610" s="34">
        <v>100</v>
      </c>
      <c r="D610" s="34">
        <v>100</v>
      </c>
      <c r="E610" s="70">
        <v>100</v>
      </c>
      <c r="F610" s="70">
        <v>100</v>
      </c>
      <c r="G610" s="70">
        <v>100</v>
      </c>
      <c r="H610" s="70">
        <v>100</v>
      </c>
      <c r="I610" s="70">
        <v>100</v>
      </c>
      <c r="J610" s="70">
        <v>100</v>
      </c>
      <c r="K610" s="70">
        <v>100</v>
      </c>
      <c r="L610" s="70">
        <v>100</v>
      </c>
    </row>
    <row r="611" spans="1:12" ht="14.25" x14ac:dyDescent="0.45">
      <c r="A611" s="34" t="s">
        <v>1090</v>
      </c>
      <c r="B611" s="34" t="s">
        <v>381</v>
      </c>
      <c r="C611" s="34">
        <v>64.3</v>
      </c>
      <c r="D611" s="34">
        <v>67.599999999999994</v>
      </c>
      <c r="E611" s="70">
        <v>66.5</v>
      </c>
      <c r="F611" s="70">
        <v>67.8</v>
      </c>
      <c r="G611" s="70">
        <v>71.2</v>
      </c>
      <c r="H611" s="70">
        <v>71</v>
      </c>
      <c r="I611" s="70">
        <v>70.400000000000006</v>
      </c>
      <c r="J611" s="70">
        <v>74.599999999999994</v>
      </c>
      <c r="K611" s="70">
        <v>74.900000000000006</v>
      </c>
      <c r="L611" s="70">
        <v>74.8</v>
      </c>
    </row>
    <row r="612" spans="1:12" ht="14.25" x14ac:dyDescent="0.45">
      <c r="A612" s="34" t="s">
        <v>1091</v>
      </c>
      <c r="B612" s="34" t="s">
        <v>383</v>
      </c>
      <c r="C612" s="34">
        <v>53.1</v>
      </c>
      <c r="D612" s="34">
        <v>52.7</v>
      </c>
      <c r="E612" s="70">
        <v>51.3</v>
      </c>
      <c r="F612" s="70">
        <v>52</v>
      </c>
      <c r="G612" s="70">
        <v>54.4</v>
      </c>
      <c r="H612" s="70">
        <v>55</v>
      </c>
      <c r="I612" s="70">
        <v>56.6</v>
      </c>
      <c r="J612" s="70">
        <v>61.4</v>
      </c>
      <c r="K612" s="70">
        <v>60.6</v>
      </c>
      <c r="L612" s="70">
        <v>60.9</v>
      </c>
    </row>
    <row r="613" spans="1:12" ht="14.25" x14ac:dyDescent="0.45">
      <c r="A613" s="34" t="s">
        <v>1092</v>
      </c>
      <c r="B613" s="34" t="s">
        <v>385</v>
      </c>
      <c r="C613" s="34">
        <v>1.3</v>
      </c>
      <c r="D613" s="34">
        <v>1.3</v>
      </c>
      <c r="E613" s="70">
        <v>1.3</v>
      </c>
      <c r="F613" s="70">
        <v>1.3</v>
      </c>
      <c r="G613" s="70">
        <v>1.3</v>
      </c>
      <c r="H613" s="70">
        <v>1.4</v>
      </c>
      <c r="I613" s="70">
        <v>1.5</v>
      </c>
      <c r="J613" s="70">
        <v>1.6</v>
      </c>
      <c r="K613" s="70">
        <v>1.6</v>
      </c>
      <c r="L613" s="70">
        <v>1.5</v>
      </c>
    </row>
    <row r="614" spans="1:12" ht="14.25" x14ac:dyDescent="0.45">
      <c r="A614" s="34" t="s">
        <v>1093</v>
      </c>
      <c r="B614" s="34" t="s">
        <v>387</v>
      </c>
      <c r="C614" s="34">
        <v>9.9</v>
      </c>
      <c r="D614" s="34">
        <v>13.5</v>
      </c>
      <c r="E614" s="70">
        <v>13.9</v>
      </c>
      <c r="F614" s="70">
        <v>14.5</v>
      </c>
      <c r="G614" s="70">
        <v>15.5</v>
      </c>
      <c r="H614" s="70">
        <v>14.6</v>
      </c>
      <c r="I614" s="70">
        <v>12.3</v>
      </c>
      <c r="J614" s="70">
        <v>11.5</v>
      </c>
      <c r="K614" s="70">
        <v>12.8</v>
      </c>
      <c r="L614" s="70">
        <v>12.3</v>
      </c>
    </row>
    <row r="615" spans="1:12" ht="14.25" x14ac:dyDescent="0.45">
      <c r="A615" s="34" t="s">
        <v>1094</v>
      </c>
      <c r="B615" s="34" t="s">
        <v>389</v>
      </c>
      <c r="C615" s="34">
        <v>35.700000000000003</v>
      </c>
      <c r="D615" s="34">
        <v>32.4</v>
      </c>
      <c r="E615" s="70">
        <v>33.5</v>
      </c>
      <c r="F615" s="70">
        <v>32.200000000000003</v>
      </c>
      <c r="G615" s="70">
        <v>28.8</v>
      </c>
      <c r="H615" s="70">
        <v>29</v>
      </c>
      <c r="I615" s="70">
        <v>29.6</v>
      </c>
      <c r="J615" s="70">
        <v>25.4</v>
      </c>
      <c r="K615" s="70">
        <v>25.1</v>
      </c>
      <c r="L615" s="70">
        <v>25.2</v>
      </c>
    </row>
    <row r="616" spans="1:12" ht="14.25" x14ac:dyDescent="0.45">
      <c r="A616" s="34" t="s">
        <v>1095</v>
      </c>
      <c r="B616" s="34" t="s">
        <v>391</v>
      </c>
      <c r="C616" s="34">
        <v>0.5</v>
      </c>
      <c r="D616" s="34">
        <v>0.5</v>
      </c>
      <c r="E616" s="70">
        <v>0.5</v>
      </c>
      <c r="F616" s="70">
        <v>0.5</v>
      </c>
      <c r="G616" s="70">
        <v>0.3</v>
      </c>
      <c r="H616" s="70">
        <v>0.4</v>
      </c>
      <c r="I616" s="70">
        <v>0.3</v>
      </c>
      <c r="J616" s="70">
        <v>0.2</v>
      </c>
      <c r="K616" s="70">
        <v>0.2</v>
      </c>
      <c r="L616" s="70">
        <v>0.2</v>
      </c>
    </row>
    <row r="617" spans="1:12" ht="14.25" x14ac:dyDescent="0.45">
      <c r="A617" s="34" t="s">
        <v>1096</v>
      </c>
      <c r="B617" s="34" t="s">
        <v>393</v>
      </c>
      <c r="C617" s="34">
        <v>2.6</v>
      </c>
      <c r="D617" s="34">
        <v>2.2000000000000002</v>
      </c>
      <c r="E617" s="70">
        <v>3.4</v>
      </c>
      <c r="F617" s="70">
        <v>3.8</v>
      </c>
      <c r="G617" s="70">
        <v>3.8</v>
      </c>
      <c r="H617" s="70">
        <v>3.7</v>
      </c>
      <c r="I617" s="70">
        <v>3.7</v>
      </c>
      <c r="J617" s="70">
        <v>3.2</v>
      </c>
      <c r="K617" s="70">
        <v>3</v>
      </c>
      <c r="L617" s="70">
        <v>3.1</v>
      </c>
    </row>
    <row r="618" spans="1:12" ht="14.25" x14ac:dyDescent="0.45">
      <c r="A618" s="34" t="s">
        <v>1097</v>
      </c>
      <c r="B618" s="34" t="s">
        <v>395</v>
      </c>
      <c r="C618" s="34">
        <v>32.5</v>
      </c>
      <c r="D618" s="34">
        <v>29.8</v>
      </c>
      <c r="E618" s="70">
        <v>29.7</v>
      </c>
      <c r="F618" s="70">
        <v>27.9</v>
      </c>
      <c r="G618" s="70">
        <v>24.7</v>
      </c>
      <c r="H618" s="70">
        <v>24.9</v>
      </c>
      <c r="I618" s="70">
        <v>25.6</v>
      </c>
      <c r="J618" s="70">
        <v>22.1</v>
      </c>
      <c r="K618" s="70">
        <v>21.9</v>
      </c>
      <c r="L618" s="70">
        <v>21.9</v>
      </c>
    </row>
    <row r="619" spans="1:12" ht="14.25" x14ac:dyDescent="0.45">
      <c r="A619" s="34" t="s">
        <v>1098</v>
      </c>
      <c r="B619" s="36" t="s">
        <v>1099</v>
      </c>
      <c r="C619" s="34">
        <v>100</v>
      </c>
      <c r="D619" s="34">
        <v>100</v>
      </c>
      <c r="E619" s="70">
        <v>100</v>
      </c>
      <c r="F619" s="70">
        <v>100</v>
      </c>
      <c r="G619" s="70">
        <v>100</v>
      </c>
      <c r="H619" s="70">
        <v>100</v>
      </c>
      <c r="I619" s="70">
        <v>100</v>
      </c>
      <c r="J619" s="70">
        <v>100</v>
      </c>
      <c r="K619" s="70">
        <v>100</v>
      </c>
      <c r="L619" s="70">
        <v>100</v>
      </c>
    </row>
    <row r="620" spans="1:12" ht="14.25" x14ac:dyDescent="0.45">
      <c r="A620" s="34" t="s">
        <v>1100</v>
      </c>
      <c r="B620" s="34" t="s">
        <v>381</v>
      </c>
      <c r="C620" s="34">
        <v>62.9</v>
      </c>
      <c r="D620" s="34">
        <v>63</v>
      </c>
      <c r="E620" s="70">
        <v>63.9</v>
      </c>
      <c r="F620" s="70">
        <v>63.3</v>
      </c>
      <c r="G620" s="70">
        <v>64</v>
      </c>
      <c r="H620" s="70">
        <v>63.7</v>
      </c>
      <c r="I620" s="70">
        <v>63.4</v>
      </c>
      <c r="J620" s="70">
        <v>64.099999999999994</v>
      </c>
      <c r="K620" s="70">
        <v>62.1</v>
      </c>
      <c r="L620" s="70">
        <v>60.9</v>
      </c>
    </row>
    <row r="621" spans="1:12" ht="14.25" x14ac:dyDescent="0.45">
      <c r="A621" s="34" t="s">
        <v>1101</v>
      </c>
      <c r="B621" s="34" t="s">
        <v>383</v>
      </c>
      <c r="C621" s="34">
        <v>41</v>
      </c>
      <c r="D621" s="34">
        <v>41.2</v>
      </c>
      <c r="E621" s="70">
        <v>40.700000000000003</v>
      </c>
      <c r="F621" s="70">
        <v>40.9</v>
      </c>
      <c r="G621" s="70">
        <v>41.7</v>
      </c>
      <c r="H621" s="70">
        <v>42.2</v>
      </c>
      <c r="I621" s="70">
        <v>42.2</v>
      </c>
      <c r="J621" s="70">
        <v>42.9</v>
      </c>
      <c r="K621" s="70">
        <v>42.1</v>
      </c>
      <c r="L621" s="70">
        <v>41.6</v>
      </c>
    </row>
    <row r="622" spans="1:12" ht="14.25" x14ac:dyDescent="0.45">
      <c r="A622" s="34" t="s">
        <v>1102</v>
      </c>
      <c r="B622" s="34" t="s">
        <v>385</v>
      </c>
      <c r="C622" s="34">
        <v>1</v>
      </c>
      <c r="D622" s="34">
        <v>1.1000000000000001</v>
      </c>
      <c r="E622" s="70">
        <v>1.1000000000000001</v>
      </c>
      <c r="F622" s="70">
        <v>1</v>
      </c>
      <c r="G622" s="70">
        <v>1</v>
      </c>
      <c r="H622" s="70">
        <v>1.1000000000000001</v>
      </c>
      <c r="I622" s="70">
        <v>1.1000000000000001</v>
      </c>
      <c r="J622" s="70">
        <v>1.1000000000000001</v>
      </c>
      <c r="K622" s="70">
        <v>1.1000000000000001</v>
      </c>
      <c r="L622" s="70">
        <v>1.1000000000000001</v>
      </c>
    </row>
    <row r="623" spans="1:12" ht="14.25" x14ac:dyDescent="0.45">
      <c r="A623" s="34" t="s">
        <v>1103</v>
      </c>
      <c r="B623" s="34" t="s">
        <v>387</v>
      </c>
      <c r="C623" s="34">
        <v>20.9</v>
      </c>
      <c r="D623" s="34">
        <v>20.7</v>
      </c>
      <c r="E623" s="70">
        <v>22.2</v>
      </c>
      <c r="F623" s="70">
        <v>21.3</v>
      </c>
      <c r="G623" s="70">
        <v>21.3</v>
      </c>
      <c r="H623" s="70">
        <v>20.399999999999999</v>
      </c>
      <c r="I623" s="70">
        <v>20.2</v>
      </c>
      <c r="J623" s="70">
        <v>20.100000000000001</v>
      </c>
      <c r="K623" s="70">
        <v>19</v>
      </c>
      <c r="L623" s="70">
        <v>18.2</v>
      </c>
    </row>
    <row r="624" spans="1:12" ht="14.25" x14ac:dyDescent="0.45">
      <c r="A624" s="34" t="s">
        <v>1104</v>
      </c>
      <c r="B624" s="34" t="s">
        <v>389</v>
      </c>
      <c r="C624" s="34">
        <v>37.1</v>
      </c>
      <c r="D624" s="34">
        <v>37</v>
      </c>
      <c r="E624" s="70">
        <v>36.1</v>
      </c>
      <c r="F624" s="70">
        <v>36.700000000000003</v>
      </c>
      <c r="G624" s="70">
        <v>36</v>
      </c>
      <c r="H624" s="70">
        <v>36.299999999999997</v>
      </c>
      <c r="I624" s="70">
        <v>36.6</v>
      </c>
      <c r="J624" s="70">
        <v>35.9</v>
      </c>
      <c r="K624" s="70">
        <v>37.9</v>
      </c>
      <c r="L624" s="70">
        <v>39.1</v>
      </c>
    </row>
    <row r="625" spans="1:12" ht="14.25" x14ac:dyDescent="0.45">
      <c r="A625" s="34" t="s">
        <v>1105</v>
      </c>
      <c r="B625" s="34" t="s">
        <v>391</v>
      </c>
      <c r="C625" s="34">
        <v>0.5</v>
      </c>
      <c r="D625" s="34">
        <v>0.5</v>
      </c>
      <c r="E625" s="70">
        <v>0.6</v>
      </c>
      <c r="F625" s="70">
        <v>0.7</v>
      </c>
      <c r="G625" s="70">
        <v>0.6</v>
      </c>
      <c r="H625" s="70">
        <v>0.6</v>
      </c>
      <c r="I625" s="70">
        <v>0.6</v>
      </c>
      <c r="J625" s="70">
        <v>0.5</v>
      </c>
      <c r="K625" s="70">
        <v>0.4</v>
      </c>
      <c r="L625" s="70">
        <v>0.5</v>
      </c>
    </row>
    <row r="626" spans="1:12" ht="14.25" x14ac:dyDescent="0.45">
      <c r="A626" s="34" t="s">
        <v>1106</v>
      </c>
      <c r="B626" s="34" t="s">
        <v>393</v>
      </c>
      <c r="C626" s="34">
        <v>5.5</v>
      </c>
      <c r="D626" s="34">
        <v>4.7</v>
      </c>
      <c r="E626" s="70">
        <v>5.8</v>
      </c>
      <c r="F626" s="70">
        <v>6.2</v>
      </c>
      <c r="G626" s="70">
        <v>6.3</v>
      </c>
      <c r="H626" s="70">
        <v>6.2</v>
      </c>
      <c r="I626" s="70">
        <v>6.1</v>
      </c>
      <c r="J626" s="70">
        <v>5.7</v>
      </c>
      <c r="K626" s="70">
        <v>5.9</v>
      </c>
      <c r="L626" s="70">
        <v>6.2</v>
      </c>
    </row>
    <row r="627" spans="1:12" ht="14.25" x14ac:dyDescent="0.45">
      <c r="A627" s="34" t="s">
        <v>1107</v>
      </c>
      <c r="B627" s="34" t="s">
        <v>395</v>
      </c>
      <c r="C627" s="34">
        <v>31.1</v>
      </c>
      <c r="D627" s="34">
        <v>31.8</v>
      </c>
      <c r="E627" s="70">
        <v>29.7</v>
      </c>
      <c r="F627" s="70">
        <v>29.8</v>
      </c>
      <c r="G627" s="70">
        <v>29</v>
      </c>
      <c r="H627" s="70">
        <v>29.4</v>
      </c>
      <c r="I627" s="70">
        <v>29.8</v>
      </c>
      <c r="J627" s="70">
        <v>29.7</v>
      </c>
      <c r="K627" s="70">
        <v>31.5</v>
      </c>
      <c r="L627" s="70">
        <v>32.4</v>
      </c>
    </row>
    <row r="628" spans="1:12" ht="14.25" x14ac:dyDescent="0.45">
      <c r="A628" s="34" t="s">
        <v>1108</v>
      </c>
      <c r="B628" s="36" t="s">
        <v>1109</v>
      </c>
      <c r="C628" s="34">
        <v>100</v>
      </c>
      <c r="D628" s="34">
        <v>100</v>
      </c>
      <c r="E628" s="70">
        <v>100</v>
      </c>
      <c r="F628" s="70">
        <v>100</v>
      </c>
      <c r="G628" s="70">
        <v>100</v>
      </c>
      <c r="H628" s="70">
        <v>100</v>
      </c>
      <c r="I628" s="70">
        <v>100</v>
      </c>
      <c r="J628" s="70">
        <v>100</v>
      </c>
      <c r="K628" s="70">
        <v>100</v>
      </c>
      <c r="L628" s="70">
        <v>100</v>
      </c>
    </row>
    <row r="629" spans="1:12" ht="14.25" x14ac:dyDescent="0.45">
      <c r="A629" s="34" t="s">
        <v>1110</v>
      </c>
      <c r="B629" s="34" t="s">
        <v>417</v>
      </c>
      <c r="C629" s="34">
        <v>59.3</v>
      </c>
      <c r="D629" s="34">
        <v>61.2</v>
      </c>
      <c r="E629" s="70">
        <v>62.9</v>
      </c>
      <c r="F629" s="70">
        <v>62.3</v>
      </c>
      <c r="G629" s="70">
        <v>63.1</v>
      </c>
      <c r="H629" s="70">
        <v>64.099999999999994</v>
      </c>
      <c r="I629" s="70">
        <v>62.6</v>
      </c>
      <c r="J629" s="70">
        <v>62</v>
      </c>
      <c r="K629" s="70">
        <v>62</v>
      </c>
      <c r="L629" s="70">
        <v>62</v>
      </c>
    </row>
    <row r="630" spans="1:12" ht="14.25" x14ac:dyDescent="0.45">
      <c r="A630" s="34" t="s">
        <v>1111</v>
      </c>
      <c r="B630" s="34" t="s">
        <v>419</v>
      </c>
      <c r="C630" s="34">
        <v>51.1</v>
      </c>
      <c r="D630" s="34">
        <v>52</v>
      </c>
      <c r="E630" s="70">
        <v>53.8</v>
      </c>
      <c r="F630" s="70">
        <v>53.3</v>
      </c>
      <c r="G630" s="70">
        <v>54.2</v>
      </c>
      <c r="H630" s="70">
        <v>55.1</v>
      </c>
      <c r="I630" s="70">
        <v>54.1</v>
      </c>
      <c r="J630" s="70">
        <v>53.8</v>
      </c>
      <c r="K630" s="70">
        <v>53.8</v>
      </c>
      <c r="L630" s="70">
        <v>53.9</v>
      </c>
    </row>
    <row r="631" spans="1:12" ht="14.25" x14ac:dyDescent="0.45">
      <c r="A631" s="34" t="s">
        <v>1112</v>
      </c>
      <c r="B631" s="34" t="s">
        <v>421</v>
      </c>
      <c r="C631" s="34">
        <v>2.1</v>
      </c>
      <c r="D631" s="34">
        <v>2.1</v>
      </c>
      <c r="E631" s="70">
        <v>2</v>
      </c>
      <c r="F631" s="70">
        <v>1.8</v>
      </c>
      <c r="G631" s="70">
        <v>1.8</v>
      </c>
      <c r="H631" s="70">
        <v>1.7</v>
      </c>
      <c r="I631" s="70">
        <v>1.6</v>
      </c>
      <c r="J631" s="70">
        <v>1.5</v>
      </c>
      <c r="K631" s="70">
        <v>1.6</v>
      </c>
      <c r="L631" s="70">
        <v>1.5</v>
      </c>
    </row>
    <row r="632" spans="1:12" ht="14.25" x14ac:dyDescent="0.45">
      <c r="A632" s="34" t="s">
        <v>1113</v>
      </c>
      <c r="B632" s="34" t="s">
        <v>423</v>
      </c>
      <c r="C632" s="34">
        <v>6</v>
      </c>
      <c r="D632" s="34">
        <v>7.2</v>
      </c>
      <c r="E632" s="70">
        <v>7.1</v>
      </c>
      <c r="F632" s="70">
        <v>7.1</v>
      </c>
      <c r="G632" s="70">
        <v>7.2</v>
      </c>
      <c r="H632" s="70">
        <v>7.3</v>
      </c>
      <c r="I632" s="70">
        <v>7</v>
      </c>
      <c r="J632" s="70">
        <v>6.6</v>
      </c>
      <c r="K632" s="70">
        <v>6.7</v>
      </c>
      <c r="L632" s="70">
        <v>6.6</v>
      </c>
    </row>
    <row r="633" spans="1:12" ht="14.25" x14ac:dyDescent="0.45">
      <c r="A633" s="34" t="s">
        <v>1114</v>
      </c>
      <c r="B633" s="34" t="s">
        <v>425</v>
      </c>
      <c r="C633" s="34">
        <v>40.700000000000003</v>
      </c>
      <c r="D633" s="34">
        <v>38.799999999999997</v>
      </c>
      <c r="E633" s="70">
        <v>37.1</v>
      </c>
      <c r="F633" s="70">
        <v>37.700000000000003</v>
      </c>
      <c r="G633" s="70">
        <v>36.9</v>
      </c>
      <c r="H633" s="70">
        <v>35.9</v>
      </c>
      <c r="I633" s="70">
        <v>37.4</v>
      </c>
      <c r="J633" s="70">
        <v>38</v>
      </c>
      <c r="K633" s="70">
        <v>38</v>
      </c>
      <c r="L633" s="70">
        <v>38</v>
      </c>
    </row>
    <row r="634" spans="1:12" ht="14.25" x14ac:dyDescent="0.45">
      <c r="A634" s="34" t="s">
        <v>1115</v>
      </c>
      <c r="B634" s="34" t="s">
        <v>427</v>
      </c>
      <c r="C634" s="34">
        <v>2.7</v>
      </c>
      <c r="D634" s="34">
        <v>2.2000000000000002</v>
      </c>
      <c r="E634" s="70">
        <v>2.4</v>
      </c>
      <c r="F634" s="70">
        <v>2.5</v>
      </c>
      <c r="G634" s="70">
        <v>2.1</v>
      </c>
      <c r="H634" s="70">
        <v>2</v>
      </c>
      <c r="I634" s="70">
        <v>2.1</v>
      </c>
      <c r="J634" s="70">
        <v>1.9</v>
      </c>
      <c r="K634" s="70">
        <v>1.7</v>
      </c>
      <c r="L634" s="70">
        <v>1.8</v>
      </c>
    </row>
    <row r="635" spans="1:12" ht="14.25" x14ac:dyDescent="0.45">
      <c r="A635" s="34" t="s">
        <v>1116</v>
      </c>
      <c r="B635" s="34" t="s">
        <v>429</v>
      </c>
      <c r="C635" s="34">
        <v>3.8</v>
      </c>
      <c r="D635" s="34">
        <v>3.7</v>
      </c>
      <c r="E635" s="70">
        <v>3.8</v>
      </c>
      <c r="F635" s="70">
        <v>3.4</v>
      </c>
      <c r="G635" s="70">
        <v>3.1</v>
      </c>
      <c r="H635" s="70">
        <v>3</v>
      </c>
      <c r="I635" s="70">
        <v>3</v>
      </c>
      <c r="J635" s="70">
        <v>2.9</v>
      </c>
      <c r="K635" s="70">
        <v>2.8</v>
      </c>
      <c r="L635" s="70">
        <v>3.1</v>
      </c>
    </row>
    <row r="636" spans="1:12" ht="14.25" x14ac:dyDescent="0.45">
      <c r="A636" s="34" t="s">
        <v>1117</v>
      </c>
      <c r="B636" s="34" t="s">
        <v>431</v>
      </c>
      <c r="C636" s="34">
        <v>34.200000000000003</v>
      </c>
      <c r="D636" s="34">
        <v>32.9</v>
      </c>
      <c r="E636" s="70">
        <v>30.9</v>
      </c>
      <c r="F636" s="70">
        <v>31.9</v>
      </c>
      <c r="G636" s="70">
        <v>31.7</v>
      </c>
      <c r="H636" s="70">
        <v>30.9</v>
      </c>
      <c r="I636" s="70">
        <v>32.200000000000003</v>
      </c>
      <c r="J636" s="70">
        <v>33.200000000000003</v>
      </c>
      <c r="K636" s="70">
        <v>33.5</v>
      </c>
      <c r="L636" s="70">
        <v>33.1</v>
      </c>
    </row>
    <row r="637" spans="1:12" ht="14.25" x14ac:dyDescent="0.45">
      <c r="A637" s="34" t="s">
        <v>1118</v>
      </c>
      <c r="B637" s="36" t="s">
        <v>1119</v>
      </c>
      <c r="C637" s="34">
        <v>100</v>
      </c>
      <c r="D637" s="34">
        <v>100</v>
      </c>
      <c r="E637" s="70">
        <v>100</v>
      </c>
      <c r="F637" s="70">
        <v>100</v>
      </c>
      <c r="G637" s="70">
        <v>100</v>
      </c>
      <c r="H637" s="70">
        <v>100</v>
      </c>
      <c r="I637" s="70">
        <v>100</v>
      </c>
      <c r="J637" s="70">
        <v>100</v>
      </c>
      <c r="K637" s="70">
        <v>100</v>
      </c>
      <c r="L637" s="70">
        <v>100</v>
      </c>
    </row>
    <row r="638" spans="1:12" ht="14.25" x14ac:dyDescent="0.45">
      <c r="A638" s="34" t="s">
        <v>1120</v>
      </c>
      <c r="B638" s="34" t="s">
        <v>417</v>
      </c>
      <c r="C638" s="34">
        <v>64.3</v>
      </c>
      <c r="D638" s="34">
        <v>65.099999999999994</v>
      </c>
      <c r="E638" s="70">
        <v>65.099999999999994</v>
      </c>
      <c r="F638" s="70">
        <v>63.8</v>
      </c>
      <c r="G638" s="70">
        <v>63.6</v>
      </c>
      <c r="H638" s="70">
        <v>63.1</v>
      </c>
      <c r="I638" s="70">
        <v>61.1</v>
      </c>
      <c r="J638" s="70">
        <v>60.1</v>
      </c>
      <c r="K638" s="70">
        <v>58.5</v>
      </c>
      <c r="L638" s="70">
        <v>59.1</v>
      </c>
    </row>
    <row r="639" spans="1:12" ht="14.25" x14ac:dyDescent="0.45">
      <c r="A639" s="34" t="s">
        <v>1121</v>
      </c>
      <c r="B639" s="34" t="s">
        <v>419</v>
      </c>
      <c r="C639" s="34">
        <v>46</v>
      </c>
      <c r="D639" s="34">
        <v>45.6</v>
      </c>
      <c r="E639" s="70">
        <v>45.6</v>
      </c>
      <c r="F639" s="70">
        <v>45.3</v>
      </c>
      <c r="G639" s="70">
        <v>45.8</v>
      </c>
      <c r="H639" s="70">
        <v>45.6</v>
      </c>
      <c r="I639" s="70">
        <v>44.4</v>
      </c>
      <c r="J639" s="70">
        <v>44.3</v>
      </c>
      <c r="K639" s="70">
        <v>42.9</v>
      </c>
      <c r="L639" s="70">
        <v>43.1</v>
      </c>
    </row>
    <row r="640" spans="1:12" ht="14.25" x14ac:dyDescent="0.45">
      <c r="A640" s="34" t="s">
        <v>1122</v>
      </c>
      <c r="B640" s="34" t="s">
        <v>421</v>
      </c>
      <c r="C640" s="34">
        <v>1.4</v>
      </c>
      <c r="D640" s="34">
        <v>1.5</v>
      </c>
      <c r="E640" s="70">
        <v>1.5</v>
      </c>
      <c r="F640" s="70">
        <v>1.5</v>
      </c>
      <c r="G640" s="70">
        <v>1.5</v>
      </c>
      <c r="H640" s="70">
        <v>1.5</v>
      </c>
      <c r="I640" s="70">
        <v>1.4</v>
      </c>
      <c r="J640" s="70">
        <v>1.4</v>
      </c>
      <c r="K640" s="70">
        <v>1.4</v>
      </c>
      <c r="L640" s="70">
        <v>1.4</v>
      </c>
    </row>
    <row r="641" spans="1:12" ht="14.25" x14ac:dyDescent="0.45">
      <c r="A641" s="34" t="s">
        <v>1123</v>
      </c>
      <c r="B641" s="34" t="s">
        <v>423</v>
      </c>
      <c r="C641" s="34">
        <v>16.899999999999999</v>
      </c>
      <c r="D641" s="34">
        <v>18</v>
      </c>
      <c r="E641" s="70">
        <v>18</v>
      </c>
      <c r="F641" s="70">
        <v>17.100000000000001</v>
      </c>
      <c r="G641" s="70">
        <v>16.3</v>
      </c>
      <c r="H641" s="70">
        <v>16</v>
      </c>
      <c r="I641" s="70">
        <v>15.2</v>
      </c>
      <c r="J641" s="70">
        <v>14.4</v>
      </c>
      <c r="K641" s="70">
        <v>14.2</v>
      </c>
      <c r="L641" s="70">
        <v>14.6</v>
      </c>
    </row>
    <row r="642" spans="1:12" ht="14.25" x14ac:dyDescent="0.45">
      <c r="A642" s="34" t="s">
        <v>1124</v>
      </c>
      <c r="B642" s="34" t="s">
        <v>425</v>
      </c>
      <c r="C642" s="34">
        <v>35.700000000000003</v>
      </c>
      <c r="D642" s="34">
        <v>34.9</v>
      </c>
      <c r="E642" s="70">
        <v>34.9</v>
      </c>
      <c r="F642" s="70">
        <v>36.200000000000003</v>
      </c>
      <c r="G642" s="70">
        <v>36.4</v>
      </c>
      <c r="H642" s="70">
        <v>36.9</v>
      </c>
      <c r="I642" s="70">
        <v>38.9</v>
      </c>
      <c r="J642" s="70">
        <v>39.9</v>
      </c>
      <c r="K642" s="70">
        <v>41.5</v>
      </c>
      <c r="L642" s="70">
        <v>40.9</v>
      </c>
    </row>
    <row r="643" spans="1:12" ht="14.25" x14ac:dyDescent="0.45">
      <c r="A643" s="34" t="s">
        <v>1125</v>
      </c>
      <c r="B643" s="34" t="s">
        <v>427</v>
      </c>
      <c r="C643" s="34">
        <v>1</v>
      </c>
      <c r="D643" s="34">
        <v>0.6</v>
      </c>
      <c r="E643" s="70">
        <v>0.6</v>
      </c>
      <c r="F643" s="70">
        <v>0.8</v>
      </c>
      <c r="G643" s="70">
        <v>0.8</v>
      </c>
      <c r="H643" s="70">
        <v>0.9</v>
      </c>
      <c r="I643" s="70">
        <v>0.8</v>
      </c>
      <c r="J643" s="70">
        <v>0.7</v>
      </c>
      <c r="K643" s="70">
        <v>0.6</v>
      </c>
      <c r="L643" s="70">
        <v>0.6</v>
      </c>
    </row>
    <row r="644" spans="1:12" ht="14.25" x14ac:dyDescent="0.45">
      <c r="A644" s="34" t="s">
        <v>1126</v>
      </c>
      <c r="B644" s="34" t="s">
        <v>429</v>
      </c>
      <c r="C644" s="34">
        <v>7.7</v>
      </c>
      <c r="D644" s="34">
        <v>6.6</v>
      </c>
      <c r="E644" s="70">
        <v>6.9</v>
      </c>
      <c r="F644" s="70">
        <v>7.6</v>
      </c>
      <c r="G644" s="70">
        <v>7.7</v>
      </c>
      <c r="H644" s="70">
        <v>7.8</v>
      </c>
      <c r="I644" s="70">
        <v>7.8</v>
      </c>
      <c r="J644" s="70">
        <v>6.6</v>
      </c>
      <c r="K644" s="70">
        <v>6.8</v>
      </c>
      <c r="L644" s="70">
        <v>6.8</v>
      </c>
    </row>
    <row r="645" spans="1:12" ht="14.25" x14ac:dyDescent="0.45">
      <c r="A645" s="34" t="s">
        <v>1127</v>
      </c>
      <c r="B645" s="34" t="s">
        <v>431</v>
      </c>
      <c r="C645" s="34">
        <v>26.9</v>
      </c>
      <c r="D645" s="34">
        <v>27.7</v>
      </c>
      <c r="E645" s="70">
        <v>27.3</v>
      </c>
      <c r="F645" s="70">
        <v>27.8</v>
      </c>
      <c r="G645" s="70">
        <v>27.9</v>
      </c>
      <c r="H645" s="70">
        <v>28.2</v>
      </c>
      <c r="I645" s="70">
        <v>30.3</v>
      </c>
      <c r="J645" s="70">
        <v>32.5</v>
      </c>
      <c r="K645" s="70">
        <v>34.1</v>
      </c>
      <c r="L645" s="70">
        <v>33.4</v>
      </c>
    </row>
    <row r="646" spans="1:12" ht="14.25" x14ac:dyDescent="0.45">
      <c r="A646" s="34" t="s">
        <v>1128</v>
      </c>
      <c r="B646" s="36" t="s">
        <v>1129</v>
      </c>
      <c r="C646" s="34">
        <v>100</v>
      </c>
      <c r="D646" s="34">
        <v>100</v>
      </c>
      <c r="E646" s="70">
        <v>100</v>
      </c>
      <c r="F646" s="70">
        <v>100</v>
      </c>
      <c r="G646" s="70">
        <v>100</v>
      </c>
      <c r="H646" s="70">
        <v>100</v>
      </c>
      <c r="I646" s="70">
        <v>100</v>
      </c>
      <c r="J646" s="70">
        <v>100</v>
      </c>
      <c r="K646" s="70">
        <v>100</v>
      </c>
      <c r="L646" s="70">
        <v>100</v>
      </c>
    </row>
    <row r="647" spans="1:12" ht="14.25" x14ac:dyDescent="0.45">
      <c r="A647" s="34" t="s">
        <v>1130</v>
      </c>
      <c r="B647" s="34" t="s">
        <v>381</v>
      </c>
      <c r="C647" s="34">
        <v>66.599999999999994</v>
      </c>
      <c r="D647" s="34">
        <v>66.900000000000006</v>
      </c>
      <c r="E647" s="70">
        <v>66.099999999999994</v>
      </c>
      <c r="F647" s="70">
        <v>65.5</v>
      </c>
      <c r="G647" s="70">
        <v>65.2</v>
      </c>
      <c r="H647" s="70">
        <v>64.599999999999994</v>
      </c>
      <c r="I647" s="70">
        <v>62.2</v>
      </c>
      <c r="J647" s="70">
        <v>60.9</v>
      </c>
      <c r="K647" s="70">
        <v>59.3</v>
      </c>
      <c r="L647" s="70">
        <v>59.8</v>
      </c>
    </row>
    <row r="648" spans="1:12" ht="14.25" x14ac:dyDescent="0.45">
      <c r="A648" s="34" t="s">
        <v>1131</v>
      </c>
      <c r="B648" s="34" t="s">
        <v>383</v>
      </c>
      <c r="C648" s="34">
        <v>48.5</v>
      </c>
      <c r="D648" s="34">
        <v>47.9</v>
      </c>
      <c r="E648" s="70">
        <v>47.3</v>
      </c>
      <c r="F648" s="70">
        <v>47.5</v>
      </c>
      <c r="G648" s="70">
        <v>47.9</v>
      </c>
      <c r="H648" s="70">
        <v>47.7</v>
      </c>
      <c r="I648" s="70">
        <v>46.3</v>
      </c>
      <c r="J648" s="70">
        <v>46</v>
      </c>
      <c r="K648" s="70">
        <v>44.4</v>
      </c>
      <c r="L648" s="70">
        <v>44.6</v>
      </c>
    </row>
    <row r="649" spans="1:12" ht="14.25" x14ac:dyDescent="0.45">
      <c r="A649" s="34" t="s">
        <v>1132</v>
      </c>
      <c r="B649" s="34" t="s">
        <v>385</v>
      </c>
      <c r="C649" s="34">
        <v>1.1000000000000001</v>
      </c>
      <c r="D649" s="34">
        <v>1.2</v>
      </c>
      <c r="E649" s="70">
        <v>1.2</v>
      </c>
      <c r="F649" s="70">
        <v>1.2</v>
      </c>
      <c r="G649" s="70">
        <v>1.2</v>
      </c>
      <c r="H649" s="70">
        <v>1.2</v>
      </c>
      <c r="I649" s="70">
        <v>1.1000000000000001</v>
      </c>
      <c r="J649" s="70">
        <v>1.1000000000000001</v>
      </c>
      <c r="K649" s="70">
        <v>1.1000000000000001</v>
      </c>
      <c r="L649" s="70">
        <v>1.1000000000000001</v>
      </c>
    </row>
    <row r="650" spans="1:12" ht="14.25" x14ac:dyDescent="0.45">
      <c r="A650" s="34" t="s">
        <v>1133</v>
      </c>
      <c r="B650" s="34" t="s">
        <v>387</v>
      </c>
      <c r="C650" s="34">
        <v>17</v>
      </c>
      <c r="D650" s="34">
        <v>17.8</v>
      </c>
      <c r="E650" s="70">
        <v>17.7</v>
      </c>
      <c r="F650" s="70">
        <v>16.8</v>
      </c>
      <c r="G650" s="70">
        <v>16.100000000000001</v>
      </c>
      <c r="H650" s="70">
        <v>15.7</v>
      </c>
      <c r="I650" s="70">
        <v>14.8</v>
      </c>
      <c r="J650" s="70">
        <v>13.8</v>
      </c>
      <c r="K650" s="70">
        <v>13.8</v>
      </c>
      <c r="L650" s="70">
        <v>14.1</v>
      </c>
    </row>
    <row r="651" spans="1:12" ht="14.25" x14ac:dyDescent="0.45">
      <c r="A651" s="34" t="s">
        <v>1134</v>
      </c>
      <c r="B651" s="34" t="s">
        <v>389</v>
      </c>
      <c r="C651" s="34">
        <v>33.4</v>
      </c>
      <c r="D651" s="34">
        <v>33.1</v>
      </c>
      <c r="E651" s="70">
        <v>33.9</v>
      </c>
      <c r="F651" s="70">
        <v>34.5</v>
      </c>
      <c r="G651" s="70">
        <v>34.799999999999997</v>
      </c>
      <c r="H651" s="70">
        <v>35.4</v>
      </c>
      <c r="I651" s="70">
        <v>37.799999999999997</v>
      </c>
      <c r="J651" s="70">
        <v>39.1</v>
      </c>
      <c r="K651" s="70">
        <v>40.700000000000003</v>
      </c>
      <c r="L651" s="70">
        <v>40.200000000000003</v>
      </c>
    </row>
    <row r="652" spans="1:12" ht="14.25" x14ac:dyDescent="0.45">
      <c r="A652" s="34" t="s">
        <v>1135</v>
      </c>
      <c r="B652" s="34" t="s">
        <v>391</v>
      </c>
      <c r="C652" s="34">
        <v>1</v>
      </c>
      <c r="D652" s="34">
        <v>0.6</v>
      </c>
      <c r="E652" s="70">
        <v>0.6</v>
      </c>
      <c r="F652" s="70">
        <v>0.7</v>
      </c>
      <c r="G652" s="70">
        <v>0.7</v>
      </c>
      <c r="H652" s="70">
        <v>0.8</v>
      </c>
      <c r="I652" s="70">
        <v>0.7</v>
      </c>
      <c r="J652" s="70">
        <v>0.6</v>
      </c>
      <c r="K652" s="70">
        <v>0.6</v>
      </c>
      <c r="L652" s="70">
        <v>0.6</v>
      </c>
    </row>
    <row r="653" spans="1:12" ht="14.25" x14ac:dyDescent="0.45">
      <c r="A653" s="34" t="s">
        <v>1136</v>
      </c>
      <c r="B653" s="34" t="s">
        <v>393</v>
      </c>
      <c r="C653" s="34">
        <v>6.3</v>
      </c>
      <c r="D653" s="34">
        <v>5.7</v>
      </c>
      <c r="E653" s="70">
        <v>6.2</v>
      </c>
      <c r="F653" s="70">
        <v>6.5</v>
      </c>
      <c r="G653" s="70">
        <v>6.5</v>
      </c>
      <c r="H653" s="70">
        <v>6.7</v>
      </c>
      <c r="I653" s="70">
        <v>6.7</v>
      </c>
      <c r="J653" s="70">
        <v>5.9</v>
      </c>
      <c r="K653" s="70">
        <v>6</v>
      </c>
      <c r="L653" s="70">
        <v>6</v>
      </c>
    </row>
    <row r="654" spans="1:12" ht="14.25" x14ac:dyDescent="0.45">
      <c r="A654" s="34" t="s">
        <v>1137</v>
      </c>
      <c r="B654" s="34" t="s">
        <v>395</v>
      </c>
      <c r="C654" s="34">
        <v>26</v>
      </c>
      <c r="D654" s="34">
        <v>26.9</v>
      </c>
      <c r="E654" s="70">
        <v>27.1</v>
      </c>
      <c r="F654" s="70">
        <v>27.2</v>
      </c>
      <c r="G654" s="70">
        <v>27.6</v>
      </c>
      <c r="H654" s="70">
        <v>27.9</v>
      </c>
      <c r="I654" s="70">
        <v>30.3</v>
      </c>
      <c r="J654" s="70">
        <v>32.6</v>
      </c>
      <c r="K654" s="70">
        <v>34.1</v>
      </c>
      <c r="L654" s="70">
        <v>33.6</v>
      </c>
    </row>
    <row r="655" spans="1:12" ht="14.25" x14ac:dyDescent="0.45">
      <c r="A655" s="34" t="s">
        <v>1138</v>
      </c>
      <c r="B655" s="36" t="s">
        <v>1139</v>
      </c>
      <c r="C655" s="34">
        <v>100</v>
      </c>
      <c r="D655" s="34">
        <v>100</v>
      </c>
      <c r="E655" s="70">
        <v>100</v>
      </c>
      <c r="F655" s="70">
        <v>100</v>
      </c>
      <c r="G655" s="70">
        <v>100</v>
      </c>
      <c r="H655" s="70">
        <v>100</v>
      </c>
      <c r="I655" s="70">
        <v>100</v>
      </c>
      <c r="J655" s="70">
        <v>100</v>
      </c>
      <c r="K655" s="70">
        <v>100</v>
      </c>
      <c r="L655" s="70">
        <v>100</v>
      </c>
    </row>
    <row r="656" spans="1:12" ht="14.25" x14ac:dyDescent="0.45">
      <c r="A656" s="34" t="s">
        <v>1140</v>
      </c>
      <c r="B656" s="34" t="s">
        <v>381</v>
      </c>
      <c r="C656" s="34">
        <v>46.4</v>
      </c>
      <c r="D656" s="34">
        <v>51.4</v>
      </c>
      <c r="E656" s="70">
        <v>57.9</v>
      </c>
      <c r="F656" s="70">
        <v>51</v>
      </c>
      <c r="G656" s="70">
        <v>51.1</v>
      </c>
      <c r="H656" s="70">
        <v>50.8</v>
      </c>
      <c r="I656" s="70">
        <v>51.4</v>
      </c>
      <c r="J656" s="70">
        <v>53.3</v>
      </c>
      <c r="K656" s="70">
        <v>50.5</v>
      </c>
      <c r="L656" s="70">
        <v>52.6</v>
      </c>
    </row>
    <row r="657" spans="1:12" ht="14.25" x14ac:dyDescent="0.45">
      <c r="A657" s="34" t="s">
        <v>1141</v>
      </c>
      <c r="B657" s="34" t="s">
        <v>383</v>
      </c>
      <c r="C657" s="34">
        <v>27.3</v>
      </c>
      <c r="D657" s="34">
        <v>28.5</v>
      </c>
      <c r="E657" s="70">
        <v>33.700000000000003</v>
      </c>
      <c r="F657" s="70">
        <v>28.1</v>
      </c>
      <c r="G657" s="70">
        <v>28.9</v>
      </c>
      <c r="H657" s="70">
        <v>28.8</v>
      </c>
      <c r="I657" s="70">
        <v>28.8</v>
      </c>
      <c r="J657" s="70">
        <v>29.5</v>
      </c>
      <c r="K657" s="70">
        <v>28.5</v>
      </c>
      <c r="L657" s="70">
        <v>29.8</v>
      </c>
    </row>
    <row r="658" spans="1:12" ht="14.25" x14ac:dyDescent="0.45">
      <c r="A658" s="34" t="s">
        <v>1142</v>
      </c>
      <c r="B658" s="34" t="s">
        <v>385</v>
      </c>
      <c r="C658" s="34">
        <v>3.4</v>
      </c>
      <c r="D658" s="34">
        <v>3.7</v>
      </c>
      <c r="E658" s="70">
        <v>3.5</v>
      </c>
      <c r="F658" s="70">
        <v>3.6</v>
      </c>
      <c r="G658" s="70">
        <v>3.8</v>
      </c>
      <c r="H658" s="70">
        <v>3.8</v>
      </c>
      <c r="I658" s="70">
        <v>3.7</v>
      </c>
      <c r="J658" s="70">
        <v>3.8</v>
      </c>
      <c r="K658" s="70">
        <v>3.8</v>
      </c>
      <c r="L658" s="70">
        <v>3.8</v>
      </c>
    </row>
    <row r="659" spans="1:12" ht="14.25" x14ac:dyDescent="0.45">
      <c r="A659" s="34" t="s">
        <v>1143</v>
      </c>
      <c r="B659" s="34" t="s">
        <v>387</v>
      </c>
      <c r="C659" s="34">
        <v>15.7</v>
      </c>
      <c r="D659" s="34">
        <v>19.2</v>
      </c>
      <c r="E659" s="70">
        <v>20.7</v>
      </c>
      <c r="F659" s="70">
        <v>19.3</v>
      </c>
      <c r="G659" s="70">
        <v>18.399999999999999</v>
      </c>
      <c r="H659" s="70">
        <v>18.100000000000001</v>
      </c>
      <c r="I659" s="70">
        <v>18.8</v>
      </c>
      <c r="J659" s="70">
        <v>19.899999999999999</v>
      </c>
      <c r="K659" s="70">
        <v>18.2</v>
      </c>
      <c r="L659" s="70">
        <v>19</v>
      </c>
    </row>
    <row r="660" spans="1:12" ht="14.25" x14ac:dyDescent="0.45">
      <c r="A660" s="34" t="s">
        <v>1144</v>
      </c>
      <c r="B660" s="34" t="s">
        <v>389</v>
      </c>
      <c r="C660" s="34">
        <v>53.6</v>
      </c>
      <c r="D660" s="34">
        <v>48.6</v>
      </c>
      <c r="E660" s="70">
        <v>42.1</v>
      </c>
      <c r="F660" s="70">
        <v>49</v>
      </c>
      <c r="G660" s="70">
        <v>48.9</v>
      </c>
      <c r="H660" s="70">
        <v>49.2</v>
      </c>
      <c r="I660" s="70">
        <v>48.6</v>
      </c>
      <c r="J660" s="70">
        <v>46.7</v>
      </c>
      <c r="K660" s="70">
        <v>49.5</v>
      </c>
      <c r="L660" s="70">
        <v>47.4</v>
      </c>
    </row>
    <row r="661" spans="1:12" ht="14.25" x14ac:dyDescent="0.45">
      <c r="A661" s="34" t="s">
        <v>1145</v>
      </c>
      <c r="B661" s="34" t="s">
        <v>391</v>
      </c>
      <c r="C661" s="34">
        <v>1.3</v>
      </c>
      <c r="D661" s="34">
        <v>1.1000000000000001</v>
      </c>
      <c r="E661" s="70">
        <v>1.1000000000000001</v>
      </c>
      <c r="F661" s="70">
        <v>1.6</v>
      </c>
      <c r="G661" s="70">
        <v>1.7</v>
      </c>
      <c r="H661" s="70">
        <v>1.8</v>
      </c>
      <c r="I661" s="70">
        <v>1.6</v>
      </c>
      <c r="J661" s="70">
        <v>1.4</v>
      </c>
      <c r="K661" s="70">
        <v>1.2</v>
      </c>
      <c r="L661" s="70">
        <v>1</v>
      </c>
    </row>
    <row r="662" spans="1:12" ht="14.25" x14ac:dyDescent="0.45">
      <c r="A662" s="34" t="s">
        <v>1146</v>
      </c>
      <c r="B662" s="34" t="s">
        <v>393</v>
      </c>
      <c r="C662" s="34">
        <v>18.5</v>
      </c>
      <c r="D662" s="34">
        <v>13.7</v>
      </c>
      <c r="E662" s="70">
        <v>12.4</v>
      </c>
      <c r="F662" s="70">
        <v>15.5</v>
      </c>
      <c r="G662" s="70">
        <v>16.8</v>
      </c>
      <c r="H662" s="70">
        <v>16.899999999999999</v>
      </c>
      <c r="I662" s="70">
        <v>17.2</v>
      </c>
      <c r="J662" s="70">
        <v>13.6</v>
      </c>
      <c r="K662" s="70">
        <v>14.4</v>
      </c>
      <c r="L662" s="70">
        <v>14.6</v>
      </c>
    </row>
    <row r="663" spans="1:12" ht="14.25" x14ac:dyDescent="0.45">
      <c r="A663" s="34" t="s">
        <v>1147</v>
      </c>
      <c r="B663" s="34" t="s">
        <v>395</v>
      </c>
      <c r="C663" s="34">
        <v>33.799999999999997</v>
      </c>
      <c r="D663" s="34">
        <v>33.9</v>
      </c>
      <c r="E663" s="70">
        <v>28.6</v>
      </c>
      <c r="F663" s="70">
        <v>31.9</v>
      </c>
      <c r="G663" s="70">
        <v>30.4</v>
      </c>
      <c r="H663" s="70">
        <v>30.6</v>
      </c>
      <c r="I663" s="70">
        <v>29.9</v>
      </c>
      <c r="J663" s="70">
        <v>31.8</v>
      </c>
      <c r="K663" s="70">
        <v>33.9</v>
      </c>
      <c r="L663" s="70">
        <v>31.9</v>
      </c>
    </row>
    <row r="664" spans="1:12" ht="14.25" x14ac:dyDescent="0.45">
      <c r="A664" s="34" t="s">
        <v>1148</v>
      </c>
      <c r="B664" s="36" t="s">
        <v>1149</v>
      </c>
      <c r="C664" s="34">
        <v>100</v>
      </c>
      <c r="D664" s="34">
        <v>100</v>
      </c>
      <c r="E664" s="70">
        <v>100</v>
      </c>
      <c r="F664" s="70">
        <v>100</v>
      </c>
      <c r="G664" s="70">
        <v>100</v>
      </c>
      <c r="H664" s="70">
        <v>100</v>
      </c>
      <c r="I664" s="70">
        <v>100</v>
      </c>
      <c r="J664" s="70">
        <v>100</v>
      </c>
      <c r="K664" s="70">
        <v>100</v>
      </c>
      <c r="L664" s="70">
        <v>100</v>
      </c>
    </row>
    <row r="665" spans="1:12" ht="14.25" x14ac:dyDescent="0.45">
      <c r="A665" s="34" t="s">
        <v>1150</v>
      </c>
      <c r="B665" s="34" t="s">
        <v>417</v>
      </c>
      <c r="C665" s="34">
        <v>62.4</v>
      </c>
      <c r="D665" s="34">
        <v>63.5</v>
      </c>
      <c r="E665" s="70">
        <v>62.7</v>
      </c>
      <c r="F665" s="70">
        <v>62.3</v>
      </c>
      <c r="G665" s="70">
        <v>62.1</v>
      </c>
      <c r="H665" s="70">
        <v>62.5</v>
      </c>
      <c r="I665" s="70">
        <v>62.2</v>
      </c>
      <c r="J665" s="70">
        <v>62.1</v>
      </c>
      <c r="K665" s="70">
        <v>62.2</v>
      </c>
      <c r="L665" s="70">
        <v>61.7</v>
      </c>
    </row>
    <row r="666" spans="1:12" ht="14.25" x14ac:dyDescent="0.45">
      <c r="A666" s="34" t="s">
        <v>1151</v>
      </c>
      <c r="B666" s="34" t="s">
        <v>419</v>
      </c>
      <c r="C666" s="34">
        <v>50.2</v>
      </c>
      <c r="D666" s="34">
        <v>50.2</v>
      </c>
      <c r="E666" s="70">
        <v>49.5</v>
      </c>
      <c r="F666" s="70">
        <v>49.4</v>
      </c>
      <c r="G666" s="70">
        <v>49.7</v>
      </c>
      <c r="H666" s="70">
        <v>50.2</v>
      </c>
      <c r="I666" s="70">
        <v>50.2</v>
      </c>
      <c r="J666" s="70">
        <v>50.1</v>
      </c>
      <c r="K666" s="70">
        <v>50</v>
      </c>
      <c r="L666" s="70">
        <v>49.7</v>
      </c>
    </row>
    <row r="667" spans="1:12" ht="14.25" x14ac:dyDescent="0.45">
      <c r="A667" s="34" t="s">
        <v>1152</v>
      </c>
      <c r="B667" s="34" t="s">
        <v>421</v>
      </c>
      <c r="C667" s="34">
        <v>1.6</v>
      </c>
      <c r="D667" s="34">
        <v>1.6</v>
      </c>
      <c r="E667" s="70">
        <v>1.6</v>
      </c>
      <c r="F667" s="70">
        <v>1.3</v>
      </c>
      <c r="G667" s="70">
        <v>1.4</v>
      </c>
      <c r="H667" s="70">
        <v>1.4</v>
      </c>
      <c r="I667" s="70">
        <v>1.4</v>
      </c>
      <c r="J667" s="70">
        <v>1.4</v>
      </c>
      <c r="K667" s="70">
        <v>1.5</v>
      </c>
      <c r="L667" s="70">
        <v>1.5</v>
      </c>
    </row>
    <row r="668" spans="1:12" ht="14.25" x14ac:dyDescent="0.45">
      <c r="A668" s="34" t="s">
        <v>1153</v>
      </c>
      <c r="B668" s="34" t="s">
        <v>423</v>
      </c>
      <c r="C668" s="34">
        <v>10.6</v>
      </c>
      <c r="D668" s="34">
        <v>11.7</v>
      </c>
      <c r="E668" s="70">
        <v>11.7</v>
      </c>
      <c r="F668" s="70">
        <v>11.6</v>
      </c>
      <c r="G668" s="70">
        <v>11.1</v>
      </c>
      <c r="H668" s="70">
        <v>10.9</v>
      </c>
      <c r="I668" s="70">
        <v>10.7</v>
      </c>
      <c r="J668" s="70">
        <v>10.6</v>
      </c>
      <c r="K668" s="70">
        <v>10.7</v>
      </c>
      <c r="L668" s="70">
        <v>10.5</v>
      </c>
    </row>
    <row r="669" spans="1:12" ht="14.25" x14ac:dyDescent="0.45">
      <c r="A669" s="34" t="s">
        <v>1154</v>
      </c>
      <c r="B669" s="34" t="s">
        <v>425</v>
      </c>
      <c r="C669" s="34">
        <v>37.6</v>
      </c>
      <c r="D669" s="34">
        <v>36.5</v>
      </c>
      <c r="E669" s="70">
        <v>37.299999999999997</v>
      </c>
      <c r="F669" s="70">
        <v>37.700000000000003</v>
      </c>
      <c r="G669" s="70">
        <v>37.9</v>
      </c>
      <c r="H669" s="70">
        <v>37.5</v>
      </c>
      <c r="I669" s="70">
        <v>37.799999999999997</v>
      </c>
      <c r="J669" s="70">
        <v>37.9</v>
      </c>
      <c r="K669" s="70">
        <v>37.799999999999997</v>
      </c>
      <c r="L669" s="70">
        <v>38.299999999999997</v>
      </c>
    </row>
    <row r="670" spans="1:12" ht="14.25" x14ac:dyDescent="0.45">
      <c r="A670" s="34" t="s">
        <v>1155</v>
      </c>
      <c r="B670" s="34" t="s">
        <v>427</v>
      </c>
      <c r="C670" s="34">
        <v>1.3</v>
      </c>
      <c r="D670" s="34">
        <v>1</v>
      </c>
      <c r="E670" s="70">
        <v>1.3</v>
      </c>
      <c r="F670" s="70">
        <v>1.4</v>
      </c>
      <c r="G670" s="70">
        <v>1.4</v>
      </c>
      <c r="H670" s="70">
        <v>1.4</v>
      </c>
      <c r="I670" s="70">
        <v>1.4</v>
      </c>
      <c r="J670" s="70">
        <v>1.1000000000000001</v>
      </c>
      <c r="K670" s="70">
        <v>0.9</v>
      </c>
      <c r="L670" s="70">
        <v>0.9</v>
      </c>
    </row>
    <row r="671" spans="1:12" ht="14.25" x14ac:dyDescent="0.45">
      <c r="A671" s="34" t="s">
        <v>1156</v>
      </c>
      <c r="B671" s="34" t="s">
        <v>429</v>
      </c>
      <c r="C671" s="34">
        <v>11.4</v>
      </c>
      <c r="D671" s="34">
        <v>9.5</v>
      </c>
      <c r="E671" s="70">
        <v>10.199999999999999</v>
      </c>
      <c r="F671" s="70">
        <v>10.3</v>
      </c>
      <c r="G671" s="70">
        <v>9.8000000000000007</v>
      </c>
      <c r="H671" s="70">
        <v>9.8000000000000007</v>
      </c>
      <c r="I671" s="70">
        <v>9.5</v>
      </c>
      <c r="J671" s="70">
        <v>9.1999999999999993</v>
      </c>
      <c r="K671" s="70">
        <v>8.9</v>
      </c>
      <c r="L671" s="70">
        <v>9.1</v>
      </c>
    </row>
    <row r="672" spans="1:12" ht="14.25" x14ac:dyDescent="0.45">
      <c r="A672" s="34" t="s">
        <v>1157</v>
      </c>
      <c r="B672" s="34" t="s">
        <v>431</v>
      </c>
      <c r="C672" s="34">
        <v>24.9</v>
      </c>
      <c r="D672" s="34">
        <v>26</v>
      </c>
      <c r="E672" s="70">
        <v>25.9</v>
      </c>
      <c r="F672" s="70">
        <v>26</v>
      </c>
      <c r="G672" s="70">
        <v>26.7</v>
      </c>
      <c r="H672" s="70">
        <v>26.2</v>
      </c>
      <c r="I672" s="70">
        <v>26.9</v>
      </c>
      <c r="J672" s="70">
        <v>27.5</v>
      </c>
      <c r="K672" s="70">
        <v>28</v>
      </c>
      <c r="L672" s="70">
        <v>28.3</v>
      </c>
    </row>
    <row r="673" spans="1:12" ht="14.25" x14ac:dyDescent="0.45">
      <c r="A673" s="34" t="s">
        <v>1158</v>
      </c>
      <c r="B673" s="36" t="s">
        <v>1159</v>
      </c>
      <c r="C673" s="34">
        <v>100</v>
      </c>
      <c r="D673" s="34">
        <v>100</v>
      </c>
      <c r="E673" s="70">
        <v>100</v>
      </c>
      <c r="F673" s="70">
        <v>100</v>
      </c>
      <c r="G673" s="70">
        <v>100</v>
      </c>
      <c r="H673" s="70">
        <v>100</v>
      </c>
      <c r="I673" s="70">
        <v>100</v>
      </c>
      <c r="J673" s="70">
        <v>100</v>
      </c>
      <c r="K673" s="70">
        <v>100</v>
      </c>
      <c r="L673" s="70">
        <v>100</v>
      </c>
    </row>
    <row r="674" spans="1:12" ht="14.25" x14ac:dyDescent="0.45">
      <c r="A674" s="34" t="s">
        <v>1160</v>
      </c>
      <c r="B674" s="34" t="s">
        <v>381</v>
      </c>
      <c r="C674" s="34">
        <v>65.2</v>
      </c>
      <c r="D674" s="34">
        <v>68.900000000000006</v>
      </c>
      <c r="E674" s="70">
        <v>67.900000000000006</v>
      </c>
      <c r="F674" s="70">
        <v>67.2</v>
      </c>
      <c r="G674" s="70">
        <v>69.099999999999994</v>
      </c>
      <c r="H674" s="70">
        <v>68</v>
      </c>
      <c r="I674" s="70">
        <v>68.5</v>
      </c>
      <c r="J674" s="70">
        <v>68.8</v>
      </c>
      <c r="K674" s="70">
        <v>69.599999999999994</v>
      </c>
      <c r="L674" s="70">
        <v>67.400000000000006</v>
      </c>
    </row>
    <row r="675" spans="1:12" ht="14.25" x14ac:dyDescent="0.45">
      <c r="A675" s="34" t="s">
        <v>1161</v>
      </c>
      <c r="B675" s="34" t="s">
        <v>383</v>
      </c>
      <c r="C675" s="34">
        <v>50.3</v>
      </c>
      <c r="D675" s="34">
        <v>51.1</v>
      </c>
      <c r="E675" s="70">
        <v>49.7</v>
      </c>
      <c r="F675" s="70">
        <v>49.9</v>
      </c>
      <c r="G675" s="70">
        <v>52.2</v>
      </c>
      <c r="H675" s="70">
        <v>51.7</v>
      </c>
      <c r="I675" s="70">
        <v>53</v>
      </c>
      <c r="J675" s="70">
        <v>53.4</v>
      </c>
      <c r="K675" s="70">
        <v>53.9</v>
      </c>
      <c r="L675" s="70">
        <v>51.9</v>
      </c>
    </row>
    <row r="676" spans="1:12" ht="14.25" x14ac:dyDescent="0.45">
      <c r="A676" s="34" t="s">
        <v>1162</v>
      </c>
      <c r="B676" s="34" t="s">
        <v>385</v>
      </c>
      <c r="C676" s="34">
        <v>2.7</v>
      </c>
      <c r="D676" s="34">
        <v>2.8</v>
      </c>
      <c r="E676" s="70">
        <v>2.7</v>
      </c>
      <c r="F676" s="70">
        <v>2.6</v>
      </c>
      <c r="G676" s="70">
        <v>2.6</v>
      </c>
      <c r="H676" s="70">
        <v>2.6</v>
      </c>
      <c r="I676" s="70">
        <v>2.5</v>
      </c>
      <c r="J676" s="70">
        <v>2.5</v>
      </c>
      <c r="K676" s="70">
        <v>2.5</v>
      </c>
      <c r="L676" s="70">
        <v>2.6</v>
      </c>
    </row>
    <row r="677" spans="1:12" ht="14.25" x14ac:dyDescent="0.45">
      <c r="A677" s="34" t="s">
        <v>1163</v>
      </c>
      <c r="B677" s="34" t="s">
        <v>387</v>
      </c>
      <c r="C677" s="34">
        <v>12.2</v>
      </c>
      <c r="D677" s="34">
        <v>14.9</v>
      </c>
      <c r="E677" s="70">
        <v>15.5</v>
      </c>
      <c r="F677" s="70">
        <v>14.8</v>
      </c>
      <c r="G677" s="70">
        <v>14.4</v>
      </c>
      <c r="H677" s="70">
        <v>13.8</v>
      </c>
      <c r="I677" s="70">
        <v>13</v>
      </c>
      <c r="J677" s="70">
        <v>13</v>
      </c>
      <c r="K677" s="70">
        <v>13.1</v>
      </c>
      <c r="L677" s="70">
        <v>12.9</v>
      </c>
    </row>
    <row r="678" spans="1:12" ht="14.25" x14ac:dyDescent="0.45">
      <c r="A678" s="34" t="s">
        <v>1164</v>
      </c>
      <c r="B678" s="34" t="s">
        <v>389</v>
      </c>
      <c r="C678" s="34">
        <v>34.799999999999997</v>
      </c>
      <c r="D678" s="34">
        <v>31.1</v>
      </c>
      <c r="E678" s="70">
        <v>32.1</v>
      </c>
      <c r="F678" s="70">
        <v>32.799999999999997</v>
      </c>
      <c r="G678" s="70">
        <v>30.9</v>
      </c>
      <c r="H678" s="70">
        <v>32</v>
      </c>
      <c r="I678" s="70">
        <v>31.5</v>
      </c>
      <c r="J678" s="70">
        <v>31.2</v>
      </c>
      <c r="K678" s="70">
        <v>30.4</v>
      </c>
      <c r="L678" s="70">
        <v>32.6</v>
      </c>
    </row>
    <row r="679" spans="1:12" ht="14.25" x14ac:dyDescent="0.45">
      <c r="A679" s="34" t="s">
        <v>1165</v>
      </c>
      <c r="B679" s="34" t="s">
        <v>391</v>
      </c>
      <c r="C679" s="34">
        <v>2.5</v>
      </c>
      <c r="D679" s="34">
        <v>1.9</v>
      </c>
      <c r="E679" s="70">
        <v>2.2999999999999998</v>
      </c>
      <c r="F679" s="70">
        <v>2.4</v>
      </c>
      <c r="G679" s="70">
        <v>2</v>
      </c>
      <c r="H679" s="70">
        <v>2</v>
      </c>
      <c r="I679" s="70">
        <v>2</v>
      </c>
      <c r="J679" s="70">
        <v>1.7</v>
      </c>
      <c r="K679" s="70">
        <v>1.4</v>
      </c>
      <c r="L679" s="70">
        <v>1.6</v>
      </c>
    </row>
    <row r="680" spans="1:12" ht="14.25" x14ac:dyDescent="0.45">
      <c r="A680" s="34" t="s">
        <v>1166</v>
      </c>
      <c r="B680" s="34" t="s">
        <v>393</v>
      </c>
      <c r="C680" s="34">
        <v>6.7</v>
      </c>
      <c r="D680" s="34">
        <v>5.2</v>
      </c>
      <c r="E680" s="70">
        <v>6.4</v>
      </c>
      <c r="F680" s="70">
        <v>6.7</v>
      </c>
      <c r="G680" s="70">
        <v>5</v>
      </c>
      <c r="H680" s="70">
        <v>5.6</v>
      </c>
      <c r="I680" s="70">
        <v>5.6</v>
      </c>
      <c r="J680" s="70">
        <v>4.7</v>
      </c>
      <c r="K680" s="70">
        <v>4.2</v>
      </c>
      <c r="L680" s="70">
        <v>5.5</v>
      </c>
    </row>
    <row r="681" spans="1:12" ht="14.25" x14ac:dyDescent="0.45">
      <c r="A681" s="34" t="s">
        <v>1167</v>
      </c>
      <c r="B681" s="34" t="s">
        <v>395</v>
      </c>
      <c r="C681" s="34">
        <v>25.6</v>
      </c>
      <c r="D681" s="34">
        <v>24</v>
      </c>
      <c r="E681" s="70">
        <v>23.4</v>
      </c>
      <c r="F681" s="70">
        <v>23.7</v>
      </c>
      <c r="G681" s="70">
        <v>23.8</v>
      </c>
      <c r="H681" s="70">
        <v>24.4</v>
      </c>
      <c r="I681" s="70">
        <v>24</v>
      </c>
      <c r="J681" s="70">
        <v>24.9</v>
      </c>
      <c r="K681" s="70">
        <v>24.8</v>
      </c>
      <c r="L681" s="70">
        <v>25.5</v>
      </c>
    </row>
    <row r="682" spans="1:12" ht="14.25" x14ac:dyDescent="0.45">
      <c r="A682" s="34" t="s">
        <v>1168</v>
      </c>
      <c r="B682" s="36" t="s">
        <v>1169</v>
      </c>
      <c r="C682" s="34">
        <v>100</v>
      </c>
      <c r="D682" s="34">
        <v>100</v>
      </c>
      <c r="E682" s="70">
        <v>100</v>
      </c>
      <c r="F682" s="70">
        <v>100</v>
      </c>
      <c r="G682" s="70">
        <v>100</v>
      </c>
      <c r="H682" s="70">
        <v>100</v>
      </c>
      <c r="I682" s="70">
        <v>100</v>
      </c>
      <c r="J682" s="70">
        <v>100</v>
      </c>
      <c r="K682" s="70">
        <v>100</v>
      </c>
      <c r="L682" s="70">
        <v>100</v>
      </c>
    </row>
    <row r="683" spans="1:12" ht="14.25" x14ac:dyDescent="0.45">
      <c r="A683" s="34" t="s">
        <v>1170</v>
      </c>
      <c r="B683" s="34" t="s">
        <v>381</v>
      </c>
      <c r="C683" s="34">
        <v>62</v>
      </c>
      <c r="D683" s="34">
        <v>62.6</v>
      </c>
      <c r="E683" s="70">
        <v>61.8</v>
      </c>
      <c r="F683" s="70">
        <v>61.5</v>
      </c>
      <c r="G683" s="70">
        <v>61</v>
      </c>
      <c r="H683" s="70">
        <v>61.7</v>
      </c>
      <c r="I683" s="70">
        <v>61.2</v>
      </c>
      <c r="J683" s="70">
        <v>61.1</v>
      </c>
      <c r="K683" s="70">
        <v>61</v>
      </c>
      <c r="L683" s="70">
        <v>60.9</v>
      </c>
    </row>
    <row r="684" spans="1:12" ht="14.25" x14ac:dyDescent="0.45">
      <c r="A684" s="34" t="s">
        <v>1171</v>
      </c>
      <c r="B684" s="34" t="s">
        <v>383</v>
      </c>
      <c r="C684" s="34">
        <v>50.2</v>
      </c>
      <c r="D684" s="34">
        <v>50</v>
      </c>
      <c r="E684" s="70">
        <v>49.4</v>
      </c>
      <c r="F684" s="70">
        <v>49.4</v>
      </c>
      <c r="G684" s="70">
        <v>49.3</v>
      </c>
      <c r="H684" s="70">
        <v>50</v>
      </c>
      <c r="I684" s="70">
        <v>49.7</v>
      </c>
      <c r="J684" s="70">
        <v>49.6</v>
      </c>
      <c r="K684" s="70">
        <v>49.4</v>
      </c>
      <c r="L684" s="70">
        <v>49.4</v>
      </c>
    </row>
    <row r="685" spans="1:12" ht="14.25" x14ac:dyDescent="0.45">
      <c r="A685" s="34" t="s">
        <v>1172</v>
      </c>
      <c r="B685" s="34" t="s">
        <v>385</v>
      </c>
      <c r="C685" s="34">
        <v>1.4</v>
      </c>
      <c r="D685" s="34">
        <v>1.4</v>
      </c>
      <c r="E685" s="70">
        <v>1.4</v>
      </c>
      <c r="F685" s="70">
        <v>1.1000000000000001</v>
      </c>
      <c r="G685" s="70">
        <v>1.2</v>
      </c>
      <c r="H685" s="70">
        <v>1.2</v>
      </c>
      <c r="I685" s="70">
        <v>1.2</v>
      </c>
      <c r="J685" s="70">
        <v>1.3</v>
      </c>
      <c r="K685" s="70">
        <v>1.3</v>
      </c>
      <c r="L685" s="70">
        <v>1.3</v>
      </c>
    </row>
    <row r="686" spans="1:12" ht="14.25" x14ac:dyDescent="0.45">
      <c r="A686" s="34" t="s">
        <v>1173</v>
      </c>
      <c r="B686" s="34" t="s">
        <v>387</v>
      </c>
      <c r="C686" s="34">
        <v>10.3</v>
      </c>
      <c r="D686" s="34">
        <v>11.1</v>
      </c>
      <c r="E686" s="70">
        <v>11</v>
      </c>
      <c r="F686" s="70">
        <v>11</v>
      </c>
      <c r="G686" s="70">
        <v>10.5</v>
      </c>
      <c r="H686" s="70">
        <v>10.4</v>
      </c>
      <c r="I686" s="70">
        <v>10.3</v>
      </c>
      <c r="J686" s="70">
        <v>10.199999999999999</v>
      </c>
      <c r="K686" s="70">
        <v>10.4</v>
      </c>
      <c r="L686" s="70">
        <v>10.1</v>
      </c>
    </row>
    <row r="687" spans="1:12" ht="14.25" x14ac:dyDescent="0.45">
      <c r="A687" s="34" t="s">
        <v>1174</v>
      </c>
      <c r="B687" s="34" t="s">
        <v>389</v>
      </c>
      <c r="C687" s="34">
        <v>38</v>
      </c>
      <c r="D687" s="34">
        <v>37.4</v>
      </c>
      <c r="E687" s="70">
        <v>38.200000000000003</v>
      </c>
      <c r="F687" s="70">
        <v>38.5</v>
      </c>
      <c r="G687" s="70">
        <v>39</v>
      </c>
      <c r="H687" s="70">
        <v>38.299999999999997</v>
      </c>
      <c r="I687" s="70">
        <v>38.799999999999997</v>
      </c>
      <c r="J687" s="70">
        <v>38.9</v>
      </c>
      <c r="K687" s="70">
        <v>39</v>
      </c>
      <c r="L687" s="70">
        <v>39.1</v>
      </c>
    </row>
    <row r="688" spans="1:12" ht="14.25" x14ac:dyDescent="0.45">
      <c r="A688" s="34" t="s">
        <v>1175</v>
      </c>
      <c r="B688" s="34" t="s">
        <v>391</v>
      </c>
      <c r="C688" s="34">
        <v>1.1000000000000001</v>
      </c>
      <c r="D688" s="34">
        <v>0.9</v>
      </c>
      <c r="E688" s="70">
        <v>1.1000000000000001</v>
      </c>
      <c r="F688" s="70">
        <v>1.2</v>
      </c>
      <c r="G688" s="70">
        <v>1.3</v>
      </c>
      <c r="H688" s="70">
        <v>1.3</v>
      </c>
      <c r="I688" s="70">
        <v>1.3</v>
      </c>
      <c r="J688" s="70">
        <v>1</v>
      </c>
      <c r="K688" s="70">
        <v>0.8</v>
      </c>
      <c r="L688" s="70">
        <v>0.7</v>
      </c>
    </row>
    <row r="689" spans="1:12" ht="14.25" x14ac:dyDescent="0.45">
      <c r="A689" s="34" t="s">
        <v>1176</v>
      </c>
      <c r="B689" s="34" t="s">
        <v>393</v>
      </c>
      <c r="C689" s="34">
        <v>12.2</v>
      </c>
      <c r="D689" s="34">
        <v>10.199999999999999</v>
      </c>
      <c r="E689" s="70">
        <v>10.8</v>
      </c>
      <c r="F689" s="70">
        <v>10.9</v>
      </c>
      <c r="G689" s="70">
        <v>10.5</v>
      </c>
      <c r="H689" s="70">
        <v>10.5</v>
      </c>
      <c r="I689" s="70">
        <v>10.1</v>
      </c>
      <c r="J689" s="70">
        <v>9.9</v>
      </c>
      <c r="K689" s="70">
        <v>9.6</v>
      </c>
      <c r="L689" s="70">
        <v>9.6</v>
      </c>
    </row>
    <row r="690" spans="1:12" ht="14.25" x14ac:dyDescent="0.45">
      <c r="A690" s="34" t="s">
        <v>1177</v>
      </c>
      <c r="B690" s="34" t="s">
        <v>395</v>
      </c>
      <c r="C690" s="34">
        <v>24.8</v>
      </c>
      <c r="D690" s="34">
        <v>26.4</v>
      </c>
      <c r="E690" s="70">
        <v>26.3</v>
      </c>
      <c r="F690" s="70">
        <v>26.4</v>
      </c>
      <c r="G690" s="70">
        <v>27.1</v>
      </c>
      <c r="H690" s="70">
        <v>26.5</v>
      </c>
      <c r="I690" s="70">
        <v>27.4</v>
      </c>
      <c r="J690" s="70">
        <v>27.9</v>
      </c>
      <c r="K690" s="70">
        <v>28.5</v>
      </c>
      <c r="L690" s="70">
        <v>28.8</v>
      </c>
    </row>
    <row r="691" spans="1:12" ht="14.25" x14ac:dyDescent="0.45">
      <c r="A691" s="34" t="s">
        <v>1178</v>
      </c>
      <c r="B691" s="36" t="s">
        <v>1179</v>
      </c>
      <c r="C691" s="34">
        <v>100</v>
      </c>
      <c r="D691" s="34">
        <v>100</v>
      </c>
      <c r="E691" s="70">
        <v>100</v>
      </c>
      <c r="F691" s="70">
        <v>100</v>
      </c>
      <c r="G691" s="70">
        <v>100</v>
      </c>
      <c r="H691" s="70">
        <v>100</v>
      </c>
      <c r="I691" s="70">
        <v>100</v>
      </c>
      <c r="J691" s="70">
        <v>100</v>
      </c>
      <c r="K691" s="70">
        <v>100</v>
      </c>
      <c r="L691" s="70">
        <v>100</v>
      </c>
    </row>
    <row r="692" spans="1:12" ht="14.25" x14ac:dyDescent="0.45">
      <c r="A692" s="34" t="s">
        <v>1180</v>
      </c>
      <c r="B692" s="34" t="s">
        <v>535</v>
      </c>
      <c r="C692" s="34">
        <v>64.5</v>
      </c>
      <c r="D692" s="34">
        <v>65.599999999999994</v>
      </c>
      <c r="E692" s="70">
        <v>66.2</v>
      </c>
      <c r="F692" s="70">
        <v>66.599999999999994</v>
      </c>
      <c r="G692" s="70">
        <v>66</v>
      </c>
      <c r="H692" s="70">
        <v>67.900000000000006</v>
      </c>
      <c r="I692" s="70">
        <v>67.2</v>
      </c>
      <c r="J692" s="70">
        <v>67.2</v>
      </c>
      <c r="K692" s="70">
        <v>67.8</v>
      </c>
      <c r="L692" s="70">
        <v>68.2</v>
      </c>
    </row>
    <row r="693" spans="1:12" ht="14.25" x14ac:dyDescent="0.45">
      <c r="A693" s="34" t="s">
        <v>1181</v>
      </c>
      <c r="B693" s="34" t="s">
        <v>537</v>
      </c>
      <c r="C693" s="34">
        <v>49.2</v>
      </c>
      <c r="D693" s="34">
        <v>49.3</v>
      </c>
      <c r="E693" s="70">
        <v>49.7</v>
      </c>
      <c r="F693" s="70">
        <v>49.9</v>
      </c>
      <c r="G693" s="70">
        <v>50.2</v>
      </c>
      <c r="H693" s="70">
        <v>51.8</v>
      </c>
      <c r="I693" s="70">
        <v>51.6</v>
      </c>
      <c r="J693" s="70">
        <v>51.7</v>
      </c>
      <c r="K693" s="70">
        <v>51.7</v>
      </c>
      <c r="L693" s="70">
        <v>52.1</v>
      </c>
    </row>
    <row r="694" spans="1:12" ht="14.25" x14ac:dyDescent="0.45">
      <c r="A694" s="34" t="s">
        <v>1182</v>
      </c>
      <c r="B694" s="34" t="s">
        <v>539</v>
      </c>
      <c r="C694" s="34">
        <v>1</v>
      </c>
      <c r="D694" s="34">
        <v>1</v>
      </c>
      <c r="E694" s="70">
        <v>1</v>
      </c>
      <c r="F694" s="70">
        <v>0.9</v>
      </c>
      <c r="G694" s="70">
        <v>0.9</v>
      </c>
      <c r="H694" s="70">
        <v>0.9</v>
      </c>
      <c r="I694" s="70">
        <v>0.9</v>
      </c>
      <c r="J694" s="70">
        <v>0.9</v>
      </c>
      <c r="K694" s="70">
        <v>0.9</v>
      </c>
      <c r="L694" s="70">
        <v>0.9</v>
      </c>
    </row>
    <row r="695" spans="1:12" ht="14.25" x14ac:dyDescent="0.45">
      <c r="A695" s="34" t="s">
        <v>1183</v>
      </c>
      <c r="B695" s="34" t="s">
        <v>541</v>
      </c>
      <c r="C695" s="34">
        <v>14.3</v>
      </c>
      <c r="D695" s="34">
        <v>15.3</v>
      </c>
      <c r="E695" s="70">
        <v>15.5</v>
      </c>
      <c r="F695" s="70">
        <v>15.7</v>
      </c>
      <c r="G695" s="70">
        <v>15</v>
      </c>
      <c r="H695" s="70">
        <v>15.1</v>
      </c>
      <c r="I695" s="70">
        <v>14.7</v>
      </c>
      <c r="J695" s="70">
        <v>14.6</v>
      </c>
      <c r="K695" s="70">
        <v>15.2</v>
      </c>
      <c r="L695" s="70">
        <v>15.1</v>
      </c>
    </row>
    <row r="696" spans="1:12" ht="14.25" x14ac:dyDescent="0.45">
      <c r="A696" s="34" t="s">
        <v>1184</v>
      </c>
      <c r="B696" s="34" t="s">
        <v>543</v>
      </c>
      <c r="C696" s="34">
        <v>35.5</v>
      </c>
      <c r="D696" s="34">
        <v>34.4</v>
      </c>
      <c r="E696" s="70">
        <v>33.799999999999997</v>
      </c>
      <c r="F696" s="70">
        <v>33.4</v>
      </c>
      <c r="G696" s="70">
        <v>34</v>
      </c>
      <c r="H696" s="70">
        <v>32.1</v>
      </c>
      <c r="I696" s="70">
        <v>32.799999999999997</v>
      </c>
      <c r="J696" s="70">
        <v>32.799999999999997</v>
      </c>
      <c r="K696" s="70">
        <v>32.200000000000003</v>
      </c>
      <c r="L696" s="70">
        <v>31.8</v>
      </c>
    </row>
    <row r="697" spans="1:12" ht="14.25" x14ac:dyDescent="0.45">
      <c r="A697" s="34" t="s">
        <v>1185</v>
      </c>
      <c r="B697" s="34" t="s">
        <v>545</v>
      </c>
      <c r="C697" s="34">
        <v>0.6</v>
      </c>
      <c r="D697" s="34">
        <v>0.5</v>
      </c>
      <c r="E697" s="70">
        <v>0.6</v>
      </c>
      <c r="F697" s="70">
        <v>0.7</v>
      </c>
      <c r="G697" s="70">
        <v>0.7</v>
      </c>
      <c r="H697" s="70">
        <v>0.6</v>
      </c>
      <c r="I697" s="70">
        <v>0.7</v>
      </c>
      <c r="J697" s="70">
        <v>0.5</v>
      </c>
      <c r="K697" s="70">
        <v>0.4</v>
      </c>
      <c r="L697" s="70">
        <v>0.4</v>
      </c>
    </row>
    <row r="698" spans="1:12" ht="14.25" x14ac:dyDescent="0.45">
      <c r="A698" s="34" t="s">
        <v>1186</v>
      </c>
      <c r="B698" s="34" t="s">
        <v>547</v>
      </c>
      <c r="C698" s="34">
        <v>10.1</v>
      </c>
      <c r="D698" s="34">
        <v>8.6999999999999993</v>
      </c>
      <c r="E698" s="70">
        <v>8.6999999999999993</v>
      </c>
      <c r="F698" s="70">
        <v>8.9</v>
      </c>
      <c r="G698" s="70">
        <v>9.3000000000000007</v>
      </c>
      <c r="H698" s="70">
        <v>9</v>
      </c>
      <c r="I698" s="70">
        <v>8.4</v>
      </c>
      <c r="J698" s="70">
        <v>8.6</v>
      </c>
      <c r="K698" s="70">
        <v>8.4</v>
      </c>
      <c r="L698" s="70">
        <v>8.5</v>
      </c>
    </row>
    <row r="699" spans="1:12" ht="14.25" x14ac:dyDescent="0.45">
      <c r="A699" s="34" t="s">
        <v>1187</v>
      </c>
      <c r="B699" s="34" t="s">
        <v>549</v>
      </c>
      <c r="C699" s="34">
        <v>24.8</v>
      </c>
      <c r="D699" s="34">
        <v>25.2</v>
      </c>
      <c r="E699" s="70">
        <v>24.5</v>
      </c>
      <c r="F699" s="70">
        <v>23.8</v>
      </c>
      <c r="G699" s="70">
        <v>24</v>
      </c>
      <c r="H699" s="70">
        <v>22.6</v>
      </c>
      <c r="I699" s="70">
        <v>23.7</v>
      </c>
      <c r="J699" s="70">
        <v>23.7</v>
      </c>
      <c r="K699" s="70">
        <v>23.3</v>
      </c>
      <c r="L699" s="70">
        <v>22.9</v>
      </c>
    </row>
    <row r="700" spans="1:12" ht="14.25" x14ac:dyDescent="0.45">
      <c r="A700" s="34" t="s">
        <v>1188</v>
      </c>
      <c r="B700" s="36" t="s">
        <v>1189</v>
      </c>
      <c r="C700" s="34">
        <v>100</v>
      </c>
      <c r="D700" s="34">
        <v>100</v>
      </c>
      <c r="E700" s="70">
        <v>100</v>
      </c>
      <c r="F700" s="70">
        <v>100</v>
      </c>
      <c r="G700" s="70">
        <v>100</v>
      </c>
      <c r="H700" s="70">
        <v>100</v>
      </c>
      <c r="I700" s="70">
        <v>100</v>
      </c>
      <c r="J700" s="70">
        <v>100</v>
      </c>
      <c r="K700" s="70">
        <v>100</v>
      </c>
      <c r="L700" s="70">
        <v>100</v>
      </c>
    </row>
    <row r="701" spans="1:12" ht="14.25" x14ac:dyDescent="0.45">
      <c r="A701" s="34" t="s">
        <v>1190</v>
      </c>
      <c r="B701" s="34" t="s">
        <v>535</v>
      </c>
      <c r="C701" s="34">
        <v>59.7</v>
      </c>
      <c r="D701" s="34">
        <v>60.2</v>
      </c>
      <c r="E701" s="70">
        <v>58.1</v>
      </c>
      <c r="F701" s="70">
        <v>57.3</v>
      </c>
      <c r="G701" s="70">
        <v>56.2</v>
      </c>
      <c r="H701" s="70">
        <v>55.4</v>
      </c>
      <c r="I701" s="70">
        <v>54.9</v>
      </c>
      <c r="J701" s="70">
        <v>54.6</v>
      </c>
      <c r="K701" s="70">
        <v>53.6</v>
      </c>
      <c r="L701" s="70">
        <v>53.1</v>
      </c>
    </row>
    <row r="702" spans="1:12" ht="14.25" x14ac:dyDescent="0.45">
      <c r="A702" s="34" t="s">
        <v>1191</v>
      </c>
      <c r="B702" s="34" t="s">
        <v>537</v>
      </c>
      <c r="C702" s="34">
        <v>50.3</v>
      </c>
      <c r="D702" s="34">
        <v>49.5</v>
      </c>
      <c r="E702" s="70">
        <v>47.7</v>
      </c>
      <c r="F702" s="70">
        <v>47.7</v>
      </c>
      <c r="G702" s="70">
        <v>46.5</v>
      </c>
      <c r="H702" s="70">
        <v>46.1</v>
      </c>
      <c r="I702" s="70">
        <v>45.5</v>
      </c>
      <c r="J702" s="70">
        <v>45.1</v>
      </c>
      <c r="K702" s="70">
        <v>44.3</v>
      </c>
      <c r="L702" s="70">
        <v>44.1</v>
      </c>
    </row>
    <row r="703" spans="1:12" ht="14.25" x14ac:dyDescent="0.45">
      <c r="A703" s="34" t="s">
        <v>1192</v>
      </c>
      <c r="B703" s="34" t="s">
        <v>539</v>
      </c>
      <c r="C703" s="34">
        <v>1.9</v>
      </c>
      <c r="D703" s="34">
        <v>1.8</v>
      </c>
      <c r="E703" s="70">
        <v>1.7</v>
      </c>
      <c r="F703" s="70">
        <v>1</v>
      </c>
      <c r="G703" s="70">
        <v>1.3</v>
      </c>
      <c r="H703" s="70">
        <v>1.2</v>
      </c>
      <c r="I703" s="70">
        <v>1.2</v>
      </c>
      <c r="J703" s="70">
        <v>1.4</v>
      </c>
      <c r="K703" s="70">
        <v>1.5</v>
      </c>
      <c r="L703" s="70">
        <v>1.6</v>
      </c>
    </row>
    <row r="704" spans="1:12" ht="14.25" x14ac:dyDescent="0.45">
      <c r="A704" s="34" t="s">
        <v>1193</v>
      </c>
      <c r="B704" s="34" t="s">
        <v>541</v>
      </c>
      <c r="C704" s="34">
        <v>7.6</v>
      </c>
      <c r="D704" s="34">
        <v>8.8000000000000007</v>
      </c>
      <c r="E704" s="70">
        <v>8.6999999999999993</v>
      </c>
      <c r="F704" s="70">
        <v>8.6</v>
      </c>
      <c r="G704" s="70">
        <v>8.3000000000000007</v>
      </c>
      <c r="H704" s="70">
        <v>8</v>
      </c>
      <c r="I704" s="70">
        <v>8.1</v>
      </c>
      <c r="J704" s="70">
        <v>8.1</v>
      </c>
      <c r="K704" s="70">
        <v>7.8</v>
      </c>
      <c r="L704" s="70">
        <v>7.5</v>
      </c>
    </row>
    <row r="705" spans="1:12" ht="14.25" x14ac:dyDescent="0.45">
      <c r="A705" s="34" t="s">
        <v>1194</v>
      </c>
      <c r="B705" s="34" t="s">
        <v>543</v>
      </c>
      <c r="C705" s="34">
        <v>40.299999999999997</v>
      </c>
      <c r="D705" s="34">
        <v>39.799999999999997</v>
      </c>
      <c r="E705" s="70">
        <v>41.9</v>
      </c>
      <c r="F705" s="70">
        <v>42.7</v>
      </c>
      <c r="G705" s="70">
        <v>43.8</v>
      </c>
      <c r="H705" s="70">
        <v>44.6</v>
      </c>
      <c r="I705" s="70">
        <v>45.1</v>
      </c>
      <c r="J705" s="70">
        <v>45.4</v>
      </c>
      <c r="K705" s="70">
        <v>46.4</v>
      </c>
      <c r="L705" s="70">
        <v>46.9</v>
      </c>
    </row>
    <row r="706" spans="1:12" ht="14.25" x14ac:dyDescent="0.45">
      <c r="A706" s="34" t="s">
        <v>1195</v>
      </c>
      <c r="B706" s="34" t="s">
        <v>545</v>
      </c>
      <c r="C706" s="34">
        <v>1.5</v>
      </c>
      <c r="D706" s="34">
        <v>1.2</v>
      </c>
      <c r="E706" s="70">
        <v>1.6</v>
      </c>
      <c r="F706" s="70">
        <v>1.7</v>
      </c>
      <c r="G706" s="70">
        <v>2.1</v>
      </c>
      <c r="H706" s="70">
        <v>2.1</v>
      </c>
      <c r="I706" s="70">
        <v>2.1</v>
      </c>
      <c r="J706" s="70">
        <v>1.7</v>
      </c>
      <c r="K706" s="70">
        <v>1.3</v>
      </c>
      <c r="L706" s="70">
        <v>1.1000000000000001</v>
      </c>
    </row>
    <row r="707" spans="1:12" ht="14.25" x14ac:dyDescent="0.45">
      <c r="A707" s="34" t="s">
        <v>1196</v>
      </c>
      <c r="B707" s="34" t="s">
        <v>547</v>
      </c>
      <c r="C707" s="34">
        <v>15.5</v>
      </c>
      <c r="D707" s="34">
        <v>12.7</v>
      </c>
      <c r="E707" s="70">
        <v>13.2</v>
      </c>
      <c r="F707" s="70">
        <v>12.8</v>
      </c>
      <c r="G707" s="70">
        <v>11.7</v>
      </c>
      <c r="H707" s="70">
        <v>12</v>
      </c>
      <c r="I707" s="70">
        <v>11.5</v>
      </c>
      <c r="J707" s="70">
        <v>11</v>
      </c>
      <c r="K707" s="70">
        <v>10.7</v>
      </c>
      <c r="L707" s="70">
        <v>10.1</v>
      </c>
    </row>
    <row r="708" spans="1:12" ht="14.25" x14ac:dyDescent="0.45">
      <c r="A708" s="34" t="s">
        <v>1197</v>
      </c>
      <c r="B708" s="34" t="s">
        <v>549</v>
      </c>
      <c r="C708" s="34">
        <v>23.3</v>
      </c>
      <c r="D708" s="34">
        <v>25.9</v>
      </c>
      <c r="E708" s="70">
        <v>27.1</v>
      </c>
      <c r="F708" s="70">
        <v>28.2</v>
      </c>
      <c r="G708" s="70">
        <v>30.1</v>
      </c>
      <c r="H708" s="70">
        <v>30.5</v>
      </c>
      <c r="I708" s="70">
        <v>31.5</v>
      </c>
      <c r="J708" s="70">
        <v>32.700000000000003</v>
      </c>
      <c r="K708" s="70">
        <v>34.4</v>
      </c>
      <c r="L708" s="70">
        <v>35.6</v>
      </c>
    </row>
    <row r="709" spans="1:12" ht="14.25" x14ac:dyDescent="0.45">
      <c r="A709" s="34" t="s">
        <v>1198</v>
      </c>
      <c r="B709" s="36" t="s">
        <v>1199</v>
      </c>
      <c r="C709" s="34">
        <v>100</v>
      </c>
      <c r="D709" s="34">
        <v>100</v>
      </c>
      <c r="E709" s="70">
        <v>100</v>
      </c>
      <c r="F709" s="70">
        <v>100</v>
      </c>
      <c r="G709" s="70">
        <v>100</v>
      </c>
      <c r="H709" s="70">
        <v>100</v>
      </c>
      <c r="I709" s="70">
        <v>100</v>
      </c>
      <c r="J709" s="70">
        <v>100</v>
      </c>
      <c r="K709" s="70">
        <v>100</v>
      </c>
      <c r="L709" s="70">
        <v>100</v>
      </c>
    </row>
    <row r="710" spans="1:12" ht="14.25" x14ac:dyDescent="0.45">
      <c r="A710" s="34" t="s">
        <v>1200</v>
      </c>
      <c r="B710" s="34" t="s">
        <v>535</v>
      </c>
      <c r="C710" s="34">
        <v>60.9</v>
      </c>
      <c r="D710" s="34">
        <v>62.4</v>
      </c>
      <c r="E710" s="70">
        <v>61.7</v>
      </c>
      <c r="F710" s="70">
        <v>61</v>
      </c>
      <c r="G710" s="70">
        <v>60.3</v>
      </c>
      <c r="H710" s="70">
        <v>60.3</v>
      </c>
      <c r="I710" s="70">
        <v>59.9</v>
      </c>
      <c r="J710" s="70">
        <v>59.5</v>
      </c>
      <c r="K710" s="70">
        <v>59.4</v>
      </c>
      <c r="L710" s="70">
        <v>58.9</v>
      </c>
    </row>
    <row r="711" spans="1:12" ht="14.25" x14ac:dyDescent="0.45">
      <c r="A711" s="34" t="s">
        <v>1201</v>
      </c>
      <c r="B711" s="34" t="s">
        <v>537</v>
      </c>
      <c r="C711" s="34">
        <v>55.7</v>
      </c>
      <c r="D711" s="34">
        <v>56.3</v>
      </c>
      <c r="E711" s="70">
        <v>55.8</v>
      </c>
      <c r="F711" s="70">
        <v>55.1</v>
      </c>
      <c r="G711" s="70">
        <v>54.1</v>
      </c>
      <c r="H711" s="70">
        <v>54.2</v>
      </c>
      <c r="I711" s="70">
        <v>53.8</v>
      </c>
      <c r="J711" s="70">
        <v>53.4</v>
      </c>
      <c r="K711" s="70">
        <v>53.4</v>
      </c>
      <c r="L711" s="70">
        <v>53</v>
      </c>
    </row>
    <row r="712" spans="1:12" ht="14.25" x14ac:dyDescent="0.45">
      <c r="A712" s="34" t="s">
        <v>1202</v>
      </c>
      <c r="B712" s="34" t="s">
        <v>539</v>
      </c>
      <c r="C712" s="34">
        <v>2.2999999999999998</v>
      </c>
      <c r="D712" s="34">
        <v>2.2999999999999998</v>
      </c>
      <c r="E712" s="70">
        <v>2.4</v>
      </c>
      <c r="F712" s="70">
        <v>2.2999999999999998</v>
      </c>
      <c r="G712" s="70">
        <v>2.5</v>
      </c>
      <c r="H712" s="70">
        <v>2.6</v>
      </c>
      <c r="I712" s="70">
        <v>2.5</v>
      </c>
      <c r="J712" s="70">
        <v>2.5</v>
      </c>
      <c r="K712" s="70">
        <v>2.5</v>
      </c>
      <c r="L712" s="70">
        <v>2.6</v>
      </c>
    </row>
    <row r="713" spans="1:12" ht="14.25" x14ac:dyDescent="0.45">
      <c r="A713" s="34" t="s">
        <v>1203</v>
      </c>
      <c r="B713" s="34" t="s">
        <v>541</v>
      </c>
      <c r="C713" s="34">
        <v>2.9</v>
      </c>
      <c r="D713" s="34">
        <v>3.8</v>
      </c>
      <c r="E713" s="70">
        <v>3.5</v>
      </c>
      <c r="F713" s="70">
        <v>3.6</v>
      </c>
      <c r="G713" s="70">
        <v>3.7</v>
      </c>
      <c r="H713" s="70">
        <v>3.6</v>
      </c>
      <c r="I713" s="70">
        <v>3.6</v>
      </c>
      <c r="J713" s="70">
        <v>3.6</v>
      </c>
      <c r="K713" s="70">
        <v>3.4</v>
      </c>
      <c r="L713" s="70">
        <v>3.3</v>
      </c>
    </row>
    <row r="714" spans="1:12" ht="14.25" x14ac:dyDescent="0.45">
      <c r="A714" s="34" t="s">
        <v>1204</v>
      </c>
      <c r="B714" s="34" t="s">
        <v>543</v>
      </c>
      <c r="C714" s="34">
        <v>39.1</v>
      </c>
      <c r="D714" s="34">
        <v>37.6</v>
      </c>
      <c r="E714" s="70">
        <v>38.299999999999997</v>
      </c>
      <c r="F714" s="70">
        <v>39</v>
      </c>
      <c r="G714" s="70">
        <v>39.700000000000003</v>
      </c>
      <c r="H714" s="70">
        <v>39.700000000000003</v>
      </c>
      <c r="I714" s="70">
        <v>40.1</v>
      </c>
      <c r="J714" s="70">
        <v>40.5</v>
      </c>
      <c r="K714" s="70">
        <v>40.6</v>
      </c>
      <c r="L714" s="70">
        <v>41.1</v>
      </c>
    </row>
    <row r="715" spans="1:12" ht="14.25" x14ac:dyDescent="0.45">
      <c r="A715" s="34" t="s">
        <v>1205</v>
      </c>
      <c r="B715" s="34" t="s">
        <v>545</v>
      </c>
      <c r="C715" s="34">
        <v>2.1</v>
      </c>
      <c r="D715" s="34">
        <v>1.3</v>
      </c>
      <c r="E715" s="70">
        <v>1.4</v>
      </c>
      <c r="F715" s="70">
        <v>1.5</v>
      </c>
      <c r="G715" s="70">
        <v>1.4</v>
      </c>
      <c r="H715" s="70">
        <v>1.4</v>
      </c>
      <c r="I715" s="70">
        <v>1.4</v>
      </c>
      <c r="J715" s="70">
        <v>1.2</v>
      </c>
      <c r="K715" s="70">
        <v>1.1000000000000001</v>
      </c>
      <c r="L715" s="70">
        <v>0.9</v>
      </c>
    </row>
    <row r="716" spans="1:12" ht="14.25" x14ac:dyDescent="0.45">
      <c r="A716" s="34" t="s">
        <v>1206</v>
      </c>
      <c r="B716" s="34" t="s">
        <v>547</v>
      </c>
      <c r="C716" s="34">
        <v>8.4</v>
      </c>
      <c r="D716" s="34">
        <v>6.8</v>
      </c>
      <c r="E716" s="70">
        <v>7.9</v>
      </c>
      <c r="F716" s="70">
        <v>8.5</v>
      </c>
      <c r="G716" s="70">
        <v>8.8000000000000007</v>
      </c>
      <c r="H716" s="70">
        <v>9</v>
      </c>
      <c r="I716" s="70">
        <v>9.1</v>
      </c>
      <c r="J716" s="70">
        <v>9.1999999999999993</v>
      </c>
      <c r="K716" s="70">
        <v>8.6</v>
      </c>
      <c r="L716" s="70">
        <v>9.1</v>
      </c>
    </row>
    <row r="717" spans="1:12" ht="14.25" x14ac:dyDescent="0.45">
      <c r="A717" s="34" t="s">
        <v>1207</v>
      </c>
      <c r="B717" s="34" t="s">
        <v>549</v>
      </c>
      <c r="C717" s="34">
        <v>28.6</v>
      </c>
      <c r="D717" s="34">
        <v>29.5</v>
      </c>
      <c r="E717" s="70">
        <v>29</v>
      </c>
      <c r="F717" s="70">
        <v>28.9</v>
      </c>
      <c r="G717" s="70">
        <v>29.4</v>
      </c>
      <c r="H717" s="70">
        <v>29.2</v>
      </c>
      <c r="I717" s="70">
        <v>29.6</v>
      </c>
      <c r="J717" s="70">
        <v>30</v>
      </c>
      <c r="K717" s="70">
        <v>30.9</v>
      </c>
      <c r="L717" s="70">
        <v>31.1</v>
      </c>
    </row>
    <row r="718" spans="1:12" ht="14.25" x14ac:dyDescent="0.45">
      <c r="A718" s="34" t="s">
        <v>1208</v>
      </c>
      <c r="B718" s="36" t="s">
        <v>1209</v>
      </c>
      <c r="C718" s="34">
        <v>100</v>
      </c>
      <c r="D718" s="34">
        <v>100</v>
      </c>
      <c r="E718" s="70">
        <v>100</v>
      </c>
      <c r="F718" s="70">
        <v>100</v>
      </c>
      <c r="G718" s="70">
        <v>100</v>
      </c>
      <c r="H718" s="70">
        <v>100</v>
      </c>
      <c r="I718" s="70">
        <v>100</v>
      </c>
      <c r="J718" s="70">
        <v>100</v>
      </c>
      <c r="K718" s="70">
        <v>100</v>
      </c>
      <c r="L718" s="70">
        <v>100</v>
      </c>
    </row>
    <row r="719" spans="1:12" ht="14.25" x14ac:dyDescent="0.45">
      <c r="A719" s="34" t="s">
        <v>1210</v>
      </c>
      <c r="B719" s="34" t="s">
        <v>535</v>
      </c>
      <c r="C719" s="34">
        <v>59</v>
      </c>
      <c r="D719" s="34">
        <v>57.2</v>
      </c>
      <c r="E719" s="70">
        <v>55.1</v>
      </c>
      <c r="F719" s="70">
        <v>53.9</v>
      </c>
      <c r="G719" s="70">
        <v>56.6</v>
      </c>
      <c r="H719" s="70">
        <v>58.7</v>
      </c>
      <c r="I719" s="70">
        <v>58.9</v>
      </c>
      <c r="J719" s="70">
        <v>59.8</v>
      </c>
      <c r="K719" s="70">
        <v>60.7</v>
      </c>
      <c r="L719" s="70">
        <v>59.8</v>
      </c>
    </row>
    <row r="720" spans="1:12" ht="14.25" x14ac:dyDescent="0.45">
      <c r="A720" s="34" t="s">
        <v>1211</v>
      </c>
      <c r="B720" s="34" t="s">
        <v>537</v>
      </c>
      <c r="C720" s="34">
        <v>48.4</v>
      </c>
      <c r="D720" s="34">
        <v>47.8</v>
      </c>
      <c r="E720" s="70">
        <v>47</v>
      </c>
      <c r="F720" s="70">
        <v>46.5</v>
      </c>
      <c r="G720" s="70">
        <v>50.1</v>
      </c>
      <c r="H720" s="70">
        <v>52.1</v>
      </c>
      <c r="I720" s="70">
        <v>52.6</v>
      </c>
      <c r="J720" s="70">
        <v>53.6</v>
      </c>
      <c r="K720" s="70">
        <v>54.6</v>
      </c>
      <c r="L720" s="70">
        <v>54.3</v>
      </c>
    </row>
    <row r="721" spans="1:12" ht="14.25" x14ac:dyDescent="0.45">
      <c r="A721" s="34" t="s">
        <v>1212</v>
      </c>
      <c r="B721" s="34" t="s">
        <v>539</v>
      </c>
      <c r="C721" s="34">
        <v>1</v>
      </c>
      <c r="D721" s="34">
        <v>1</v>
      </c>
      <c r="E721" s="70">
        <v>1</v>
      </c>
      <c r="F721" s="70">
        <v>1</v>
      </c>
      <c r="G721" s="70">
        <v>1</v>
      </c>
      <c r="H721" s="70">
        <v>1</v>
      </c>
      <c r="I721" s="70">
        <v>1</v>
      </c>
      <c r="J721" s="70">
        <v>1</v>
      </c>
      <c r="K721" s="70">
        <v>1</v>
      </c>
      <c r="L721" s="70">
        <v>1</v>
      </c>
    </row>
    <row r="722" spans="1:12" ht="14.25" x14ac:dyDescent="0.45">
      <c r="A722" s="34" t="s">
        <v>1213</v>
      </c>
      <c r="B722" s="34" t="s">
        <v>541</v>
      </c>
      <c r="C722" s="34">
        <v>9.5</v>
      </c>
      <c r="D722" s="34">
        <v>8.4</v>
      </c>
      <c r="E722" s="70">
        <v>7.2</v>
      </c>
      <c r="F722" s="70">
        <v>6.4</v>
      </c>
      <c r="G722" s="70">
        <v>5.5</v>
      </c>
      <c r="H722" s="70">
        <v>5.6</v>
      </c>
      <c r="I722" s="70">
        <v>5.3</v>
      </c>
      <c r="J722" s="70">
        <v>5.2</v>
      </c>
      <c r="K722" s="70">
        <v>5.0999999999999996</v>
      </c>
      <c r="L722" s="70">
        <v>4.5999999999999996</v>
      </c>
    </row>
    <row r="723" spans="1:12" ht="14.25" x14ac:dyDescent="0.45">
      <c r="A723" s="34" t="s">
        <v>1214</v>
      </c>
      <c r="B723" s="34" t="s">
        <v>543</v>
      </c>
      <c r="C723" s="34">
        <v>41</v>
      </c>
      <c r="D723" s="34">
        <v>42.8</v>
      </c>
      <c r="E723" s="70">
        <v>44.8</v>
      </c>
      <c r="F723" s="70">
        <v>46.1</v>
      </c>
      <c r="G723" s="70">
        <v>43.4</v>
      </c>
      <c r="H723" s="70">
        <v>41.3</v>
      </c>
      <c r="I723" s="70">
        <v>41.1</v>
      </c>
      <c r="J723" s="70">
        <v>40.200000000000003</v>
      </c>
      <c r="K723" s="70">
        <v>39.299999999999997</v>
      </c>
      <c r="L723" s="70">
        <v>40.200000000000003</v>
      </c>
    </row>
    <row r="724" spans="1:12" ht="14.25" x14ac:dyDescent="0.45">
      <c r="A724" s="34" t="s">
        <v>1215</v>
      </c>
      <c r="B724" s="34" t="s">
        <v>545</v>
      </c>
      <c r="C724" s="34">
        <v>1.1000000000000001</v>
      </c>
      <c r="D724" s="34">
        <v>0.9</v>
      </c>
      <c r="E724" s="70">
        <v>1.2</v>
      </c>
      <c r="F724" s="70">
        <v>1.4</v>
      </c>
      <c r="G724" s="70">
        <v>1.1000000000000001</v>
      </c>
      <c r="H724" s="70">
        <v>1</v>
      </c>
      <c r="I724" s="70">
        <v>0.9</v>
      </c>
      <c r="J724" s="70">
        <v>0.8</v>
      </c>
      <c r="K724" s="70">
        <v>0.6</v>
      </c>
      <c r="L724" s="70">
        <v>0.6</v>
      </c>
    </row>
    <row r="725" spans="1:12" ht="14.25" x14ac:dyDescent="0.45">
      <c r="A725" s="34" t="s">
        <v>1216</v>
      </c>
      <c r="B725" s="34" t="s">
        <v>547</v>
      </c>
      <c r="C725" s="34">
        <v>14</v>
      </c>
      <c r="D725" s="34">
        <v>11.9</v>
      </c>
      <c r="E725" s="70">
        <v>15.5</v>
      </c>
      <c r="F725" s="70">
        <v>15.8</v>
      </c>
      <c r="G725" s="70">
        <v>14.2</v>
      </c>
      <c r="H725" s="70">
        <v>13.8</v>
      </c>
      <c r="I725" s="70">
        <v>13.8</v>
      </c>
      <c r="J725" s="70">
        <v>13.1</v>
      </c>
      <c r="K725" s="70">
        <v>12.3</v>
      </c>
      <c r="L725" s="70">
        <v>13.7</v>
      </c>
    </row>
    <row r="726" spans="1:12" ht="14.25" x14ac:dyDescent="0.45">
      <c r="A726" s="34" t="s">
        <v>1217</v>
      </c>
      <c r="B726" s="34" t="s">
        <v>549</v>
      </c>
      <c r="C726" s="34">
        <v>25.9</v>
      </c>
      <c r="D726" s="34">
        <v>30</v>
      </c>
      <c r="E726" s="70">
        <v>28.2</v>
      </c>
      <c r="F726" s="70">
        <v>28.9</v>
      </c>
      <c r="G726" s="70">
        <v>28.1</v>
      </c>
      <c r="H726" s="70">
        <v>26.5</v>
      </c>
      <c r="I726" s="70">
        <v>26.4</v>
      </c>
      <c r="J726" s="70">
        <v>26.3</v>
      </c>
      <c r="K726" s="70">
        <v>26.3</v>
      </c>
      <c r="L726" s="70">
        <v>25.9</v>
      </c>
    </row>
    <row r="727" spans="1:12" ht="14.25" x14ac:dyDescent="0.45">
      <c r="A727" s="34" t="s">
        <v>1218</v>
      </c>
      <c r="B727" s="36" t="s">
        <v>1219</v>
      </c>
      <c r="C727" s="34">
        <v>100</v>
      </c>
      <c r="D727" s="34">
        <v>100</v>
      </c>
      <c r="E727" s="70">
        <v>100</v>
      </c>
      <c r="F727" s="70">
        <v>100</v>
      </c>
      <c r="G727" s="70">
        <v>100</v>
      </c>
      <c r="H727" s="70">
        <v>100</v>
      </c>
      <c r="I727" s="70">
        <v>100</v>
      </c>
      <c r="J727" s="70">
        <v>100</v>
      </c>
      <c r="K727" s="70">
        <v>100</v>
      </c>
      <c r="L727" s="70">
        <v>100</v>
      </c>
    </row>
    <row r="728" spans="1:12" ht="14.25" x14ac:dyDescent="0.45">
      <c r="A728" s="34" t="s">
        <v>1220</v>
      </c>
      <c r="B728" s="34" t="s">
        <v>417</v>
      </c>
      <c r="C728" s="34">
        <v>55.5</v>
      </c>
      <c r="D728" s="34">
        <v>55.8</v>
      </c>
      <c r="E728" s="70">
        <v>56.8</v>
      </c>
      <c r="F728" s="70">
        <v>56.4</v>
      </c>
      <c r="G728" s="70">
        <v>56.8</v>
      </c>
      <c r="H728" s="70">
        <v>57.2</v>
      </c>
      <c r="I728" s="70">
        <v>57</v>
      </c>
      <c r="J728" s="70">
        <v>57</v>
      </c>
      <c r="K728" s="70">
        <v>57.6</v>
      </c>
      <c r="L728" s="70">
        <v>57.3</v>
      </c>
    </row>
    <row r="729" spans="1:12" ht="14.25" x14ac:dyDescent="0.45">
      <c r="A729" s="34" t="s">
        <v>1221</v>
      </c>
      <c r="B729" s="34" t="s">
        <v>419</v>
      </c>
      <c r="C729" s="34">
        <v>34</v>
      </c>
      <c r="D729" s="34">
        <v>33.6</v>
      </c>
      <c r="E729" s="70">
        <v>33.5</v>
      </c>
      <c r="F729" s="70">
        <v>33.4</v>
      </c>
      <c r="G729" s="70">
        <v>33.700000000000003</v>
      </c>
      <c r="H729" s="70">
        <v>33.799999999999997</v>
      </c>
      <c r="I729" s="70">
        <v>34.1</v>
      </c>
      <c r="J729" s="70">
        <v>33.799999999999997</v>
      </c>
      <c r="K729" s="70">
        <v>34.299999999999997</v>
      </c>
      <c r="L729" s="70">
        <v>34.299999999999997</v>
      </c>
    </row>
    <row r="730" spans="1:12" ht="14.25" x14ac:dyDescent="0.45">
      <c r="A730" s="34" t="s">
        <v>1222</v>
      </c>
      <c r="B730" s="34" t="s">
        <v>421</v>
      </c>
      <c r="C730" s="34">
        <v>7.6</v>
      </c>
      <c r="D730" s="34">
        <v>7.6</v>
      </c>
      <c r="E730" s="70">
        <v>7.8</v>
      </c>
      <c r="F730" s="70">
        <v>7.3</v>
      </c>
      <c r="G730" s="70">
        <v>7.3</v>
      </c>
      <c r="H730" s="70">
        <v>7.4</v>
      </c>
      <c r="I730" s="70">
        <v>7.3</v>
      </c>
      <c r="J730" s="70">
        <v>7.2</v>
      </c>
      <c r="K730" s="70">
        <v>7.4</v>
      </c>
      <c r="L730" s="70">
        <v>7.4</v>
      </c>
    </row>
    <row r="731" spans="1:12" ht="14.25" x14ac:dyDescent="0.45">
      <c r="A731" s="34" t="s">
        <v>1223</v>
      </c>
      <c r="B731" s="34" t="s">
        <v>423</v>
      </c>
      <c r="C731" s="34">
        <v>13.8</v>
      </c>
      <c r="D731" s="34">
        <v>14.6</v>
      </c>
      <c r="E731" s="70">
        <v>15.5</v>
      </c>
      <c r="F731" s="70">
        <v>15.7</v>
      </c>
      <c r="G731" s="70">
        <v>15.8</v>
      </c>
      <c r="H731" s="70">
        <v>15.9</v>
      </c>
      <c r="I731" s="70">
        <v>15.6</v>
      </c>
      <c r="J731" s="70">
        <v>16</v>
      </c>
      <c r="K731" s="70">
        <v>16</v>
      </c>
      <c r="L731" s="70">
        <v>15.6</v>
      </c>
    </row>
    <row r="732" spans="1:12" ht="14.25" x14ac:dyDescent="0.45">
      <c r="A732" s="34" t="s">
        <v>1224</v>
      </c>
      <c r="B732" s="34" t="s">
        <v>425</v>
      </c>
      <c r="C732" s="34">
        <v>44.5</v>
      </c>
      <c r="D732" s="34">
        <v>44.2</v>
      </c>
      <c r="E732" s="70">
        <v>43.2</v>
      </c>
      <c r="F732" s="70">
        <v>43.6</v>
      </c>
      <c r="G732" s="70">
        <v>43.2</v>
      </c>
      <c r="H732" s="70">
        <v>42.8</v>
      </c>
      <c r="I732" s="70">
        <v>43</v>
      </c>
      <c r="J732" s="70">
        <v>43</v>
      </c>
      <c r="K732" s="70">
        <v>42.4</v>
      </c>
      <c r="L732" s="70">
        <v>42.7</v>
      </c>
    </row>
    <row r="733" spans="1:12" ht="14.25" x14ac:dyDescent="0.45">
      <c r="A733" s="34" t="s">
        <v>1225</v>
      </c>
      <c r="B733" s="34" t="s">
        <v>427</v>
      </c>
      <c r="C733" s="34">
        <v>3.5</v>
      </c>
      <c r="D733" s="34">
        <v>3.2</v>
      </c>
      <c r="E733" s="70">
        <v>3.7</v>
      </c>
      <c r="F733" s="70">
        <v>3.6</v>
      </c>
      <c r="G733" s="70">
        <v>3.1</v>
      </c>
      <c r="H733" s="70">
        <v>3</v>
      </c>
      <c r="I733" s="70">
        <v>3</v>
      </c>
      <c r="J733" s="70">
        <v>2.7</v>
      </c>
      <c r="K733" s="70">
        <v>2.4</v>
      </c>
      <c r="L733" s="70">
        <v>2.2999999999999998</v>
      </c>
    </row>
    <row r="734" spans="1:12" ht="14.25" x14ac:dyDescent="0.45">
      <c r="A734" s="34" t="s">
        <v>1226</v>
      </c>
      <c r="B734" s="34" t="s">
        <v>429</v>
      </c>
      <c r="C734" s="34">
        <v>9.9</v>
      </c>
      <c r="D734" s="34">
        <v>9.5</v>
      </c>
      <c r="E734" s="70">
        <v>10.4</v>
      </c>
      <c r="F734" s="70">
        <v>11.1</v>
      </c>
      <c r="G734" s="70">
        <v>11</v>
      </c>
      <c r="H734" s="70">
        <v>11.4</v>
      </c>
      <c r="I734" s="70">
        <v>11.6</v>
      </c>
      <c r="J734" s="70">
        <v>10.4</v>
      </c>
      <c r="K734" s="70">
        <v>9.9</v>
      </c>
      <c r="L734" s="70">
        <v>10.6</v>
      </c>
    </row>
    <row r="735" spans="1:12" ht="14.25" x14ac:dyDescent="0.45">
      <c r="A735" s="34" t="s">
        <v>1227</v>
      </c>
      <c r="B735" s="34" t="s">
        <v>431</v>
      </c>
      <c r="C735" s="34">
        <v>31.1</v>
      </c>
      <c r="D735" s="34">
        <v>31.5</v>
      </c>
      <c r="E735" s="70">
        <v>29.1</v>
      </c>
      <c r="F735" s="70">
        <v>28.9</v>
      </c>
      <c r="G735" s="70">
        <v>29.1</v>
      </c>
      <c r="H735" s="70">
        <v>28.4</v>
      </c>
      <c r="I735" s="70">
        <v>28.5</v>
      </c>
      <c r="J735" s="70">
        <v>29.9</v>
      </c>
      <c r="K735" s="70">
        <v>30.1</v>
      </c>
      <c r="L735" s="70">
        <v>29.8</v>
      </c>
    </row>
    <row r="736" spans="1:12" ht="14.25" x14ac:dyDescent="0.45">
      <c r="A736" s="34" t="s">
        <v>1228</v>
      </c>
      <c r="B736" s="36" t="s">
        <v>1229</v>
      </c>
      <c r="C736" s="34">
        <v>100</v>
      </c>
      <c r="D736" s="34">
        <v>100</v>
      </c>
      <c r="E736" s="70">
        <v>100</v>
      </c>
      <c r="F736" s="70">
        <v>100</v>
      </c>
      <c r="G736" s="70">
        <v>100</v>
      </c>
      <c r="H736" s="70">
        <v>100</v>
      </c>
      <c r="I736" s="70">
        <v>100</v>
      </c>
      <c r="J736" s="70">
        <v>100</v>
      </c>
      <c r="K736" s="70">
        <v>100</v>
      </c>
      <c r="L736" s="70">
        <v>100</v>
      </c>
    </row>
    <row r="737" spans="1:12" ht="14.25" x14ac:dyDescent="0.45">
      <c r="A737" s="34" t="s">
        <v>1230</v>
      </c>
      <c r="B737" s="34" t="s">
        <v>381</v>
      </c>
      <c r="C737" s="34">
        <v>57.8</v>
      </c>
      <c r="D737" s="34">
        <v>59.3</v>
      </c>
      <c r="E737" s="70">
        <v>61.9</v>
      </c>
      <c r="F737" s="70">
        <v>62.8</v>
      </c>
      <c r="G737" s="70">
        <v>64.7</v>
      </c>
      <c r="H737" s="70">
        <v>64.7</v>
      </c>
      <c r="I737" s="70">
        <v>65.599999999999994</v>
      </c>
      <c r="J737" s="70">
        <v>63.3</v>
      </c>
      <c r="K737" s="70">
        <v>64.8</v>
      </c>
      <c r="L737" s="70">
        <v>62.8</v>
      </c>
    </row>
    <row r="738" spans="1:12" ht="14.25" x14ac:dyDescent="0.45">
      <c r="A738" s="34" t="s">
        <v>1231</v>
      </c>
      <c r="B738" s="34" t="s">
        <v>383</v>
      </c>
      <c r="C738" s="34">
        <v>32.6</v>
      </c>
      <c r="D738" s="34">
        <v>32.200000000000003</v>
      </c>
      <c r="E738" s="70">
        <v>32.299999999999997</v>
      </c>
      <c r="F738" s="70">
        <v>32.299999999999997</v>
      </c>
      <c r="G738" s="70">
        <v>32.5</v>
      </c>
      <c r="H738" s="70">
        <v>32.700000000000003</v>
      </c>
      <c r="I738" s="70">
        <v>33.5</v>
      </c>
      <c r="J738" s="70">
        <v>33</v>
      </c>
      <c r="K738" s="70">
        <v>33.799999999999997</v>
      </c>
      <c r="L738" s="70">
        <v>33</v>
      </c>
    </row>
    <row r="739" spans="1:12" ht="14.25" x14ac:dyDescent="0.45">
      <c r="A739" s="34" t="s">
        <v>1232</v>
      </c>
      <c r="B739" s="34" t="s">
        <v>385</v>
      </c>
      <c r="C739" s="34">
        <v>6.2</v>
      </c>
      <c r="D739" s="34">
        <v>6.2</v>
      </c>
      <c r="E739" s="70">
        <v>6.3</v>
      </c>
      <c r="F739" s="70">
        <v>6.4</v>
      </c>
      <c r="G739" s="70">
        <v>6.6</v>
      </c>
      <c r="H739" s="70">
        <v>6.6</v>
      </c>
      <c r="I739" s="70">
        <v>6.5</v>
      </c>
      <c r="J739" s="70">
        <v>6.5</v>
      </c>
      <c r="K739" s="70">
        <v>6.5</v>
      </c>
      <c r="L739" s="70">
        <v>6.4</v>
      </c>
    </row>
    <row r="740" spans="1:12" ht="14.25" x14ac:dyDescent="0.45">
      <c r="A740" s="34" t="s">
        <v>1233</v>
      </c>
      <c r="B740" s="34" t="s">
        <v>387</v>
      </c>
      <c r="C740" s="34">
        <v>19</v>
      </c>
      <c r="D740" s="34">
        <v>20.8</v>
      </c>
      <c r="E740" s="70">
        <v>23.3</v>
      </c>
      <c r="F740" s="70">
        <v>24.1</v>
      </c>
      <c r="G740" s="70">
        <v>25.6</v>
      </c>
      <c r="H740" s="70">
        <v>25.4</v>
      </c>
      <c r="I740" s="70">
        <v>25.5</v>
      </c>
      <c r="J740" s="70">
        <v>23.8</v>
      </c>
      <c r="K740" s="70">
        <v>24.5</v>
      </c>
      <c r="L740" s="70">
        <v>23.4</v>
      </c>
    </row>
    <row r="741" spans="1:12" ht="14.25" x14ac:dyDescent="0.45">
      <c r="A741" s="34" t="s">
        <v>1234</v>
      </c>
      <c r="B741" s="34" t="s">
        <v>389</v>
      </c>
      <c r="C741" s="34">
        <v>42.2</v>
      </c>
      <c r="D741" s="34">
        <v>40.700000000000003</v>
      </c>
      <c r="E741" s="70">
        <v>38.1</v>
      </c>
      <c r="F741" s="70">
        <v>37.200000000000003</v>
      </c>
      <c r="G741" s="70">
        <v>35.299999999999997</v>
      </c>
      <c r="H741" s="70">
        <v>35.299999999999997</v>
      </c>
      <c r="I741" s="70">
        <v>34.4</v>
      </c>
      <c r="J741" s="70">
        <v>36.700000000000003</v>
      </c>
      <c r="K741" s="70">
        <v>35.200000000000003</v>
      </c>
      <c r="L741" s="70">
        <v>37.200000000000003</v>
      </c>
    </row>
    <row r="742" spans="1:12" ht="14.25" x14ac:dyDescent="0.45">
      <c r="A742" s="34" t="s">
        <v>1235</v>
      </c>
      <c r="B742" s="34" t="s">
        <v>391</v>
      </c>
      <c r="C742" s="34">
        <v>1.9</v>
      </c>
      <c r="D742" s="34">
        <v>1.6</v>
      </c>
      <c r="E742" s="70">
        <v>1.9</v>
      </c>
      <c r="F742" s="70">
        <v>2</v>
      </c>
      <c r="G742" s="70">
        <v>1.6</v>
      </c>
      <c r="H742" s="70">
        <v>1.6</v>
      </c>
      <c r="I742" s="70">
        <v>1.5</v>
      </c>
      <c r="J742" s="70">
        <v>1.3</v>
      </c>
      <c r="K742" s="70">
        <v>1.2</v>
      </c>
      <c r="L742" s="70">
        <v>1.2</v>
      </c>
    </row>
    <row r="743" spans="1:12" ht="14.25" x14ac:dyDescent="0.45">
      <c r="A743" s="34" t="s">
        <v>1236</v>
      </c>
      <c r="B743" s="34" t="s">
        <v>393</v>
      </c>
      <c r="C743" s="34">
        <v>6.1</v>
      </c>
      <c r="D743" s="34">
        <v>5.5</v>
      </c>
      <c r="E743" s="70">
        <v>5.6</v>
      </c>
      <c r="F743" s="70">
        <v>5.8</v>
      </c>
      <c r="G743" s="70">
        <v>6.2</v>
      </c>
      <c r="H743" s="70">
        <v>6.1</v>
      </c>
      <c r="I743" s="70">
        <v>6</v>
      </c>
      <c r="J743" s="70">
        <v>5.6</v>
      </c>
      <c r="K743" s="70">
        <v>5.4</v>
      </c>
      <c r="L743" s="70">
        <v>6.2</v>
      </c>
    </row>
    <row r="744" spans="1:12" ht="14.25" x14ac:dyDescent="0.45">
      <c r="A744" s="34" t="s">
        <v>1237</v>
      </c>
      <c r="B744" s="34" t="s">
        <v>395</v>
      </c>
      <c r="C744" s="34">
        <v>34.1</v>
      </c>
      <c r="D744" s="34">
        <v>33.700000000000003</v>
      </c>
      <c r="E744" s="70">
        <v>30.7</v>
      </c>
      <c r="F744" s="70">
        <v>29.4</v>
      </c>
      <c r="G744" s="70">
        <v>27.5</v>
      </c>
      <c r="H744" s="70">
        <v>27.5</v>
      </c>
      <c r="I744" s="70">
        <v>27</v>
      </c>
      <c r="J744" s="70">
        <v>29.8</v>
      </c>
      <c r="K744" s="70">
        <v>28.7</v>
      </c>
      <c r="L744" s="70">
        <v>29.9</v>
      </c>
    </row>
    <row r="745" spans="1:12" ht="14.25" x14ac:dyDescent="0.45">
      <c r="A745" s="34" t="s">
        <v>1238</v>
      </c>
      <c r="B745" s="36" t="s">
        <v>1239</v>
      </c>
      <c r="C745" s="34">
        <v>100</v>
      </c>
      <c r="D745" s="34">
        <v>100</v>
      </c>
      <c r="E745" s="70">
        <v>100</v>
      </c>
      <c r="F745" s="70">
        <v>100</v>
      </c>
      <c r="G745" s="70">
        <v>100</v>
      </c>
      <c r="H745" s="70">
        <v>100</v>
      </c>
      <c r="I745" s="70">
        <v>100</v>
      </c>
      <c r="J745" s="70">
        <v>100</v>
      </c>
      <c r="K745" s="70">
        <v>100</v>
      </c>
      <c r="L745" s="70">
        <v>100</v>
      </c>
    </row>
    <row r="746" spans="1:12" ht="14.25" x14ac:dyDescent="0.45">
      <c r="A746" s="34" t="s">
        <v>1240</v>
      </c>
      <c r="B746" s="34" t="s">
        <v>535</v>
      </c>
      <c r="C746" s="34">
        <v>61.8</v>
      </c>
      <c r="D746" s="34">
        <v>63.7</v>
      </c>
      <c r="E746" s="70">
        <v>65.400000000000006</v>
      </c>
      <c r="F746" s="70">
        <v>67.900000000000006</v>
      </c>
      <c r="G746" s="70">
        <v>70</v>
      </c>
      <c r="H746" s="70">
        <v>69.7</v>
      </c>
      <c r="I746" s="70">
        <v>70.599999999999994</v>
      </c>
      <c r="J746" s="70">
        <v>66.599999999999994</v>
      </c>
      <c r="K746" s="70">
        <v>68.900000000000006</v>
      </c>
      <c r="L746" s="70">
        <v>67.5</v>
      </c>
    </row>
    <row r="747" spans="1:12" ht="14.25" x14ac:dyDescent="0.45">
      <c r="A747" s="34" t="s">
        <v>1241</v>
      </c>
      <c r="B747" s="34" t="s">
        <v>537</v>
      </c>
      <c r="C747" s="34">
        <v>30.9</v>
      </c>
      <c r="D747" s="34">
        <v>30.2</v>
      </c>
      <c r="E747" s="70">
        <v>30.2</v>
      </c>
      <c r="F747" s="70">
        <v>30.6</v>
      </c>
      <c r="G747" s="70">
        <v>30.5</v>
      </c>
      <c r="H747" s="70">
        <v>30.9</v>
      </c>
      <c r="I747" s="70">
        <v>31.3</v>
      </c>
      <c r="J747" s="70">
        <v>30.9</v>
      </c>
      <c r="K747" s="70">
        <v>31.8</v>
      </c>
      <c r="L747" s="70">
        <v>31.2</v>
      </c>
    </row>
    <row r="748" spans="1:12" ht="14.25" x14ac:dyDescent="0.45">
      <c r="A748" s="34" t="s">
        <v>1242</v>
      </c>
      <c r="B748" s="34" t="s">
        <v>539</v>
      </c>
      <c r="C748" s="34">
        <v>5.3</v>
      </c>
      <c r="D748" s="34">
        <v>5.2</v>
      </c>
      <c r="E748" s="70">
        <v>5.2</v>
      </c>
      <c r="F748" s="70">
        <v>5.2</v>
      </c>
      <c r="G748" s="70">
        <v>5.0999999999999996</v>
      </c>
      <c r="H748" s="70">
        <v>5.0999999999999996</v>
      </c>
      <c r="I748" s="70">
        <v>4.9000000000000004</v>
      </c>
      <c r="J748" s="70">
        <v>4.8</v>
      </c>
      <c r="K748" s="70">
        <v>4.8</v>
      </c>
      <c r="L748" s="70">
        <v>4.7</v>
      </c>
    </row>
    <row r="749" spans="1:12" ht="14.25" x14ac:dyDescent="0.45">
      <c r="A749" s="34" t="s">
        <v>1243</v>
      </c>
      <c r="B749" s="34" t="s">
        <v>541</v>
      </c>
      <c r="C749" s="34">
        <v>25.6</v>
      </c>
      <c r="D749" s="34">
        <v>28.3</v>
      </c>
      <c r="E749" s="70">
        <v>30</v>
      </c>
      <c r="F749" s="70">
        <v>32</v>
      </c>
      <c r="G749" s="70">
        <v>34.4</v>
      </c>
      <c r="H749" s="70">
        <v>33.799999999999997</v>
      </c>
      <c r="I749" s="70">
        <v>34.5</v>
      </c>
      <c r="J749" s="70">
        <v>30.9</v>
      </c>
      <c r="K749" s="70">
        <v>32.299999999999997</v>
      </c>
      <c r="L749" s="70">
        <v>31.6</v>
      </c>
    </row>
    <row r="750" spans="1:12" ht="14.25" x14ac:dyDescent="0.45">
      <c r="A750" s="34" t="s">
        <v>1244</v>
      </c>
      <c r="B750" s="34" t="s">
        <v>543</v>
      </c>
      <c r="C750" s="34">
        <v>38.200000000000003</v>
      </c>
      <c r="D750" s="34">
        <v>36.299999999999997</v>
      </c>
      <c r="E750" s="70">
        <v>34.6</v>
      </c>
      <c r="F750" s="70">
        <v>32.1</v>
      </c>
      <c r="G750" s="70">
        <v>30</v>
      </c>
      <c r="H750" s="70">
        <v>30.3</v>
      </c>
      <c r="I750" s="70">
        <v>29.4</v>
      </c>
      <c r="J750" s="70">
        <v>33.4</v>
      </c>
      <c r="K750" s="70">
        <v>31.1</v>
      </c>
      <c r="L750" s="70">
        <v>32.5</v>
      </c>
    </row>
    <row r="751" spans="1:12" ht="14.25" x14ac:dyDescent="0.45">
      <c r="A751" s="34" t="s">
        <v>1245</v>
      </c>
      <c r="B751" s="34" t="s">
        <v>545</v>
      </c>
      <c r="C751" s="34">
        <v>0.9</v>
      </c>
      <c r="D751" s="34">
        <v>0.6</v>
      </c>
      <c r="E751" s="70">
        <v>0.8</v>
      </c>
      <c r="F751" s="70">
        <v>0.7</v>
      </c>
      <c r="G751" s="70">
        <v>0.6</v>
      </c>
      <c r="H751" s="70">
        <v>0.6</v>
      </c>
      <c r="I751" s="70">
        <v>0.5</v>
      </c>
      <c r="J751" s="70">
        <v>0.6</v>
      </c>
      <c r="K751" s="70">
        <v>0.5</v>
      </c>
      <c r="L751" s="70">
        <v>0.4</v>
      </c>
    </row>
    <row r="752" spans="1:12" ht="14.25" x14ac:dyDescent="0.45">
      <c r="A752" s="34" t="s">
        <v>1246</v>
      </c>
      <c r="B752" s="34" t="s">
        <v>547</v>
      </c>
      <c r="C752" s="34">
        <v>2.8</v>
      </c>
      <c r="D752" s="34">
        <v>2.2999999999999998</v>
      </c>
      <c r="E752" s="70">
        <v>2.5</v>
      </c>
      <c r="F752" s="70">
        <v>2.2999999999999998</v>
      </c>
      <c r="G752" s="70">
        <v>1.8</v>
      </c>
      <c r="H752" s="70">
        <v>1.8</v>
      </c>
      <c r="I752" s="70">
        <v>1.8</v>
      </c>
      <c r="J752" s="70">
        <v>1.9</v>
      </c>
      <c r="K752" s="70">
        <v>1.9</v>
      </c>
      <c r="L752" s="70">
        <v>2.2000000000000002</v>
      </c>
    </row>
    <row r="753" spans="1:12" ht="14.25" x14ac:dyDescent="0.45">
      <c r="A753" s="34" t="s">
        <v>1247</v>
      </c>
      <c r="B753" s="34" t="s">
        <v>549</v>
      </c>
      <c r="C753" s="34">
        <v>34.5</v>
      </c>
      <c r="D753" s="34">
        <v>33.299999999999997</v>
      </c>
      <c r="E753" s="70">
        <v>31.3</v>
      </c>
      <c r="F753" s="70">
        <v>29.1</v>
      </c>
      <c r="G753" s="70">
        <v>27.6</v>
      </c>
      <c r="H753" s="70">
        <v>27.9</v>
      </c>
      <c r="I753" s="70">
        <v>27</v>
      </c>
      <c r="J753" s="70">
        <v>30.9</v>
      </c>
      <c r="K753" s="70">
        <v>28.7</v>
      </c>
      <c r="L753" s="70">
        <v>29.9</v>
      </c>
    </row>
    <row r="754" spans="1:12" ht="14.25" x14ac:dyDescent="0.45">
      <c r="A754" s="34" t="s">
        <v>1248</v>
      </c>
      <c r="B754" s="36" t="s">
        <v>1249</v>
      </c>
      <c r="C754" s="34">
        <v>100</v>
      </c>
      <c r="D754" s="34">
        <v>100</v>
      </c>
      <c r="E754" s="70">
        <v>100</v>
      </c>
      <c r="F754" s="70">
        <v>100</v>
      </c>
      <c r="G754" s="70">
        <v>100</v>
      </c>
      <c r="H754" s="70">
        <v>100</v>
      </c>
      <c r="I754" s="70">
        <v>100</v>
      </c>
      <c r="J754" s="70">
        <v>100</v>
      </c>
      <c r="K754" s="70">
        <v>100</v>
      </c>
      <c r="L754" s="70">
        <v>100</v>
      </c>
    </row>
    <row r="755" spans="1:12" ht="14.25" x14ac:dyDescent="0.45">
      <c r="A755" s="34" t="s">
        <v>1250</v>
      </c>
      <c r="B755" s="34" t="s">
        <v>535</v>
      </c>
      <c r="C755" s="34">
        <v>53.3</v>
      </c>
      <c r="D755" s="34">
        <v>53.9</v>
      </c>
      <c r="E755" s="70">
        <v>57.7</v>
      </c>
      <c r="F755" s="70">
        <v>56.8</v>
      </c>
      <c r="G755" s="70">
        <v>58.3</v>
      </c>
      <c r="H755" s="70">
        <v>58.7</v>
      </c>
      <c r="I755" s="70">
        <v>59.3</v>
      </c>
      <c r="J755" s="70">
        <v>59.2</v>
      </c>
      <c r="K755" s="70">
        <v>59.6</v>
      </c>
      <c r="L755" s="70">
        <v>56.9</v>
      </c>
    </row>
    <row r="756" spans="1:12" ht="14.25" x14ac:dyDescent="0.45">
      <c r="A756" s="34" t="s">
        <v>1251</v>
      </c>
      <c r="B756" s="34" t="s">
        <v>537</v>
      </c>
      <c r="C756" s="34">
        <v>34.4</v>
      </c>
      <c r="D756" s="34">
        <v>34.6</v>
      </c>
      <c r="E756" s="70">
        <v>34.700000000000003</v>
      </c>
      <c r="F756" s="70">
        <v>34.4</v>
      </c>
      <c r="G756" s="70">
        <v>35</v>
      </c>
      <c r="H756" s="70">
        <v>34.9</v>
      </c>
      <c r="I756" s="70">
        <v>36.299999999999997</v>
      </c>
      <c r="J756" s="70">
        <v>35.700000000000003</v>
      </c>
      <c r="K756" s="70">
        <v>36.299999999999997</v>
      </c>
      <c r="L756" s="70">
        <v>35.200000000000003</v>
      </c>
    </row>
    <row r="757" spans="1:12" ht="14.25" x14ac:dyDescent="0.45">
      <c r="A757" s="34" t="s">
        <v>1252</v>
      </c>
      <c r="B757" s="34" t="s">
        <v>539</v>
      </c>
      <c r="C757" s="34">
        <v>7.3</v>
      </c>
      <c r="D757" s="34">
        <v>7.4</v>
      </c>
      <c r="E757" s="70">
        <v>7.7</v>
      </c>
      <c r="F757" s="70">
        <v>7.7</v>
      </c>
      <c r="G757" s="70">
        <v>8.4</v>
      </c>
      <c r="H757" s="70">
        <v>8.4</v>
      </c>
      <c r="I757" s="70">
        <v>8.5</v>
      </c>
      <c r="J757" s="70">
        <v>8.5</v>
      </c>
      <c r="K757" s="70">
        <v>8.5</v>
      </c>
      <c r="L757" s="70">
        <v>8.5</v>
      </c>
    </row>
    <row r="758" spans="1:12" ht="14.25" x14ac:dyDescent="0.45">
      <c r="A758" s="34" t="s">
        <v>1253</v>
      </c>
      <c r="B758" s="34" t="s">
        <v>541</v>
      </c>
      <c r="C758" s="34">
        <v>11.6</v>
      </c>
      <c r="D758" s="34">
        <v>11.9</v>
      </c>
      <c r="E758" s="70">
        <v>15.3</v>
      </c>
      <c r="F758" s="70">
        <v>14.7</v>
      </c>
      <c r="G758" s="70">
        <v>14.9</v>
      </c>
      <c r="H758" s="70">
        <v>15.4</v>
      </c>
      <c r="I758" s="70">
        <v>14.5</v>
      </c>
      <c r="J758" s="70">
        <v>15</v>
      </c>
      <c r="K758" s="70">
        <v>14.8</v>
      </c>
      <c r="L758" s="70">
        <v>13.2</v>
      </c>
    </row>
    <row r="759" spans="1:12" ht="14.25" x14ac:dyDescent="0.45">
      <c r="A759" s="34" t="s">
        <v>1254</v>
      </c>
      <c r="B759" s="34" t="s">
        <v>543</v>
      </c>
      <c r="C759" s="34">
        <v>46.7</v>
      </c>
      <c r="D759" s="34">
        <v>46.1</v>
      </c>
      <c r="E759" s="70">
        <v>42.3</v>
      </c>
      <c r="F759" s="70">
        <v>43.2</v>
      </c>
      <c r="G759" s="70">
        <v>41.7</v>
      </c>
      <c r="H759" s="70">
        <v>41.3</v>
      </c>
      <c r="I759" s="70">
        <v>40.700000000000003</v>
      </c>
      <c r="J759" s="70">
        <v>40.799999999999997</v>
      </c>
      <c r="K759" s="70">
        <v>40.4</v>
      </c>
      <c r="L759" s="70">
        <v>43.1</v>
      </c>
    </row>
    <row r="760" spans="1:12" ht="14.25" x14ac:dyDescent="0.45">
      <c r="A760" s="34" t="s">
        <v>1255</v>
      </c>
      <c r="B760" s="34" t="s">
        <v>545</v>
      </c>
      <c r="C760" s="34">
        <v>3.1</v>
      </c>
      <c r="D760" s="34">
        <v>2.6</v>
      </c>
      <c r="E760" s="70">
        <v>3.2</v>
      </c>
      <c r="F760" s="70">
        <v>3.5</v>
      </c>
      <c r="G760" s="70">
        <v>2.7</v>
      </c>
      <c r="H760" s="70">
        <v>2.9</v>
      </c>
      <c r="I760" s="70">
        <v>2.6</v>
      </c>
      <c r="J760" s="70">
        <v>2.2999999999999998</v>
      </c>
      <c r="K760" s="70">
        <v>2.1</v>
      </c>
      <c r="L760" s="70">
        <v>2.1</v>
      </c>
    </row>
    <row r="761" spans="1:12" ht="14.25" x14ac:dyDescent="0.45">
      <c r="A761" s="34" t="s">
        <v>1256</v>
      </c>
      <c r="B761" s="34" t="s">
        <v>547</v>
      </c>
      <c r="C761" s="34">
        <v>9.8000000000000007</v>
      </c>
      <c r="D761" s="34">
        <v>9.4</v>
      </c>
      <c r="E761" s="70">
        <v>9.1999999999999993</v>
      </c>
      <c r="F761" s="70">
        <v>10</v>
      </c>
      <c r="G761" s="70">
        <v>11.6</v>
      </c>
      <c r="H761" s="70">
        <v>11.3</v>
      </c>
      <c r="I761" s="70">
        <v>11.1</v>
      </c>
      <c r="J761" s="70">
        <v>10.1</v>
      </c>
      <c r="K761" s="70">
        <v>9.6</v>
      </c>
      <c r="L761" s="70">
        <v>11.1</v>
      </c>
    </row>
    <row r="762" spans="1:12" ht="14.25" x14ac:dyDescent="0.45">
      <c r="A762" s="34" t="s">
        <v>1257</v>
      </c>
      <c r="B762" s="34" t="s">
        <v>549</v>
      </c>
      <c r="C762" s="34">
        <v>33.700000000000003</v>
      </c>
      <c r="D762" s="34">
        <v>34.1</v>
      </c>
      <c r="E762" s="70">
        <v>29.9</v>
      </c>
      <c r="F762" s="70">
        <v>29.7</v>
      </c>
      <c r="G762" s="70">
        <v>27.3</v>
      </c>
      <c r="H762" s="70">
        <v>27</v>
      </c>
      <c r="I762" s="70">
        <v>27</v>
      </c>
      <c r="J762" s="70">
        <v>28.5</v>
      </c>
      <c r="K762" s="70">
        <v>28.7</v>
      </c>
      <c r="L762" s="70">
        <v>29.9</v>
      </c>
    </row>
    <row r="763" spans="1:12" ht="14.25" x14ac:dyDescent="0.45">
      <c r="A763" s="34" t="s">
        <v>1258</v>
      </c>
      <c r="B763" s="36" t="s">
        <v>1259</v>
      </c>
      <c r="C763" s="34">
        <v>100</v>
      </c>
      <c r="D763" s="34">
        <v>100</v>
      </c>
      <c r="E763" s="70">
        <v>100</v>
      </c>
      <c r="F763" s="70">
        <v>100</v>
      </c>
      <c r="G763" s="70">
        <v>100</v>
      </c>
      <c r="H763" s="70">
        <v>100</v>
      </c>
      <c r="I763" s="70">
        <v>100</v>
      </c>
      <c r="J763" s="70">
        <v>100</v>
      </c>
      <c r="K763" s="70">
        <v>100</v>
      </c>
      <c r="L763" s="70">
        <v>100</v>
      </c>
    </row>
    <row r="764" spans="1:12" ht="14.25" x14ac:dyDescent="0.45">
      <c r="A764" s="34" t="s">
        <v>1260</v>
      </c>
      <c r="B764" s="34" t="s">
        <v>381</v>
      </c>
      <c r="C764" s="34">
        <v>54.7</v>
      </c>
      <c r="D764" s="34">
        <v>54.7</v>
      </c>
      <c r="E764" s="70">
        <v>55</v>
      </c>
      <c r="F764" s="70">
        <v>54.3</v>
      </c>
      <c r="G764" s="70">
        <v>54.3</v>
      </c>
      <c r="H764" s="70">
        <v>54.8</v>
      </c>
      <c r="I764" s="70">
        <v>54.3</v>
      </c>
      <c r="J764" s="70">
        <v>55.1</v>
      </c>
      <c r="K764" s="70">
        <v>55.4</v>
      </c>
      <c r="L764" s="70">
        <v>55.5</v>
      </c>
    </row>
    <row r="765" spans="1:12" ht="14.25" x14ac:dyDescent="0.45">
      <c r="A765" s="34" t="s">
        <v>1261</v>
      </c>
      <c r="B765" s="34" t="s">
        <v>383</v>
      </c>
      <c r="C765" s="34">
        <v>34.5</v>
      </c>
      <c r="D765" s="34">
        <v>34.1</v>
      </c>
      <c r="E765" s="70">
        <v>33.9</v>
      </c>
      <c r="F765" s="70">
        <v>33.700000000000003</v>
      </c>
      <c r="G765" s="70">
        <v>34.1</v>
      </c>
      <c r="H765" s="70">
        <v>34.200000000000003</v>
      </c>
      <c r="I765" s="70">
        <v>34.200000000000003</v>
      </c>
      <c r="J765" s="70">
        <v>34</v>
      </c>
      <c r="K765" s="70">
        <v>34.4</v>
      </c>
      <c r="L765" s="70">
        <v>34.700000000000003</v>
      </c>
    </row>
    <row r="766" spans="1:12" ht="14.25" x14ac:dyDescent="0.45">
      <c r="A766" s="34" t="s">
        <v>1262</v>
      </c>
      <c r="B766" s="34" t="s">
        <v>385</v>
      </c>
      <c r="C766" s="34">
        <v>8.1</v>
      </c>
      <c r="D766" s="34">
        <v>8.1</v>
      </c>
      <c r="E766" s="70">
        <v>8.3000000000000007</v>
      </c>
      <c r="F766" s="70">
        <v>7.7</v>
      </c>
      <c r="G766" s="70">
        <v>7.5</v>
      </c>
      <c r="H766" s="70">
        <v>7.7</v>
      </c>
      <c r="I766" s="70">
        <v>7.6</v>
      </c>
      <c r="J766" s="70">
        <v>7.5</v>
      </c>
      <c r="K766" s="70">
        <v>7.6</v>
      </c>
      <c r="L766" s="70">
        <v>7.7</v>
      </c>
    </row>
    <row r="767" spans="1:12" ht="14.25" x14ac:dyDescent="0.45">
      <c r="A767" s="34" t="s">
        <v>1263</v>
      </c>
      <c r="B767" s="34" t="s">
        <v>387</v>
      </c>
      <c r="C767" s="34">
        <v>12.1</v>
      </c>
      <c r="D767" s="34">
        <v>12.4</v>
      </c>
      <c r="E767" s="70">
        <v>12.8</v>
      </c>
      <c r="F767" s="70">
        <v>12.9</v>
      </c>
      <c r="G767" s="70">
        <v>12.7</v>
      </c>
      <c r="H767" s="70">
        <v>12.9</v>
      </c>
      <c r="I767" s="70">
        <v>12.5</v>
      </c>
      <c r="J767" s="70">
        <v>13.5</v>
      </c>
      <c r="K767" s="70">
        <v>13.3</v>
      </c>
      <c r="L767" s="70">
        <v>13.2</v>
      </c>
    </row>
    <row r="768" spans="1:12" ht="14.25" x14ac:dyDescent="0.45">
      <c r="A768" s="34" t="s">
        <v>1264</v>
      </c>
      <c r="B768" s="34" t="s">
        <v>389</v>
      </c>
      <c r="C768" s="34">
        <v>45.3</v>
      </c>
      <c r="D768" s="34">
        <v>45.3</v>
      </c>
      <c r="E768" s="70">
        <v>45</v>
      </c>
      <c r="F768" s="70">
        <v>45.7</v>
      </c>
      <c r="G768" s="70">
        <v>45.7</v>
      </c>
      <c r="H768" s="70">
        <v>45.2</v>
      </c>
      <c r="I768" s="70">
        <v>45.7</v>
      </c>
      <c r="J768" s="70">
        <v>44.9</v>
      </c>
      <c r="K768" s="70">
        <v>44.6</v>
      </c>
      <c r="L768" s="70">
        <v>44.5</v>
      </c>
    </row>
    <row r="769" spans="1:12" ht="14.25" x14ac:dyDescent="0.45">
      <c r="A769" s="34" t="s">
        <v>1265</v>
      </c>
      <c r="B769" s="34" t="s">
        <v>391</v>
      </c>
      <c r="C769" s="34">
        <v>4.0999999999999996</v>
      </c>
      <c r="D769" s="34">
        <v>3.7</v>
      </c>
      <c r="E769" s="70">
        <v>4.3</v>
      </c>
      <c r="F769" s="70">
        <v>4.0999999999999996</v>
      </c>
      <c r="G769" s="70">
        <v>3.6</v>
      </c>
      <c r="H769" s="70">
        <v>3.5</v>
      </c>
      <c r="I769" s="70">
        <v>3.4</v>
      </c>
      <c r="J769" s="70">
        <v>3.1</v>
      </c>
      <c r="K769" s="70">
        <v>2.7</v>
      </c>
      <c r="L769" s="70">
        <v>2.7</v>
      </c>
    </row>
    <row r="770" spans="1:12" ht="14.25" x14ac:dyDescent="0.45">
      <c r="A770" s="34" t="s">
        <v>1266</v>
      </c>
      <c r="B770" s="34" t="s">
        <v>393</v>
      </c>
      <c r="C770" s="34">
        <v>11.2</v>
      </c>
      <c r="D770" s="34">
        <v>10.9</v>
      </c>
      <c r="E770" s="70">
        <v>12.1</v>
      </c>
      <c r="F770" s="70">
        <v>12.7</v>
      </c>
      <c r="G770" s="70">
        <v>12.5</v>
      </c>
      <c r="H770" s="70">
        <v>13.1</v>
      </c>
      <c r="I770" s="70">
        <v>13.3</v>
      </c>
      <c r="J770" s="70">
        <v>11.9</v>
      </c>
      <c r="K770" s="70">
        <v>11.3</v>
      </c>
      <c r="L770" s="70">
        <v>11.9</v>
      </c>
    </row>
    <row r="771" spans="1:12" ht="14.25" x14ac:dyDescent="0.45">
      <c r="A771" s="34" t="s">
        <v>1267</v>
      </c>
      <c r="B771" s="34" t="s">
        <v>395</v>
      </c>
      <c r="C771" s="34">
        <v>30</v>
      </c>
      <c r="D771" s="34">
        <v>30.7</v>
      </c>
      <c r="E771" s="70">
        <v>28.6</v>
      </c>
      <c r="F771" s="70">
        <v>28.8</v>
      </c>
      <c r="G771" s="70">
        <v>29.6</v>
      </c>
      <c r="H771" s="70">
        <v>28.7</v>
      </c>
      <c r="I771" s="70">
        <v>28.9</v>
      </c>
      <c r="J771" s="70">
        <v>29.9</v>
      </c>
      <c r="K771" s="70">
        <v>30.5</v>
      </c>
      <c r="L771" s="70">
        <v>29.8</v>
      </c>
    </row>
    <row r="772" spans="1:12" ht="14.25" x14ac:dyDescent="0.45">
      <c r="A772" s="34" t="s">
        <v>1268</v>
      </c>
      <c r="B772" s="36" t="s">
        <v>1269</v>
      </c>
      <c r="C772" s="34">
        <v>100</v>
      </c>
      <c r="D772" s="34">
        <v>100</v>
      </c>
      <c r="E772" s="70">
        <v>100</v>
      </c>
      <c r="F772" s="70">
        <v>100</v>
      </c>
      <c r="G772" s="70">
        <v>100</v>
      </c>
      <c r="H772" s="70">
        <v>100</v>
      </c>
      <c r="I772" s="70">
        <v>100</v>
      </c>
      <c r="J772" s="70">
        <v>100</v>
      </c>
      <c r="K772" s="70">
        <v>100</v>
      </c>
      <c r="L772" s="70">
        <v>100</v>
      </c>
    </row>
    <row r="773" spans="1:12" ht="14.25" x14ac:dyDescent="0.45">
      <c r="A773" s="34" t="s">
        <v>1270</v>
      </c>
      <c r="B773" s="34" t="s">
        <v>535</v>
      </c>
      <c r="C773" s="34">
        <v>62.4</v>
      </c>
      <c r="D773" s="34">
        <v>59</v>
      </c>
      <c r="E773" s="70">
        <v>60.4</v>
      </c>
      <c r="F773" s="70">
        <v>61.3</v>
      </c>
      <c r="G773" s="70">
        <v>59.8</v>
      </c>
      <c r="H773" s="70">
        <v>60.5</v>
      </c>
      <c r="I773" s="70">
        <v>58.6</v>
      </c>
      <c r="J773" s="70">
        <v>60.8</v>
      </c>
      <c r="K773" s="70">
        <v>59.9</v>
      </c>
      <c r="L773" s="70">
        <v>61</v>
      </c>
    </row>
    <row r="774" spans="1:12" ht="14.25" x14ac:dyDescent="0.45">
      <c r="A774" s="34" t="s">
        <v>1271</v>
      </c>
      <c r="B774" s="34" t="s">
        <v>537</v>
      </c>
      <c r="C774" s="34">
        <v>33.1</v>
      </c>
      <c r="D774" s="34">
        <v>32.9</v>
      </c>
      <c r="E774" s="70">
        <v>32.799999999999997</v>
      </c>
      <c r="F774" s="70">
        <v>32.4</v>
      </c>
      <c r="G774" s="70">
        <v>31.3</v>
      </c>
      <c r="H774" s="70">
        <v>30.8</v>
      </c>
      <c r="I774" s="70">
        <v>30.3</v>
      </c>
      <c r="J774" s="70">
        <v>30</v>
      </c>
      <c r="K774" s="70">
        <v>29.7</v>
      </c>
      <c r="L774" s="70">
        <v>30.2</v>
      </c>
    </row>
    <row r="775" spans="1:12" ht="14.25" x14ac:dyDescent="0.45">
      <c r="A775" s="34" t="s">
        <v>1272</v>
      </c>
      <c r="B775" s="34" t="s">
        <v>539</v>
      </c>
      <c r="C775" s="34">
        <v>10.199999999999999</v>
      </c>
      <c r="D775" s="34">
        <v>10.6</v>
      </c>
      <c r="E775" s="70">
        <v>11</v>
      </c>
      <c r="F775" s="70">
        <v>10.8</v>
      </c>
      <c r="G775" s="70">
        <v>10.6</v>
      </c>
      <c r="H775" s="70">
        <v>10.7</v>
      </c>
      <c r="I775" s="70">
        <v>10.4</v>
      </c>
      <c r="J775" s="70">
        <v>10.3</v>
      </c>
      <c r="K775" s="70">
        <v>10.8</v>
      </c>
      <c r="L775" s="70">
        <v>11.2</v>
      </c>
    </row>
    <row r="776" spans="1:12" ht="14.25" x14ac:dyDescent="0.45">
      <c r="A776" s="34" t="s">
        <v>1273</v>
      </c>
      <c r="B776" s="34" t="s">
        <v>541</v>
      </c>
      <c r="C776" s="34">
        <v>19.100000000000001</v>
      </c>
      <c r="D776" s="34">
        <v>15.5</v>
      </c>
      <c r="E776" s="70">
        <v>16.600000000000001</v>
      </c>
      <c r="F776" s="70">
        <v>18.2</v>
      </c>
      <c r="G776" s="70">
        <v>17.899999999999999</v>
      </c>
      <c r="H776" s="70">
        <v>19</v>
      </c>
      <c r="I776" s="70">
        <v>17.899999999999999</v>
      </c>
      <c r="J776" s="70">
        <v>20.5</v>
      </c>
      <c r="K776" s="70">
        <v>19.399999999999999</v>
      </c>
      <c r="L776" s="70">
        <v>19.600000000000001</v>
      </c>
    </row>
    <row r="777" spans="1:12" ht="14.25" x14ac:dyDescent="0.45">
      <c r="A777" s="34" t="s">
        <v>1274</v>
      </c>
      <c r="B777" s="34" t="s">
        <v>543</v>
      </c>
      <c r="C777" s="34">
        <v>37.6</v>
      </c>
      <c r="D777" s="34">
        <v>41</v>
      </c>
      <c r="E777" s="70">
        <v>39.6</v>
      </c>
      <c r="F777" s="70">
        <v>38.700000000000003</v>
      </c>
      <c r="G777" s="70">
        <v>40.200000000000003</v>
      </c>
      <c r="H777" s="70">
        <v>39.5</v>
      </c>
      <c r="I777" s="70">
        <v>41.4</v>
      </c>
      <c r="J777" s="70">
        <v>39.200000000000003</v>
      </c>
      <c r="K777" s="70">
        <v>40.1</v>
      </c>
      <c r="L777" s="70">
        <v>39</v>
      </c>
    </row>
    <row r="778" spans="1:12" ht="14.25" x14ac:dyDescent="0.45">
      <c r="A778" s="34" t="s">
        <v>1275</v>
      </c>
      <c r="B778" s="34" t="s">
        <v>545</v>
      </c>
      <c r="C778" s="34">
        <v>3.2</v>
      </c>
      <c r="D778" s="34">
        <v>3.3</v>
      </c>
      <c r="E778" s="70">
        <v>3.8</v>
      </c>
      <c r="F778" s="70">
        <v>3.5</v>
      </c>
      <c r="G778" s="70">
        <v>3.2</v>
      </c>
      <c r="H778" s="70">
        <v>3.1</v>
      </c>
      <c r="I778" s="70">
        <v>3.2</v>
      </c>
      <c r="J778" s="70">
        <v>2.7</v>
      </c>
      <c r="K778" s="70">
        <v>2.4</v>
      </c>
      <c r="L778" s="70">
        <v>2.4</v>
      </c>
    </row>
    <row r="779" spans="1:12" ht="14.25" x14ac:dyDescent="0.45">
      <c r="A779" s="34" t="s">
        <v>1276</v>
      </c>
      <c r="B779" s="34" t="s">
        <v>547</v>
      </c>
      <c r="C779" s="34">
        <v>7</v>
      </c>
      <c r="D779" s="34">
        <v>7.5</v>
      </c>
      <c r="E779" s="70">
        <v>7.8</v>
      </c>
      <c r="F779" s="70">
        <v>7.8</v>
      </c>
      <c r="G779" s="70">
        <v>7.6</v>
      </c>
      <c r="H779" s="70">
        <v>8</v>
      </c>
      <c r="I779" s="70">
        <v>8.5</v>
      </c>
      <c r="J779" s="70">
        <v>7.4</v>
      </c>
      <c r="K779" s="70">
        <v>7.2</v>
      </c>
      <c r="L779" s="70">
        <v>7.6</v>
      </c>
    </row>
    <row r="780" spans="1:12" ht="14.25" x14ac:dyDescent="0.45">
      <c r="A780" s="34" t="s">
        <v>1277</v>
      </c>
      <c r="B780" s="34" t="s">
        <v>549</v>
      </c>
      <c r="C780" s="34">
        <v>27.5</v>
      </c>
      <c r="D780" s="34">
        <v>30.2</v>
      </c>
      <c r="E780" s="70">
        <v>28.1</v>
      </c>
      <c r="F780" s="70">
        <v>27.4</v>
      </c>
      <c r="G780" s="70">
        <v>29.4</v>
      </c>
      <c r="H780" s="70">
        <v>28.4</v>
      </c>
      <c r="I780" s="70">
        <v>29.7</v>
      </c>
      <c r="J780" s="70">
        <v>29.1</v>
      </c>
      <c r="K780" s="70">
        <v>30.4</v>
      </c>
      <c r="L780" s="70">
        <v>29</v>
      </c>
    </row>
    <row r="781" spans="1:12" ht="14.25" x14ac:dyDescent="0.45">
      <c r="A781" s="34" t="s">
        <v>1278</v>
      </c>
      <c r="B781" s="36" t="s">
        <v>1279</v>
      </c>
      <c r="C781" s="34">
        <v>100</v>
      </c>
      <c r="D781" s="34">
        <v>100</v>
      </c>
      <c r="E781" s="70">
        <v>100</v>
      </c>
      <c r="F781" s="70">
        <v>100</v>
      </c>
      <c r="G781" s="70">
        <v>100</v>
      </c>
      <c r="H781" s="70">
        <v>100</v>
      </c>
      <c r="I781" s="70">
        <v>100</v>
      </c>
      <c r="J781" s="70">
        <v>100</v>
      </c>
      <c r="K781" s="70">
        <v>100</v>
      </c>
      <c r="L781" s="70">
        <v>100</v>
      </c>
    </row>
    <row r="782" spans="1:12" ht="14.25" x14ac:dyDescent="0.45">
      <c r="A782" s="34" t="s">
        <v>1280</v>
      </c>
      <c r="B782" s="34" t="s">
        <v>535</v>
      </c>
      <c r="C782" s="34">
        <v>51.8</v>
      </c>
      <c r="D782" s="34">
        <v>53.1</v>
      </c>
      <c r="E782" s="70">
        <v>53.2</v>
      </c>
      <c r="F782" s="70">
        <v>51.9</v>
      </c>
      <c r="G782" s="70">
        <v>52.4</v>
      </c>
      <c r="H782" s="70">
        <v>52.7</v>
      </c>
      <c r="I782" s="70">
        <v>52.8</v>
      </c>
      <c r="J782" s="70">
        <v>53</v>
      </c>
      <c r="K782" s="70">
        <v>53.9</v>
      </c>
      <c r="L782" s="70">
        <v>53.7</v>
      </c>
    </row>
    <row r="783" spans="1:12" ht="14.25" x14ac:dyDescent="0.45">
      <c r="A783" s="34" t="s">
        <v>1281</v>
      </c>
      <c r="B783" s="34" t="s">
        <v>537</v>
      </c>
      <c r="C783" s="34">
        <v>35.1</v>
      </c>
      <c r="D783" s="34">
        <v>34.6</v>
      </c>
      <c r="E783" s="70">
        <v>34.200000000000003</v>
      </c>
      <c r="F783" s="70">
        <v>34.200000000000003</v>
      </c>
      <c r="G783" s="70">
        <v>35</v>
      </c>
      <c r="H783" s="70">
        <v>35.4</v>
      </c>
      <c r="I783" s="70">
        <v>35.6</v>
      </c>
      <c r="J783" s="70">
        <v>35.5</v>
      </c>
      <c r="K783" s="70">
        <v>36.1</v>
      </c>
      <c r="L783" s="70">
        <v>36.200000000000003</v>
      </c>
    </row>
    <row r="784" spans="1:12" ht="14.25" x14ac:dyDescent="0.45">
      <c r="A784" s="34" t="s">
        <v>1282</v>
      </c>
      <c r="B784" s="34" t="s">
        <v>539</v>
      </c>
      <c r="C784" s="34">
        <v>7.3</v>
      </c>
      <c r="D784" s="34">
        <v>7.2</v>
      </c>
      <c r="E784" s="70">
        <v>7.4</v>
      </c>
      <c r="F784" s="70">
        <v>6.6</v>
      </c>
      <c r="G784" s="70">
        <v>6.5</v>
      </c>
      <c r="H784" s="70">
        <v>6.7</v>
      </c>
      <c r="I784" s="70">
        <v>6.6</v>
      </c>
      <c r="J784" s="70">
        <v>6.5</v>
      </c>
      <c r="K784" s="70">
        <v>6.5</v>
      </c>
      <c r="L784" s="70">
        <v>6.5</v>
      </c>
    </row>
    <row r="785" spans="1:12" ht="14.25" x14ac:dyDescent="0.45">
      <c r="A785" s="34" t="s">
        <v>1283</v>
      </c>
      <c r="B785" s="34" t="s">
        <v>541</v>
      </c>
      <c r="C785" s="34">
        <v>9.4</v>
      </c>
      <c r="D785" s="34">
        <v>11.4</v>
      </c>
      <c r="E785" s="70">
        <v>11.6</v>
      </c>
      <c r="F785" s="70">
        <v>11.1</v>
      </c>
      <c r="G785" s="70">
        <v>10.8</v>
      </c>
      <c r="H785" s="70">
        <v>10.7</v>
      </c>
      <c r="I785" s="70">
        <v>10.6</v>
      </c>
      <c r="J785" s="70">
        <v>11.1</v>
      </c>
      <c r="K785" s="70">
        <v>11.2</v>
      </c>
      <c r="L785" s="70">
        <v>11</v>
      </c>
    </row>
    <row r="786" spans="1:12" ht="14.25" x14ac:dyDescent="0.45">
      <c r="A786" s="34" t="s">
        <v>1284</v>
      </c>
      <c r="B786" s="34" t="s">
        <v>543</v>
      </c>
      <c r="C786" s="34">
        <v>48.2</v>
      </c>
      <c r="D786" s="34">
        <v>46.9</v>
      </c>
      <c r="E786" s="70">
        <v>46.8</v>
      </c>
      <c r="F786" s="70">
        <v>48.1</v>
      </c>
      <c r="G786" s="70">
        <v>47.6</v>
      </c>
      <c r="H786" s="70">
        <v>47.3</v>
      </c>
      <c r="I786" s="70">
        <v>47.2</v>
      </c>
      <c r="J786" s="70">
        <v>47</v>
      </c>
      <c r="K786" s="70">
        <v>46.1</v>
      </c>
      <c r="L786" s="70">
        <v>46.3</v>
      </c>
    </row>
    <row r="787" spans="1:12" ht="14.25" x14ac:dyDescent="0.45">
      <c r="A787" s="34" t="s">
        <v>1285</v>
      </c>
      <c r="B787" s="34" t="s">
        <v>545</v>
      </c>
      <c r="C787" s="34">
        <v>4.4000000000000004</v>
      </c>
      <c r="D787" s="34">
        <v>3.9</v>
      </c>
      <c r="E787" s="70">
        <v>4.5</v>
      </c>
      <c r="F787" s="70">
        <v>4.4000000000000004</v>
      </c>
      <c r="G787" s="70">
        <v>3.7</v>
      </c>
      <c r="H787" s="70">
        <v>3.6</v>
      </c>
      <c r="I787" s="70">
        <v>3.5</v>
      </c>
      <c r="J787" s="70">
        <v>3.3</v>
      </c>
      <c r="K787" s="70">
        <v>2.8</v>
      </c>
      <c r="L787" s="70">
        <v>2.8</v>
      </c>
    </row>
    <row r="788" spans="1:12" ht="14.25" x14ac:dyDescent="0.45">
      <c r="A788" s="34" t="s">
        <v>1286</v>
      </c>
      <c r="B788" s="34" t="s">
        <v>547</v>
      </c>
      <c r="C788" s="34">
        <v>12.8</v>
      </c>
      <c r="D788" s="34">
        <v>12.1</v>
      </c>
      <c r="E788" s="70">
        <v>13.5</v>
      </c>
      <c r="F788" s="70">
        <v>14.4</v>
      </c>
      <c r="G788" s="70">
        <v>14.2</v>
      </c>
      <c r="H788" s="70">
        <v>14.9</v>
      </c>
      <c r="I788" s="70">
        <v>15</v>
      </c>
      <c r="J788" s="70">
        <v>13.5</v>
      </c>
      <c r="K788" s="70">
        <v>12.8</v>
      </c>
      <c r="L788" s="70">
        <v>13.4</v>
      </c>
    </row>
    <row r="789" spans="1:12" ht="14.25" x14ac:dyDescent="0.45">
      <c r="A789" s="34" t="s">
        <v>1287</v>
      </c>
      <c r="B789" s="34" t="s">
        <v>549</v>
      </c>
      <c r="C789" s="34">
        <v>31</v>
      </c>
      <c r="D789" s="34">
        <v>30.9</v>
      </c>
      <c r="E789" s="70">
        <v>28.7</v>
      </c>
      <c r="F789" s="70">
        <v>29.3</v>
      </c>
      <c r="G789" s="70">
        <v>29.7</v>
      </c>
      <c r="H789" s="70">
        <v>28.8</v>
      </c>
      <c r="I789" s="70">
        <v>28.6</v>
      </c>
      <c r="J789" s="70">
        <v>30.2</v>
      </c>
      <c r="K789" s="70">
        <v>30.6</v>
      </c>
      <c r="L789" s="70">
        <v>30.1</v>
      </c>
    </row>
    <row r="790" spans="1:12" ht="14.25" x14ac:dyDescent="0.45">
      <c r="A790" s="34" t="s">
        <v>1288</v>
      </c>
      <c r="B790" s="36" t="s">
        <v>1289</v>
      </c>
      <c r="C790" s="34">
        <v>100</v>
      </c>
      <c r="D790" s="34">
        <v>100</v>
      </c>
      <c r="E790" s="70">
        <v>100</v>
      </c>
      <c r="F790" s="70">
        <v>100</v>
      </c>
      <c r="G790" s="70">
        <v>100</v>
      </c>
      <c r="H790" s="70">
        <v>100</v>
      </c>
      <c r="I790" s="70">
        <v>100</v>
      </c>
      <c r="J790" s="70">
        <v>100</v>
      </c>
      <c r="K790" s="70">
        <v>100</v>
      </c>
      <c r="L790" s="70">
        <v>100</v>
      </c>
    </row>
    <row r="791" spans="1:12" ht="14.25" x14ac:dyDescent="0.45">
      <c r="A791" s="34" t="s">
        <v>1290</v>
      </c>
      <c r="B791" s="34" t="s">
        <v>417</v>
      </c>
      <c r="C791" s="34">
        <v>60</v>
      </c>
      <c r="D791" s="34">
        <v>62.6</v>
      </c>
      <c r="E791" s="70">
        <v>61.3</v>
      </c>
      <c r="F791" s="70">
        <v>60.7</v>
      </c>
      <c r="G791" s="70">
        <v>60.4</v>
      </c>
      <c r="H791" s="70">
        <v>61</v>
      </c>
      <c r="I791" s="70">
        <v>60.7</v>
      </c>
      <c r="J791" s="70">
        <v>61.1</v>
      </c>
      <c r="K791" s="70">
        <v>59.7</v>
      </c>
      <c r="L791" s="70">
        <v>59.7</v>
      </c>
    </row>
    <row r="792" spans="1:12" ht="14.25" x14ac:dyDescent="0.45">
      <c r="A792" s="34" t="s">
        <v>1291</v>
      </c>
      <c r="B792" s="34" t="s">
        <v>419</v>
      </c>
      <c r="C792" s="34">
        <v>43.6</v>
      </c>
      <c r="D792" s="34">
        <v>45.1</v>
      </c>
      <c r="E792" s="70">
        <v>43.3</v>
      </c>
      <c r="F792" s="70">
        <v>43.6</v>
      </c>
      <c r="G792" s="70">
        <v>43.5</v>
      </c>
      <c r="H792" s="70">
        <v>44.1</v>
      </c>
      <c r="I792" s="70">
        <v>43.9</v>
      </c>
      <c r="J792" s="70">
        <v>44.5</v>
      </c>
      <c r="K792" s="70">
        <v>43.7</v>
      </c>
      <c r="L792" s="70">
        <v>43.9</v>
      </c>
    </row>
    <row r="793" spans="1:12" ht="14.25" x14ac:dyDescent="0.45">
      <c r="A793" s="34" t="s">
        <v>1292</v>
      </c>
      <c r="B793" s="34" t="s">
        <v>421</v>
      </c>
      <c r="C793" s="34">
        <v>3.2</v>
      </c>
      <c r="D793" s="34">
        <v>3.4</v>
      </c>
      <c r="E793" s="70">
        <v>3.3</v>
      </c>
      <c r="F793" s="70">
        <v>3.4</v>
      </c>
      <c r="G793" s="70">
        <v>3.3</v>
      </c>
      <c r="H793" s="70">
        <v>3.4</v>
      </c>
      <c r="I793" s="70">
        <v>3.3</v>
      </c>
      <c r="J793" s="70">
        <v>3.3</v>
      </c>
      <c r="K793" s="70">
        <v>3.3</v>
      </c>
      <c r="L793" s="70">
        <v>3.4</v>
      </c>
    </row>
    <row r="794" spans="1:12" ht="14.25" x14ac:dyDescent="0.45">
      <c r="A794" s="34" t="s">
        <v>1293</v>
      </c>
      <c r="B794" s="34" t="s">
        <v>423</v>
      </c>
      <c r="C794" s="34">
        <v>13.2</v>
      </c>
      <c r="D794" s="34">
        <v>14.1</v>
      </c>
      <c r="E794" s="70">
        <v>14.7</v>
      </c>
      <c r="F794" s="70">
        <v>13.7</v>
      </c>
      <c r="G794" s="70">
        <v>13.5</v>
      </c>
      <c r="H794" s="70">
        <v>13.4</v>
      </c>
      <c r="I794" s="70">
        <v>13.4</v>
      </c>
      <c r="J794" s="70">
        <v>13.3</v>
      </c>
      <c r="K794" s="70">
        <v>12.7</v>
      </c>
      <c r="L794" s="70">
        <v>12.4</v>
      </c>
    </row>
    <row r="795" spans="1:12" ht="14.25" x14ac:dyDescent="0.45">
      <c r="A795" s="34" t="s">
        <v>1294</v>
      </c>
      <c r="B795" s="34" t="s">
        <v>425</v>
      </c>
      <c r="C795" s="34">
        <v>40</v>
      </c>
      <c r="D795" s="34">
        <v>37.4</v>
      </c>
      <c r="E795" s="70">
        <v>38.700000000000003</v>
      </c>
      <c r="F795" s="70">
        <v>39.299999999999997</v>
      </c>
      <c r="G795" s="70">
        <v>39.6</v>
      </c>
      <c r="H795" s="70">
        <v>39</v>
      </c>
      <c r="I795" s="70">
        <v>39.299999999999997</v>
      </c>
      <c r="J795" s="70">
        <v>38.9</v>
      </c>
      <c r="K795" s="70">
        <v>40.299999999999997</v>
      </c>
      <c r="L795" s="70">
        <v>40.299999999999997</v>
      </c>
    </row>
    <row r="796" spans="1:12" ht="14.25" x14ac:dyDescent="0.45">
      <c r="A796" s="34" t="s">
        <v>1295</v>
      </c>
      <c r="B796" s="34" t="s">
        <v>427</v>
      </c>
      <c r="C796" s="34">
        <v>2</v>
      </c>
      <c r="D796" s="34">
        <v>1.2</v>
      </c>
      <c r="E796" s="70">
        <v>1.7</v>
      </c>
      <c r="F796" s="70">
        <v>1.9</v>
      </c>
      <c r="G796" s="70">
        <v>1.4</v>
      </c>
      <c r="H796" s="70">
        <v>1.5</v>
      </c>
      <c r="I796" s="70">
        <v>1.4</v>
      </c>
      <c r="J796" s="70">
        <v>1.1000000000000001</v>
      </c>
      <c r="K796" s="70">
        <v>0.9</v>
      </c>
      <c r="L796" s="70">
        <v>0.9</v>
      </c>
    </row>
    <row r="797" spans="1:12" ht="14.25" x14ac:dyDescent="0.45">
      <c r="A797" s="34" t="s">
        <v>1296</v>
      </c>
      <c r="B797" s="34" t="s">
        <v>429</v>
      </c>
      <c r="C797" s="34">
        <v>11.1</v>
      </c>
      <c r="D797" s="34">
        <v>10.3</v>
      </c>
      <c r="E797" s="70">
        <v>10.8</v>
      </c>
      <c r="F797" s="70">
        <v>12</v>
      </c>
      <c r="G797" s="70">
        <v>12.9</v>
      </c>
      <c r="H797" s="70">
        <v>12.6</v>
      </c>
      <c r="I797" s="70">
        <v>12.8</v>
      </c>
      <c r="J797" s="70">
        <v>12.2</v>
      </c>
      <c r="K797" s="70">
        <v>12.3</v>
      </c>
      <c r="L797" s="70">
        <v>12.7</v>
      </c>
    </row>
    <row r="798" spans="1:12" ht="14.25" x14ac:dyDescent="0.45">
      <c r="A798" s="34" t="s">
        <v>1297</v>
      </c>
      <c r="B798" s="34" t="s">
        <v>431</v>
      </c>
      <c r="C798" s="34">
        <v>26.9</v>
      </c>
      <c r="D798" s="34">
        <v>25.9</v>
      </c>
      <c r="E798" s="70">
        <v>26.3</v>
      </c>
      <c r="F798" s="70">
        <v>25.4</v>
      </c>
      <c r="G798" s="70">
        <v>25.3</v>
      </c>
      <c r="H798" s="70">
        <v>25</v>
      </c>
      <c r="I798" s="70">
        <v>25.2</v>
      </c>
      <c r="J798" s="70">
        <v>25.6</v>
      </c>
      <c r="K798" s="70">
        <v>27.1</v>
      </c>
      <c r="L798" s="70">
        <v>26.7</v>
      </c>
    </row>
    <row r="799" spans="1:12" ht="14.25" x14ac:dyDescent="0.45">
      <c r="A799" s="34" t="s">
        <v>1298</v>
      </c>
      <c r="B799" s="36" t="s">
        <v>1299</v>
      </c>
      <c r="C799" s="34">
        <v>100</v>
      </c>
      <c r="D799" s="34">
        <v>100</v>
      </c>
      <c r="E799" s="70">
        <v>100</v>
      </c>
      <c r="F799" s="70">
        <v>100</v>
      </c>
      <c r="G799" s="70">
        <v>100</v>
      </c>
      <c r="H799" s="70">
        <v>100</v>
      </c>
      <c r="I799" s="70">
        <v>100</v>
      </c>
      <c r="J799" s="70">
        <v>100</v>
      </c>
      <c r="K799" s="70">
        <v>100</v>
      </c>
      <c r="L799" s="70">
        <v>100</v>
      </c>
    </row>
    <row r="800" spans="1:12" ht="14.25" x14ac:dyDescent="0.45">
      <c r="A800" s="34" t="s">
        <v>1300</v>
      </c>
      <c r="B800" s="34" t="s">
        <v>417</v>
      </c>
      <c r="C800" s="34">
        <v>63.5</v>
      </c>
      <c r="D800" s="34">
        <v>63.4</v>
      </c>
      <c r="E800" s="70">
        <v>63.2</v>
      </c>
      <c r="F800" s="70">
        <v>63.5</v>
      </c>
      <c r="G800" s="70">
        <v>63.7</v>
      </c>
      <c r="H800" s="70">
        <v>64.599999999999994</v>
      </c>
      <c r="I800" s="70">
        <v>65.099999999999994</v>
      </c>
      <c r="J800" s="70">
        <v>65.5</v>
      </c>
      <c r="K800" s="70">
        <v>65.3</v>
      </c>
      <c r="L800" s="70">
        <v>64.900000000000006</v>
      </c>
    </row>
    <row r="801" spans="1:12" ht="14.25" x14ac:dyDescent="0.45">
      <c r="A801" s="34" t="s">
        <v>1301</v>
      </c>
      <c r="B801" s="34" t="s">
        <v>419</v>
      </c>
      <c r="C801" s="34">
        <v>51.1</v>
      </c>
      <c r="D801" s="34">
        <v>50.9</v>
      </c>
      <c r="E801" s="70">
        <v>50.7</v>
      </c>
      <c r="F801" s="70">
        <v>50.6</v>
      </c>
      <c r="G801" s="70">
        <v>50.3</v>
      </c>
      <c r="H801" s="70">
        <v>51</v>
      </c>
      <c r="I801" s="70">
        <v>51.3</v>
      </c>
      <c r="J801" s="70">
        <v>51.7</v>
      </c>
      <c r="K801" s="70">
        <v>51.6</v>
      </c>
      <c r="L801" s="70">
        <v>51.3</v>
      </c>
    </row>
    <row r="802" spans="1:12" ht="14.25" x14ac:dyDescent="0.45">
      <c r="A802" s="34" t="s">
        <v>1302</v>
      </c>
      <c r="B802" s="34" t="s">
        <v>421</v>
      </c>
      <c r="C802" s="34">
        <v>-0.7</v>
      </c>
      <c r="D802" s="34">
        <v>-0.7</v>
      </c>
      <c r="E802" s="70">
        <v>-0.6</v>
      </c>
      <c r="F802" s="70">
        <v>-0.7</v>
      </c>
      <c r="G802" s="70">
        <v>-0.7</v>
      </c>
      <c r="H802" s="70">
        <v>-0.7</v>
      </c>
      <c r="I802" s="70">
        <v>-0.7</v>
      </c>
      <c r="J802" s="70">
        <v>-0.7</v>
      </c>
      <c r="K802" s="70">
        <v>-0.7</v>
      </c>
      <c r="L802" s="70">
        <v>-0.7</v>
      </c>
    </row>
    <row r="803" spans="1:12" ht="14.25" x14ac:dyDescent="0.45">
      <c r="A803" s="34" t="s">
        <v>1303</v>
      </c>
      <c r="B803" s="34" t="s">
        <v>423</v>
      </c>
      <c r="C803" s="34">
        <v>13.1</v>
      </c>
      <c r="D803" s="34">
        <v>13.2</v>
      </c>
      <c r="E803" s="70">
        <v>13.1</v>
      </c>
      <c r="F803" s="70">
        <v>13.6</v>
      </c>
      <c r="G803" s="70">
        <v>14.1</v>
      </c>
      <c r="H803" s="70">
        <v>14.3</v>
      </c>
      <c r="I803" s="70">
        <v>14.5</v>
      </c>
      <c r="J803" s="70">
        <v>14.5</v>
      </c>
      <c r="K803" s="70">
        <v>14.4</v>
      </c>
      <c r="L803" s="70">
        <v>14.3</v>
      </c>
    </row>
    <row r="804" spans="1:12" ht="14.25" x14ac:dyDescent="0.45">
      <c r="A804" s="34" t="s">
        <v>1304</v>
      </c>
      <c r="B804" s="34" t="s">
        <v>425</v>
      </c>
      <c r="C804" s="34">
        <v>36.5</v>
      </c>
      <c r="D804" s="34">
        <v>36.6</v>
      </c>
      <c r="E804" s="70">
        <v>36.799999999999997</v>
      </c>
      <c r="F804" s="70">
        <v>36.5</v>
      </c>
      <c r="G804" s="70">
        <v>36.299999999999997</v>
      </c>
      <c r="H804" s="70">
        <v>35.4</v>
      </c>
      <c r="I804" s="70">
        <v>34.9</v>
      </c>
      <c r="J804" s="70">
        <v>34.5</v>
      </c>
      <c r="K804" s="70">
        <v>34.700000000000003</v>
      </c>
      <c r="L804" s="70">
        <v>35.1</v>
      </c>
    </row>
    <row r="805" spans="1:12" ht="14.25" x14ac:dyDescent="0.45">
      <c r="A805" s="34" t="s">
        <v>1305</v>
      </c>
      <c r="B805" s="34" t="s">
        <v>427</v>
      </c>
      <c r="C805" s="34">
        <v>7.2</v>
      </c>
      <c r="D805" s="34">
        <v>5.8</v>
      </c>
      <c r="E805" s="70">
        <v>6.3</v>
      </c>
      <c r="F805" s="70">
        <v>7</v>
      </c>
      <c r="G805" s="70">
        <v>6.5</v>
      </c>
      <c r="H805" s="70">
        <v>6.2</v>
      </c>
      <c r="I805" s="70">
        <v>5.5</v>
      </c>
      <c r="J805" s="70">
        <v>4</v>
      </c>
      <c r="K805" s="70">
        <v>3.8</v>
      </c>
      <c r="L805" s="70">
        <v>4.8</v>
      </c>
    </row>
    <row r="806" spans="1:12" ht="14.25" x14ac:dyDescent="0.45">
      <c r="A806" s="34" t="s">
        <v>1306</v>
      </c>
      <c r="B806" s="34" t="s">
        <v>429</v>
      </c>
      <c r="C806" s="34">
        <v>8.1999999999999993</v>
      </c>
      <c r="D806" s="34">
        <v>8.1</v>
      </c>
      <c r="E806" s="70">
        <v>8.6</v>
      </c>
      <c r="F806" s="70">
        <v>8.1999999999999993</v>
      </c>
      <c r="G806" s="70">
        <v>8.1</v>
      </c>
      <c r="H806" s="70">
        <v>8.3000000000000007</v>
      </c>
      <c r="I806" s="70">
        <v>8.5</v>
      </c>
      <c r="J806" s="70">
        <v>8.5</v>
      </c>
      <c r="K806" s="70">
        <v>8.5</v>
      </c>
      <c r="L806" s="70">
        <v>9.1999999999999993</v>
      </c>
    </row>
    <row r="807" spans="1:12" ht="14.25" x14ac:dyDescent="0.45">
      <c r="A807" s="34" t="s">
        <v>1307</v>
      </c>
      <c r="B807" s="34" t="s">
        <v>431</v>
      </c>
      <c r="C807" s="34">
        <v>21.1</v>
      </c>
      <c r="D807" s="34">
        <v>22.7</v>
      </c>
      <c r="E807" s="70">
        <v>21.8</v>
      </c>
      <c r="F807" s="70">
        <v>21.3</v>
      </c>
      <c r="G807" s="70">
        <v>21.7</v>
      </c>
      <c r="H807" s="70">
        <v>21</v>
      </c>
      <c r="I807" s="70">
        <v>21</v>
      </c>
      <c r="J807" s="70">
        <v>22</v>
      </c>
      <c r="K807" s="70">
        <v>22.4</v>
      </c>
      <c r="L807" s="70">
        <v>21</v>
      </c>
    </row>
    <row r="808" spans="1:12" ht="14.25" x14ac:dyDescent="0.45">
      <c r="A808" s="34" t="s">
        <v>1308</v>
      </c>
      <c r="B808" s="36" t="s">
        <v>1309</v>
      </c>
      <c r="C808" s="34">
        <v>100</v>
      </c>
      <c r="D808" s="34">
        <v>100</v>
      </c>
      <c r="E808" s="70">
        <v>100</v>
      </c>
      <c r="F808" s="70">
        <v>100</v>
      </c>
      <c r="G808" s="70">
        <v>100</v>
      </c>
      <c r="H808" s="70">
        <v>100</v>
      </c>
      <c r="I808" s="70">
        <v>100</v>
      </c>
      <c r="J808" s="70">
        <v>100</v>
      </c>
      <c r="K808" s="70">
        <v>100</v>
      </c>
      <c r="L808" s="70">
        <v>100</v>
      </c>
    </row>
    <row r="809" spans="1:12" ht="14.25" x14ac:dyDescent="0.45">
      <c r="A809" s="34" t="s">
        <v>1310</v>
      </c>
      <c r="B809" s="34" t="s">
        <v>381</v>
      </c>
      <c r="C809" s="34">
        <v>61.9</v>
      </c>
      <c r="D809" s="34">
        <v>61.6</v>
      </c>
      <c r="E809" s="70">
        <v>61</v>
      </c>
      <c r="F809" s="70">
        <v>62</v>
      </c>
      <c r="G809" s="70">
        <v>62.4</v>
      </c>
      <c r="H809" s="70">
        <v>64.2</v>
      </c>
      <c r="I809" s="70">
        <v>65.400000000000006</v>
      </c>
      <c r="J809" s="70">
        <v>66.599999999999994</v>
      </c>
      <c r="K809" s="70">
        <v>66.900000000000006</v>
      </c>
      <c r="L809" s="70">
        <v>67.2</v>
      </c>
    </row>
    <row r="810" spans="1:12" ht="14.25" x14ac:dyDescent="0.45">
      <c r="A810" s="34" t="s">
        <v>1311</v>
      </c>
      <c r="B810" s="34" t="s">
        <v>383</v>
      </c>
      <c r="C810" s="34">
        <v>40.1</v>
      </c>
      <c r="D810" s="34">
        <v>40.299999999999997</v>
      </c>
      <c r="E810" s="70">
        <v>40.200000000000003</v>
      </c>
      <c r="F810" s="70">
        <v>40.799999999999997</v>
      </c>
      <c r="G810" s="70">
        <v>40.700000000000003</v>
      </c>
      <c r="H810" s="70">
        <v>41.5</v>
      </c>
      <c r="I810" s="70">
        <v>42</v>
      </c>
      <c r="J810" s="70">
        <v>42.8</v>
      </c>
      <c r="K810" s="70">
        <v>43.2</v>
      </c>
      <c r="L810" s="70">
        <v>43.3</v>
      </c>
    </row>
    <row r="811" spans="1:12" ht="14.25" x14ac:dyDescent="0.45">
      <c r="A811" s="34" t="s">
        <v>1312</v>
      </c>
      <c r="B811" s="34" t="s">
        <v>385</v>
      </c>
      <c r="C811" s="34">
        <v>-0.4</v>
      </c>
      <c r="D811" s="34">
        <v>-0.5</v>
      </c>
      <c r="E811" s="70">
        <v>-0.3</v>
      </c>
      <c r="F811" s="70">
        <v>-0.4</v>
      </c>
      <c r="G811" s="70">
        <v>-0.4</v>
      </c>
      <c r="H811" s="70">
        <v>-0.7</v>
      </c>
      <c r="I811" s="70">
        <v>-0.7</v>
      </c>
      <c r="J811" s="70">
        <v>-0.5</v>
      </c>
      <c r="K811" s="70">
        <v>-0.5</v>
      </c>
      <c r="L811" s="70">
        <v>-0.6</v>
      </c>
    </row>
    <row r="812" spans="1:12" ht="14.25" x14ac:dyDescent="0.45">
      <c r="A812" s="34" t="s">
        <v>1313</v>
      </c>
      <c r="B812" s="34" t="s">
        <v>387</v>
      </c>
      <c r="C812" s="34">
        <v>22.2</v>
      </c>
      <c r="D812" s="34">
        <v>21.8</v>
      </c>
      <c r="E812" s="70">
        <v>21.1</v>
      </c>
      <c r="F812" s="70">
        <v>21.7</v>
      </c>
      <c r="G812" s="70">
        <v>22.2</v>
      </c>
      <c r="H812" s="70">
        <v>23.3</v>
      </c>
      <c r="I812" s="70">
        <v>24</v>
      </c>
      <c r="J812" s="70">
        <v>24.4</v>
      </c>
      <c r="K812" s="70">
        <v>24.3</v>
      </c>
      <c r="L812" s="70">
        <v>24.5</v>
      </c>
    </row>
    <row r="813" spans="1:12" ht="14.25" x14ac:dyDescent="0.45">
      <c r="A813" s="34" t="s">
        <v>1314</v>
      </c>
      <c r="B813" s="34" t="s">
        <v>389</v>
      </c>
      <c r="C813" s="34">
        <v>38.1</v>
      </c>
      <c r="D813" s="34">
        <v>38.4</v>
      </c>
      <c r="E813" s="70">
        <v>39</v>
      </c>
      <c r="F813" s="70">
        <v>38</v>
      </c>
      <c r="G813" s="70">
        <v>37.6</v>
      </c>
      <c r="H813" s="70">
        <v>35.799999999999997</v>
      </c>
      <c r="I813" s="70">
        <v>34.6</v>
      </c>
      <c r="J813" s="70">
        <v>33.4</v>
      </c>
      <c r="K813" s="70">
        <v>33.1</v>
      </c>
      <c r="L813" s="70">
        <v>32.799999999999997</v>
      </c>
    </row>
    <row r="814" spans="1:12" ht="14.25" x14ac:dyDescent="0.45">
      <c r="A814" s="34" t="s">
        <v>1315</v>
      </c>
      <c r="B814" s="34" t="s">
        <v>391</v>
      </c>
      <c r="C814" s="34">
        <v>4.3</v>
      </c>
      <c r="D814" s="34">
        <v>3.1</v>
      </c>
      <c r="E814" s="70">
        <v>3.5</v>
      </c>
      <c r="F814" s="70">
        <v>3.9</v>
      </c>
      <c r="G814" s="70">
        <v>3.6</v>
      </c>
      <c r="H814" s="70">
        <v>3.3</v>
      </c>
      <c r="I814" s="70">
        <v>2.6</v>
      </c>
      <c r="J814" s="70">
        <v>1.7</v>
      </c>
      <c r="K814" s="70">
        <v>1.7</v>
      </c>
      <c r="L814" s="70">
        <v>2.2000000000000002</v>
      </c>
    </row>
    <row r="815" spans="1:12" ht="14.25" x14ac:dyDescent="0.45">
      <c r="A815" s="34" t="s">
        <v>1316</v>
      </c>
      <c r="B815" s="34" t="s">
        <v>393</v>
      </c>
      <c r="C815" s="34">
        <v>7</v>
      </c>
      <c r="D815" s="34">
        <v>7.2</v>
      </c>
      <c r="E815" s="70">
        <v>8.3000000000000007</v>
      </c>
      <c r="F815" s="70">
        <v>7.8</v>
      </c>
      <c r="G815" s="70">
        <v>7.4</v>
      </c>
      <c r="H815" s="70">
        <v>7.4</v>
      </c>
      <c r="I815" s="70">
        <v>7.5</v>
      </c>
      <c r="J815" s="70">
        <v>7.3</v>
      </c>
      <c r="K815" s="70">
        <v>7.7</v>
      </c>
      <c r="L815" s="70">
        <v>8.4</v>
      </c>
    </row>
    <row r="816" spans="1:12" ht="14.25" x14ac:dyDescent="0.45">
      <c r="A816" s="34" t="s">
        <v>1317</v>
      </c>
      <c r="B816" s="34" t="s">
        <v>395</v>
      </c>
      <c r="C816" s="34">
        <v>26.9</v>
      </c>
      <c r="D816" s="34">
        <v>28.1</v>
      </c>
      <c r="E816" s="70">
        <v>27.2</v>
      </c>
      <c r="F816" s="70">
        <v>26.3</v>
      </c>
      <c r="G816" s="70">
        <v>26.6</v>
      </c>
      <c r="H816" s="70">
        <v>25.1</v>
      </c>
      <c r="I816" s="70">
        <v>24.5</v>
      </c>
      <c r="J816" s="70">
        <v>24.4</v>
      </c>
      <c r="K816" s="70">
        <v>23.7</v>
      </c>
      <c r="L816" s="70">
        <v>22.2</v>
      </c>
    </row>
    <row r="817" spans="1:12" ht="14.25" x14ac:dyDescent="0.45">
      <c r="A817" s="34" t="s">
        <v>1318</v>
      </c>
      <c r="B817" s="36" t="s">
        <v>1319</v>
      </c>
      <c r="C817" s="34">
        <v>100</v>
      </c>
      <c r="D817" s="34">
        <v>100</v>
      </c>
      <c r="E817" s="70">
        <v>100</v>
      </c>
      <c r="F817" s="70">
        <v>100</v>
      </c>
      <c r="G817" s="70">
        <v>100</v>
      </c>
      <c r="H817" s="70">
        <v>100</v>
      </c>
      <c r="I817" s="70">
        <v>100</v>
      </c>
      <c r="J817" s="70">
        <v>100</v>
      </c>
      <c r="K817" s="70">
        <v>100</v>
      </c>
      <c r="L817" s="70">
        <v>100</v>
      </c>
    </row>
    <row r="818" spans="1:12" ht="14.25" x14ac:dyDescent="0.45">
      <c r="A818" s="34" t="s">
        <v>1320</v>
      </c>
      <c r="B818" s="34" t="s">
        <v>535</v>
      </c>
      <c r="C818" s="34">
        <v>61.8</v>
      </c>
      <c r="D818" s="34">
        <v>61.6</v>
      </c>
      <c r="E818" s="70">
        <v>61.1</v>
      </c>
      <c r="F818" s="70">
        <v>62.6</v>
      </c>
      <c r="G818" s="70">
        <v>63.4</v>
      </c>
      <c r="H818" s="70">
        <v>65.599999999999994</v>
      </c>
      <c r="I818" s="70">
        <v>66.7</v>
      </c>
      <c r="J818" s="70">
        <v>67.099999999999994</v>
      </c>
      <c r="K818" s="70">
        <v>67.3</v>
      </c>
      <c r="L818" s="70">
        <v>67.099999999999994</v>
      </c>
    </row>
    <row r="819" spans="1:12" ht="14.25" x14ac:dyDescent="0.45">
      <c r="A819" s="34" t="s">
        <v>1321</v>
      </c>
      <c r="B819" s="34" t="s">
        <v>537</v>
      </c>
      <c r="C819" s="34">
        <v>37.9</v>
      </c>
      <c r="D819" s="34">
        <v>38.4</v>
      </c>
      <c r="E819" s="70">
        <v>38.5</v>
      </c>
      <c r="F819" s="70">
        <v>39</v>
      </c>
      <c r="G819" s="70">
        <v>39.1</v>
      </c>
      <c r="H819" s="70">
        <v>39.799999999999997</v>
      </c>
      <c r="I819" s="70">
        <v>40.4</v>
      </c>
      <c r="J819" s="70">
        <v>40.9</v>
      </c>
      <c r="K819" s="70">
        <v>41.4</v>
      </c>
      <c r="L819" s="70">
        <v>41.4</v>
      </c>
    </row>
    <row r="820" spans="1:12" ht="14.25" x14ac:dyDescent="0.45">
      <c r="A820" s="34" t="s">
        <v>1322</v>
      </c>
      <c r="B820" s="34" t="s">
        <v>539</v>
      </c>
      <c r="C820" s="34" t="s">
        <v>16</v>
      </c>
      <c r="D820" s="34" t="s">
        <v>16</v>
      </c>
      <c r="E820" s="70" t="s">
        <v>16</v>
      </c>
      <c r="F820" s="70" t="s">
        <v>16</v>
      </c>
      <c r="G820" s="70" t="s">
        <v>16</v>
      </c>
      <c r="H820" s="70" t="s">
        <v>16</v>
      </c>
      <c r="I820" s="70" t="s">
        <v>16</v>
      </c>
      <c r="J820" s="70" t="s">
        <v>16</v>
      </c>
      <c r="K820" s="70" t="s">
        <v>16</v>
      </c>
      <c r="L820" s="70" t="s">
        <v>16</v>
      </c>
    </row>
    <row r="821" spans="1:12" ht="14.25" x14ac:dyDescent="0.45">
      <c r="A821" s="34" t="s">
        <v>1323</v>
      </c>
      <c r="B821" s="34" t="s">
        <v>541</v>
      </c>
      <c r="C821" s="34">
        <v>23.8</v>
      </c>
      <c r="D821" s="34">
        <v>23.2</v>
      </c>
      <c r="E821" s="70">
        <v>22.7</v>
      </c>
      <c r="F821" s="70">
        <v>23.5</v>
      </c>
      <c r="G821" s="70">
        <v>24.3</v>
      </c>
      <c r="H821" s="70">
        <v>25.8</v>
      </c>
      <c r="I821" s="70">
        <v>26.3</v>
      </c>
      <c r="J821" s="70">
        <v>26.2</v>
      </c>
      <c r="K821" s="70">
        <v>25.9</v>
      </c>
      <c r="L821" s="70">
        <v>25.7</v>
      </c>
    </row>
    <row r="822" spans="1:12" ht="14.25" x14ac:dyDescent="0.45">
      <c r="A822" s="34" t="s">
        <v>1324</v>
      </c>
      <c r="B822" s="34" t="s">
        <v>543</v>
      </c>
      <c r="C822" s="34">
        <v>38.200000000000003</v>
      </c>
      <c r="D822" s="34">
        <v>38.4</v>
      </c>
      <c r="E822" s="70">
        <v>38.9</v>
      </c>
      <c r="F822" s="70">
        <v>37.4</v>
      </c>
      <c r="G822" s="70">
        <v>36.6</v>
      </c>
      <c r="H822" s="70">
        <v>34.4</v>
      </c>
      <c r="I822" s="70">
        <v>33.299999999999997</v>
      </c>
      <c r="J822" s="70">
        <v>32.9</v>
      </c>
      <c r="K822" s="70">
        <v>32.700000000000003</v>
      </c>
      <c r="L822" s="70">
        <v>32.9</v>
      </c>
    </row>
    <row r="823" spans="1:12" ht="14.25" x14ac:dyDescent="0.45">
      <c r="A823" s="34" t="s">
        <v>1325</v>
      </c>
      <c r="B823" s="34" t="s">
        <v>545</v>
      </c>
      <c r="C823" s="34">
        <v>3.8</v>
      </c>
      <c r="D823" s="34">
        <v>2.7</v>
      </c>
      <c r="E823" s="70">
        <v>3</v>
      </c>
      <c r="F823" s="70">
        <v>3.4</v>
      </c>
      <c r="G823" s="70">
        <v>3.1</v>
      </c>
      <c r="H823" s="70">
        <v>2.7</v>
      </c>
      <c r="I823" s="70">
        <v>2</v>
      </c>
      <c r="J823" s="70">
        <v>1.3</v>
      </c>
      <c r="K823" s="70">
        <v>1.3</v>
      </c>
      <c r="L823" s="70">
        <v>1.9</v>
      </c>
    </row>
    <row r="824" spans="1:12" ht="14.25" x14ac:dyDescent="0.45">
      <c r="A824" s="34" t="s">
        <v>1326</v>
      </c>
      <c r="B824" s="34" t="s">
        <v>547</v>
      </c>
      <c r="C824" s="34">
        <v>7.3</v>
      </c>
      <c r="D824" s="34">
        <v>7.5</v>
      </c>
      <c r="E824" s="70">
        <v>8.6</v>
      </c>
      <c r="F824" s="70">
        <v>7.9</v>
      </c>
      <c r="G824" s="70">
        <v>7.5</v>
      </c>
      <c r="H824" s="70">
        <v>7.5</v>
      </c>
      <c r="I824" s="70">
        <v>7.6</v>
      </c>
      <c r="J824" s="70">
        <v>7.4</v>
      </c>
      <c r="K824" s="70">
        <v>8</v>
      </c>
      <c r="L824" s="70">
        <v>8.6999999999999993</v>
      </c>
    </row>
    <row r="825" spans="1:12" ht="14.25" x14ac:dyDescent="0.45">
      <c r="A825" s="34" t="s">
        <v>1327</v>
      </c>
      <c r="B825" s="34" t="s">
        <v>549</v>
      </c>
      <c r="C825" s="34">
        <v>27.1</v>
      </c>
      <c r="D825" s="34">
        <v>28.3</v>
      </c>
      <c r="E825" s="70">
        <v>27.3</v>
      </c>
      <c r="F825" s="70">
        <v>26.1</v>
      </c>
      <c r="G825" s="70">
        <v>25.9</v>
      </c>
      <c r="H825" s="70">
        <v>24.2</v>
      </c>
      <c r="I825" s="70">
        <v>23.7</v>
      </c>
      <c r="J825" s="70">
        <v>24.2</v>
      </c>
      <c r="K825" s="70">
        <v>23.4</v>
      </c>
      <c r="L825" s="70">
        <v>22.3</v>
      </c>
    </row>
    <row r="826" spans="1:12" ht="14.25" x14ac:dyDescent="0.45">
      <c r="A826" s="34" t="s">
        <v>1328</v>
      </c>
      <c r="B826" s="36" t="s">
        <v>1329</v>
      </c>
      <c r="C826" s="34">
        <v>100</v>
      </c>
      <c r="D826" s="34">
        <v>100</v>
      </c>
      <c r="E826" s="70">
        <v>100</v>
      </c>
      <c r="F826" s="70">
        <v>100</v>
      </c>
      <c r="G826" s="70">
        <v>100</v>
      </c>
      <c r="H826" s="70">
        <v>100</v>
      </c>
      <c r="I826" s="70">
        <v>100</v>
      </c>
      <c r="J826" s="70">
        <v>100</v>
      </c>
      <c r="K826" s="70">
        <v>100</v>
      </c>
      <c r="L826" s="70">
        <v>100</v>
      </c>
    </row>
    <row r="827" spans="1:12" ht="14.25" x14ac:dyDescent="0.45">
      <c r="A827" s="34" t="s">
        <v>1330</v>
      </c>
      <c r="B827" s="34" t="s">
        <v>1023</v>
      </c>
      <c r="C827" s="34">
        <v>58.2</v>
      </c>
      <c r="D827" s="34">
        <v>58.5</v>
      </c>
      <c r="E827" s="70">
        <v>58.2</v>
      </c>
      <c r="F827" s="70">
        <v>59.2</v>
      </c>
      <c r="G827" s="70">
        <v>60.3</v>
      </c>
      <c r="H827" s="70">
        <v>62.8</v>
      </c>
      <c r="I827" s="70">
        <v>64</v>
      </c>
      <c r="J827" s="70">
        <v>64.900000000000006</v>
      </c>
      <c r="K827" s="70">
        <v>65</v>
      </c>
      <c r="L827" s="70">
        <v>64.5</v>
      </c>
    </row>
    <row r="828" spans="1:12" ht="14.25" x14ac:dyDescent="0.45">
      <c r="A828" s="34" t="s">
        <v>1331</v>
      </c>
      <c r="B828" s="34" t="s">
        <v>1025</v>
      </c>
      <c r="C828" s="34">
        <v>35.4</v>
      </c>
      <c r="D828" s="34">
        <v>36</v>
      </c>
      <c r="E828" s="70">
        <v>36.1</v>
      </c>
      <c r="F828" s="70">
        <v>36.4</v>
      </c>
      <c r="G828" s="70">
        <v>36.700000000000003</v>
      </c>
      <c r="H828" s="70">
        <v>37.6</v>
      </c>
      <c r="I828" s="70">
        <v>38.200000000000003</v>
      </c>
      <c r="J828" s="70">
        <v>38.9</v>
      </c>
      <c r="K828" s="70">
        <v>39.4</v>
      </c>
      <c r="L828" s="70">
        <v>39.299999999999997</v>
      </c>
    </row>
    <row r="829" spans="1:12" ht="14.25" x14ac:dyDescent="0.45">
      <c r="A829" s="34" t="s">
        <v>1332</v>
      </c>
      <c r="B829" s="34" t="s">
        <v>1027</v>
      </c>
      <c r="C829" s="34" t="s">
        <v>16</v>
      </c>
      <c r="D829" s="34" t="s">
        <v>16</v>
      </c>
      <c r="E829" s="70" t="s">
        <v>16</v>
      </c>
      <c r="F829" s="70" t="s">
        <v>16</v>
      </c>
      <c r="G829" s="70" t="s">
        <v>16</v>
      </c>
      <c r="H829" s="70" t="s">
        <v>16</v>
      </c>
      <c r="I829" s="70" t="s">
        <v>16</v>
      </c>
      <c r="J829" s="70" t="s">
        <v>16</v>
      </c>
      <c r="K829" s="70" t="s">
        <v>16</v>
      </c>
      <c r="L829" s="70" t="s">
        <v>16</v>
      </c>
    </row>
    <row r="830" spans="1:12" ht="14.25" x14ac:dyDescent="0.45">
      <c r="A830" s="34" t="s">
        <v>1333</v>
      </c>
      <c r="B830" s="34" t="s">
        <v>1029</v>
      </c>
      <c r="C830" s="34">
        <v>22.8</v>
      </c>
      <c r="D830" s="34">
        <v>22.5</v>
      </c>
      <c r="E830" s="70">
        <v>22.1</v>
      </c>
      <c r="F830" s="70">
        <v>22.7</v>
      </c>
      <c r="G830" s="70">
        <v>23.6</v>
      </c>
      <c r="H830" s="70">
        <v>25.2</v>
      </c>
      <c r="I830" s="70">
        <v>25.7</v>
      </c>
      <c r="J830" s="70">
        <v>26</v>
      </c>
      <c r="K830" s="70">
        <v>25.6</v>
      </c>
      <c r="L830" s="70">
        <v>25.2</v>
      </c>
    </row>
    <row r="831" spans="1:12" ht="14.25" x14ac:dyDescent="0.45">
      <c r="A831" s="34" t="s">
        <v>1334</v>
      </c>
      <c r="B831" s="34" t="s">
        <v>1031</v>
      </c>
      <c r="C831" s="34">
        <v>41.8</v>
      </c>
      <c r="D831" s="34">
        <v>41.5</v>
      </c>
      <c r="E831" s="70">
        <v>41.8</v>
      </c>
      <c r="F831" s="70">
        <v>40.799999999999997</v>
      </c>
      <c r="G831" s="70">
        <v>39.700000000000003</v>
      </c>
      <c r="H831" s="70">
        <v>37.200000000000003</v>
      </c>
      <c r="I831" s="70">
        <v>36</v>
      </c>
      <c r="J831" s="70">
        <v>35.1</v>
      </c>
      <c r="K831" s="70">
        <v>35</v>
      </c>
      <c r="L831" s="70">
        <v>35.5</v>
      </c>
    </row>
    <row r="832" spans="1:12" ht="14.25" x14ac:dyDescent="0.45">
      <c r="A832" s="34" t="s">
        <v>1335</v>
      </c>
      <c r="B832" s="34" t="s">
        <v>1033</v>
      </c>
      <c r="C832" s="34">
        <v>5.5</v>
      </c>
      <c r="D832" s="34">
        <v>3.8</v>
      </c>
      <c r="E832" s="70">
        <v>4.2</v>
      </c>
      <c r="F832" s="70">
        <v>4.8</v>
      </c>
      <c r="G832" s="70">
        <v>4.5</v>
      </c>
      <c r="H832" s="70">
        <v>4</v>
      </c>
      <c r="I832" s="70">
        <v>3</v>
      </c>
      <c r="J832" s="70">
        <v>1.9</v>
      </c>
      <c r="K832" s="70">
        <v>2.1</v>
      </c>
      <c r="L832" s="70">
        <v>3</v>
      </c>
    </row>
    <row r="833" spans="1:12" ht="14.25" x14ac:dyDescent="0.45">
      <c r="A833" s="34" t="s">
        <v>1336</v>
      </c>
      <c r="B833" s="34" t="s">
        <v>1035</v>
      </c>
      <c r="C833" s="34">
        <v>9</v>
      </c>
      <c r="D833" s="34">
        <v>8.5</v>
      </c>
      <c r="E833" s="70">
        <v>9.4</v>
      </c>
      <c r="F833" s="70">
        <v>9</v>
      </c>
      <c r="G833" s="70">
        <v>8.9</v>
      </c>
      <c r="H833" s="70">
        <v>9.3000000000000007</v>
      </c>
      <c r="I833" s="70">
        <v>9.9</v>
      </c>
      <c r="J833" s="70">
        <v>10.199999999999999</v>
      </c>
      <c r="K833" s="70">
        <v>11.4</v>
      </c>
      <c r="L833" s="70">
        <v>12.5</v>
      </c>
    </row>
    <row r="834" spans="1:12" ht="14.25" x14ac:dyDescent="0.45">
      <c r="A834" s="34" t="s">
        <v>1337</v>
      </c>
      <c r="B834" s="34" t="s">
        <v>1037</v>
      </c>
      <c r="C834" s="34">
        <v>27.4</v>
      </c>
      <c r="D834" s="34">
        <v>29.3</v>
      </c>
      <c r="E834" s="70">
        <v>28.2</v>
      </c>
      <c r="F834" s="70">
        <v>27</v>
      </c>
      <c r="G834" s="70">
        <v>26.3</v>
      </c>
      <c r="H834" s="70">
        <v>23.9</v>
      </c>
      <c r="I834" s="70">
        <v>23.1</v>
      </c>
      <c r="J834" s="70">
        <v>22.9</v>
      </c>
      <c r="K834" s="70">
        <v>21.5</v>
      </c>
      <c r="L834" s="70">
        <v>20</v>
      </c>
    </row>
    <row r="835" spans="1:12" ht="14.25" x14ac:dyDescent="0.45">
      <c r="A835" s="34" t="s">
        <v>1338</v>
      </c>
      <c r="B835" s="36" t="s">
        <v>1339</v>
      </c>
      <c r="C835" s="34">
        <v>100</v>
      </c>
      <c r="D835" s="34">
        <v>100</v>
      </c>
      <c r="E835" s="70">
        <v>100</v>
      </c>
      <c r="F835" s="70">
        <v>100</v>
      </c>
      <c r="G835" s="70">
        <v>100</v>
      </c>
      <c r="H835" s="70">
        <v>100</v>
      </c>
      <c r="I835" s="70">
        <v>100</v>
      </c>
      <c r="J835" s="70">
        <v>100</v>
      </c>
      <c r="K835" s="70">
        <v>100</v>
      </c>
      <c r="L835" s="70">
        <v>100</v>
      </c>
    </row>
    <row r="836" spans="1:12" ht="14.25" x14ac:dyDescent="0.45">
      <c r="A836" s="34" t="s">
        <v>1340</v>
      </c>
      <c r="B836" s="34" t="s">
        <v>1023</v>
      </c>
      <c r="C836" s="34">
        <v>68.7</v>
      </c>
      <c r="D836" s="34">
        <v>67.400000000000006</v>
      </c>
      <c r="E836" s="70">
        <v>66.3</v>
      </c>
      <c r="F836" s="70">
        <v>69</v>
      </c>
      <c r="G836" s="70">
        <v>69.2</v>
      </c>
      <c r="H836" s="70">
        <v>70.5</v>
      </c>
      <c r="I836" s="70">
        <v>71.2</v>
      </c>
      <c r="J836" s="70">
        <v>70.5</v>
      </c>
      <c r="K836" s="70">
        <v>70.8</v>
      </c>
      <c r="L836" s="70">
        <v>71.099999999999994</v>
      </c>
    </row>
    <row r="837" spans="1:12" ht="14.25" x14ac:dyDescent="0.45">
      <c r="A837" s="34" t="s">
        <v>1341</v>
      </c>
      <c r="B837" s="34" t="s">
        <v>1025</v>
      </c>
      <c r="C837" s="34">
        <v>42.9</v>
      </c>
      <c r="D837" s="34">
        <v>42.9</v>
      </c>
      <c r="E837" s="70">
        <v>42.7</v>
      </c>
      <c r="F837" s="70">
        <v>43.9</v>
      </c>
      <c r="G837" s="70">
        <v>43.5</v>
      </c>
      <c r="H837" s="70">
        <v>43.8</v>
      </c>
      <c r="I837" s="70">
        <v>44</v>
      </c>
      <c r="J837" s="70">
        <v>44</v>
      </c>
      <c r="K837" s="70">
        <v>44.5</v>
      </c>
      <c r="L837" s="70">
        <v>44.6</v>
      </c>
    </row>
    <row r="838" spans="1:12" ht="14.25" x14ac:dyDescent="0.45">
      <c r="A838" s="34" t="s">
        <v>1342</v>
      </c>
      <c r="B838" s="34" t="s">
        <v>1027</v>
      </c>
      <c r="C838" s="34" t="s">
        <v>16</v>
      </c>
      <c r="D838" s="34" t="s">
        <v>16</v>
      </c>
      <c r="E838" s="70" t="s">
        <v>16</v>
      </c>
      <c r="F838" s="70" t="s">
        <v>16</v>
      </c>
      <c r="G838" s="70" t="s">
        <v>16</v>
      </c>
      <c r="H838" s="70" t="s">
        <v>16</v>
      </c>
      <c r="I838" s="70" t="s">
        <v>16</v>
      </c>
      <c r="J838" s="70" t="s">
        <v>16</v>
      </c>
      <c r="K838" s="70" t="s">
        <v>16</v>
      </c>
      <c r="L838" s="70" t="s">
        <v>16</v>
      </c>
    </row>
    <row r="839" spans="1:12" ht="14.25" x14ac:dyDescent="0.45">
      <c r="A839" s="34" t="s">
        <v>1343</v>
      </c>
      <c r="B839" s="34" t="s">
        <v>1029</v>
      </c>
      <c r="C839" s="34">
        <v>25.8</v>
      </c>
      <c r="D839" s="34">
        <v>24.5</v>
      </c>
      <c r="E839" s="70">
        <v>23.6</v>
      </c>
      <c r="F839" s="70">
        <v>25.1</v>
      </c>
      <c r="G839" s="70">
        <v>25.7</v>
      </c>
      <c r="H839" s="70">
        <v>26.8</v>
      </c>
      <c r="I839" s="70">
        <v>27.1</v>
      </c>
      <c r="J839" s="70">
        <v>26.6</v>
      </c>
      <c r="K839" s="70">
        <v>26.3</v>
      </c>
      <c r="L839" s="70">
        <v>26.4</v>
      </c>
    </row>
    <row r="840" spans="1:12" ht="14.25" x14ac:dyDescent="0.45">
      <c r="A840" s="34" t="s">
        <v>1344</v>
      </c>
      <c r="B840" s="34" t="s">
        <v>1031</v>
      </c>
      <c r="C840" s="34">
        <v>31.3</v>
      </c>
      <c r="D840" s="34">
        <v>32.6</v>
      </c>
      <c r="E840" s="70">
        <v>33.700000000000003</v>
      </c>
      <c r="F840" s="70">
        <v>31</v>
      </c>
      <c r="G840" s="70">
        <v>30.8</v>
      </c>
      <c r="H840" s="70">
        <v>29.5</v>
      </c>
      <c r="I840" s="70">
        <v>28.8</v>
      </c>
      <c r="J840" s="70">
        <v>29.5</v>
      </c>
      <c r="K840" s="70">
        <v>29.2</v>
      </c>
      <c r="L840" s="70">
        <v>28.9</v>
      </c>
    </row>
    <row r="841" spans="1:12" ht="14.25" x14ac:dyDescent="0.45">
      <c r="A841" s="34" t="s">
        <v>1345</v>
      </c>
      <c r="B841" s="34" t="s">
        <v>1033</v>
      </c>
      <c r="C841" s="34">
        <v>0.5</v>
      </c>
      <c r="D841" s="34">
        <v>0.6</v>
      </c>
      <c r="E841" s="70">
        <v>0.8</v>
      </c>
      <c r="F841" s="70">
        <v>0.7</v>
      </c>
      <c r="G841" s="70">
        <v>0.5</v>
      </c>
      <c r="H841" s="70">
        <v>0.5</v>
      </c>
      <c r="I841" s="70">
        <v>0.3</v>
      </c>
      <c r="J841" s="70">
        <v>0.2</v>
      </c>
      <c r="K841" s="70">
        <v>0.2</v>
      </c>
      <c r="L841" s="70">
        <v>0.2</v>
      </c>
    </row>
    <row r="842" spans="1:12" ht="14.25" x14ac:dyDescent="0.45">
      <c r="A842" s="34" t="s">
        <v>1346</v>
      </c>
      <c r="B842" s="34" t="s">
        <v>1035</v>
      </c>
      <c r="C842" s="34">
        <v>4</v>
      </c>
      <c r="D842" s="34">
        <v>5.7</v>
      </c>
      <c r="E842" s="70">
        <v>7.1</v>
      </c>
      <c r="F842" s="70">
        <v>5.8</v>
      </c>
      <c r="G842" s="70">
        <v>5</v>
      </c>
      <c r="H842" s="70">
        <v>4.4000000000000004</v>
      </c>
      <c r="I842" s="70">
        <v>3.7</v>
      </c>
      <c r="J842" s="70">
        <v>3</v>
      </c>
      <c r="K842" s="70">
        <v>2.7</v>
      </c>
      <c r="L842" s="70">
        <v>3</v>
      </c>
    </row>
    <row r="843" spans="1:12" ht="14.25" x14ac:dyDescent="0.45">
      <c r="A843" s="34" t="s">
        <v>1347</v>
      </c>
      <c r="B843" s="34" t="s">
        <v>1037</v>
      </c>
      <c r="C843" s="34">
        <v>26.7</v>
      </c>
      <c r="D843" s="34">
        <v>26.4</v>
      </c>
      <c r="E843" s="70">
        <v>25.8</v>
      </c>
      <c r="F843" s="70">
        <v>24.4</v>
      </c>
      <c r="G843" s="70">
        <v>25.3</v>
      </c>
      <c r="H843" s="70">
        <v>24.6</v>
      </c>
      <c r="I843" s="70">
        <v>24.8</v>
      </c>
      <c r="J843" s="70">
        <v>26.2</v>
      </c>
      <c r="K843" s="70">
        <v>26.3</v>
      </c>
      <c r="L843" s="70">
        <v>25.7</v>
      </c>
    </row>
    <row r="844" spans="1:12" ht="14.25" x14ac:dyDescent="0.45">
      <c r="A844" s="34" t="s">
        <v>1348</v>
      </c>
      <c r="B844" s="36" t="s">
        <v>1349</v>
      </c>
      <c r="C844" s="34">
        <v>100</v>
      </c>
      <c r="D844" s="34">
        <v>100</v>
      </c>
      <c r="E844" s="70">
        <v>100</v>
      </c>
      <c r="F844" s="70">
        <v>100</v>
      </c>
      <c r="G844" s="70">
        <v>100</v>
      </c>
      <c r="H844" s="70">
        <v>100</v>
      </c>
      <c r="I844" s="70">
        <v>100</v>
      </c>
      <c r="J844" s="70">
        <v>100</v>
      </c>
      <c r="K844" s="70">
        <v>100</v>
      </c>
      <c r="L844" s="70">
        <v>100</v>
      </c>
    </row>
    <row r="845" spans="1:12" ht="14.25" x14ac:dyDescent="0.45">
      <c r="A845" s="34" t="s">
        <v>1350</v>
      </c>
      <c r="B845" s="34" t="s">
        <v>535</v>
      </c>
      <c r="C845" s="34">
        <v>62.6</v>
      </c>
      <c r="D845" s="34">
        <v>62.1</v>
      </c>
      <c r="E845" s="70">
        <v>59.5</v>
      </c>
      <c r="F845" s="70">
        <v>56</v>
      </c>
      <c r="G845" s="70">
        <v>51.7</v>
      </c>
      <c r="H845" s="70">
        <v>48.7</v>
      </c>
      <c r="I845" s="70">
        <v>51.8</v>
      </c>
      <c r="J845" s="70">
        <v>61.3</v>
      </c>
      <c r="K845" s="70">
        <v>63.2</v>
      </c>
      <c r="L845" s="70">
        <v>68.5</v>
      </c>
    </row>
    <row r="846" spans="1:12" ht="14.25" x14ac:dyDescent="0.45">
      <c r="A846" s="34" t="s">
        <v>1351</v>
      </c>
      <c r="B846" s="34" t="s">
        <v>537</v>
      </c>
      <c r="C846" s="34">
        <v>59.6</v>
      </c>
      <c r="D846" s="34">
        <v>59.4</v>
      </c>
      <c r="E846" s="70">
        <v>58.6</v>
      </c>
      <c r="F846" s="70">
        <v>60.3</v>
      </c>
      <c r="G846" s="70">
        <v>57.7</v>
      </c>
      <c r="H846" s="70">
        <v>59.4</v>
      </c>
      <c r="I846" s="70">
        <v>59</v>
      </c>
      <c r="J846" s="70">
        <v>63.2</v>
      </c>
      <c r="K846" s="70">
        <v>62.8</v>
      </c>
      <c r="L846" s="70">
        <v>65.3</v>
      </c>
    </row>
    <row r="847" spans="1:12" ht="14.25" x14ac:dyDescent="0.45">
      <c r="A847" s="34" t="s">
        <v>1352</v>
      </c>
      <c r="B847" s="34" t="s">
        <v>539</v>
      </c>
      <c r="C847" s="34">
        <v>-4.3</v>
      </c>
      <c r="D847" s="34">
        <v>-5</v>
      </c>
      <c r="E847" s="70">
        <v>-3.4</v>
      </c>
      <c r="F847" s="70">
        <v>-4.9000000000000004</v>
      </c>
      <c r="G847" s="70">
        <v>-5.3</v>
      </c>
      <c r="H847" s="70">
        <v>-7.7</v>
      </c>
      <c r="I847" s="70">
        <v>-7.7</v>
      </c>
      <c r="J847" s="70">
        <v>-6.4</v>
      </c>
      <c r="K847" s="70">
        <v>-6.4</v>
      </c>
      <c r="L847" s="70">
        <v>-6.9</v>
      </c>
    </row>
    <row r="848" spans="1:12" ht="14.25" x14ac:dyDescent="0.45">
      <c r="A848" s="34" t="s">
        <v>1353</v>
      </c>
      <c r="B848" s="34" t="s">
        <v>541</v>
      </c>
      <c r="C848" s="34">
        <v>7.4</v>
      </c>
      <c r="D848" s="34">
        <v>7.6</v>
      </c>
      <c r="E848" s="70">
        <v>4.3</v>
      </c>
      <c r="F848" s="70">
        <v>0.5</v>
      </c>
      <c r="G848" s="70">
        <v>-0.8</v>
      </c>
      <c r="H848" s="70">
        <v>-3</v>
      </c>
      <c r="I848" s="70">
        <v>0.5</v>
      </c>
      <c r="J848" s="70">
        <v>4.5</v>
      </c>
      <c r="K848" s="70">
        <v>6.8</v>
      </c>
      <c r="L848" s="70">
        <v>10.1</v>
      </c>
    </row>
    <row r="849" spans="1:12" ht="14.25" x14ac:dyDescent="0.45">
      <c r="A849" s="34" t="s">
        <v>1354</v>
      </c>
      <c r="B849" s="34" t="s">
        <v>543</v>
      </c>
      <c r="C849" s="34">
        <v>37.4</v>
      </c>
      <c r="D849" s="34">
        <v>37.9</v>
      </c>
      <c r="E849" s="70">
        <v>40.5</v>
      </c>
      <c r="F849" s="70">
        <v>44</v>
      </c>
      <c r="G849" s="70">
        <v>48.3</v>
      </c>
      <c r="H849" s="70">
        <v>51.3</v>
      </c>
      <c r="I849" s="70">
        <v>48.2</v>
      </c>
      <c r="J849" s="70">
        <v>38.700000000000003</v>
      </c>
      <c r="K849" s="70">
        <v>36.799999999999997</v>
      </c>
      <c r="L849" s="70">
        <v>31.5</v>
      </c>
    </row>
    <row r="850" spans="1:12" ht="14.25" x14ac:dyDescent="0.45">
      <c r="A850" s="34" t="s">
        <v>1355</v>
      </c>
      <c r="B850" s="34" t="s">
        <v>545</v>
      </c>
      <c r="C850" s="34">
        <v>8.5</v>
      </c>
      <c r="D850" s="34">
        <v>7.4</v>
      </c>
      <c r="E850" s="70">
        <v>8.6</v>
      </c>
      <c r="F850" s="70">
        <v>9.8000000000000007</v>
      </c>
      <c r="G850" s="70">
        <v>8.8000000000000007</v>
      </c>
      <c r="H850" s="70">
        <v>9.9</v>
      </c>
      <c r="I850" s="70">
        <v>8.9</v>
      </c>
      <c r="J850" s="70">
        <v>6.3</v>
      </c>
      <c r="K850" s="70">
        <v>5.7</v>
      </c>
      <c r="L850" s="70">
        <v>5.5</v>
      </c>
    </row>
    <row r="851" spans="1:12" ht="14.25" x14ac:dyDescent="0.45">
      <c r="A851" s="34" t="s">
        <v>1356</v>
      </c>
      <c r="B851" s="34" t="s">
        <v>547</v>
      </c>
      <c r="C851" s="34">
        <v>4.2</v>
      </c>
      <c r="D851" s="34">
        <v>3.9</v>
      </c>
      <c r="E851" s="70">
        <v>5.5</v>
      </c>
      <c r="F851" s="70">
        <v>6.3</v>
      </c>
      <c r="G851" s="70">
        <v>6.2</v>
      </c>
      <c r="H851" s="70">
        <v>6.7</v>
      </c>
      <c r="I851" s="70">
        <v>7</v>
      </c>
      <c r="J851" s="70">
        <v>5.4</v>
      </c>
      <c r="K851" s="70">
        <v>5</v>
      </c>
      <c r="L851" s="70">
        <v>4.9000000000000004</v>
      </c>
    </row>
    <row r="852" spans="1:12" ht="14.25" x14ac:dyDescent="0.45">
      <c r="A852" s="34" t="s">
        <v>1357</v>
      </c>
      <c r="B852" s="34" t="s">
        <v>549</v>
      </c>
      <c r="C852" s="34">
        <v>24.6</v>
      </c>
      <c r="D852" s="34">
        <v>26.7</v>
      </c>
      <c r="E852" s="70">
        <v>26.4</v>
      </c>
      <c r="F852" s="70">
        <v>28</v>
      </c>
      <c r="G852" s="70">
        <v>33.4</v>
      </c>
      <c r="H852" s="70">
        <v>34.700000000000003</v>
      </c>
      <c r="I852" s="70">
        <v>32.299999999999997</v>
      </c>
      <c r="J852" s="70">
        <v>27</v>
      </c>
      <c r="K852" s="70">
        <v>26.1</v>
      </c>
      <c r="L852" s="70">
        <v>21.1</v>
      </c>
    </row>
    <row r="853" spans="1:12" ht="14.25" x14ac:dyDescent="0.45">
      <c r="A853" s="34" t="s">
        <v>1358</v>
      </c>
      <c r="B853" s="36" t="s">
        <v>1359</v>
      </c>
      <c r="C853" s="34">
        <v>100</v>
      </c>
      <c r="D853" s="34">
        <v>100</v>
      </c>
      <c r="E853" s="70">
        <v>100</v>
      </c>
      <c r="F853" s="70">
        <v>100</v>
      </c>
      <c r="G853" s="70">
        <v>100</v>
      </c>
      <c r="H853" s="70">
        <v>100</v>
      </c>
      <c r="I853" s="70">
        <v>100</v>
      </c>
      <c r="J853" s="70">
        <v>100</v>
      </c>
      <c r="K853" s="70">
        <v>100</v>
      </c>
      <c r="L853" s="70">
        <v>100</v>
      </c>
    </row>
    <row r="854" spans="1:12" ht="14.25" x14ac:dyDescent="0.45">
      <c r="A854" s="34" t="s">
        <v>1360</v>
      </c>
      <c r="B854" s="34" t="s">
        <v>381</v>
      </c>
      <c r="C854" s="34">
        <v>64.3</v>
      </c>
      <c r="D854" s="34">
        <v>64.3</v>
      </c>
      <c r="E854" s="70">
        <v>64.400000000000006</v>
      </c>
      <c r="F854" s="70">
        <v>64.3</v>
      </c>
      <c r="G854" s="70">
        <v>64.400000000000006</v>
      </c>
      <c r="H854" s="70">
        <v>64.8</v>
      </c>
      <c r="I854" s="70">
        <v>64.900000000000006</v>
      </c>
      <c r="J854" s="70">
        <v>65</v>
      </c>
      <c r="K854" s="70">
        <v>64.599999999999994</v>
      </c>
      <c r="L854" s="70">
        <v>64</v>
      </c>
    </row>
    <row r="855" spans="1:12" ht="14.25" x14ac:dyDescent="0.45">
      <c r="A855" s="34" t="s">
        <v>1361</v>
      </c>
      <c r="B855" s="34" t="s">
        <v>383</v>
      </c>
      <c r="C855" s="34">
        <v>56.4</v>
      </c>
      <c r="D855" s="34">
        <v>56.2</v>
      </c>
      <c r="E855" s="70">
        <v>56.2</v>
      </c>
      <c r="F855" s="70">
        <v>55.7</v>
      </c>
      <c r="G855" s="70">
        <v>55.1</v>
      </c>
      <c r="H855" s="70">
        <v>55.5</v>
      </c>
      <c r="I855" s="70">
        <v>55.5</v>
      </c>
      <c r="J855" s="70">
        <v>55.7</v>
      </c>
      <c r="K855" s="70">
        <v>55.3</v>
      </c>
      <c r="L855" s="70">
        <v>54.7</v>
      </c>
    </row>
    <row r="856" spans="1:12" ht="14.25" x14ac:dyDescent="0.45">
      <c r="A856" s="34" t="s">
        <v>1362</v>
      </c>
      <c r="B856" s="34" t="s">
        <v>385</v>
      </c>
      <c r="C856" s="34">
        <v>-0.8</v>
      </c>
      <c r="D856" s="34">
        <v>-0.8</v>
      </c>
      <c r="E856" s="70">
        <v>-0.8</v>
      </c>
      <c r="F856" s="70">
        <v>-0.8</v>
      </c>
      <c r="G856" s="70">
        <v>-0.8</v>
      </c>
      <c r="H856" s="70">
        <v>-0.7</v>
      </c>
      <c r="I856" s="70">
        <v>-0.7</v>
      </c>
      <c r="J856" s="70">
        <v>-0.7</v>
      </c>
      <c r="K856" s="70">
        <v>-0.8</v>
      </c>
      <c r="L856" s="70">
        <v>-0.7</v>
      </c>
    </row>
    <row r="857" spans="1:12" ht="14.25" x14ac:dyDescent="0.45">
      <c r="A857" s="34" t="s">
        <v>1363</v>
      </c>
      <c r="B857" s="34" t="s">
        <v>387</v>
      </c>
      <c r="C857" s="34">
        <v>8.6999999999999993</v>
      </c>
      <c r="D857" s="34">
        <v>8.9</v>
      </c>
      <c r="E857" s="70">
        <v>8.9</v>
      </c>
      <c r="F857" s="70">
        <v>9.4</v>
      </c>
      <c r="G857" s="70">
        <v>10</v>
      </c>
      <c r="H857" s="70">
        <v>10</v>
      </c>
      <c r="I857" s="70">
        <v>10.1</v>
      </c>
      <c r="J857" s="70">
        <v>10.1</v>
      </c>
      <c r="K857" s="70">
        <v>10</v>
      </c>
      <c r="L857" s="70">
        <v>9.9</v>
      </c>
    </row>
    <row r="858" spans="1:12" ht="14.25" x14ac:dyDescent="0.45">
      <c r="A858" s="34" t="s">
        <v>1364</v>
      </c>
      <c r="B858" s="34" t="s">
        <v>389</v>
      </c>
      <c r="C858" s="34">
        <v>35.700000000000003</v>
      </c>
      <c r="D858" s="34">
        <v>35.700000000000003</v>
      </c>
      <c r="E858" s="70">
        <v>35.6</v>
      </c>
      <c r="F858" s="70">
        <v>35.700000000000003</v>
      </c>
      <c r="G858" s="70">
        <v>35.6</v>
      </c>
      <c r="H858" s="70">
        <v>35.200000000000003</v>
      </c>
      <c r="I858" s="70">
        <v>35.1</v>
      </c>
      <c r="J858" s="70">
        <v>35</v>
      </c>
      <c r="K858" s="70">
        <v>35.4</v>
      </c>
      <c r="L858" s="70">
        <v>36</v>
      </c>
    </row>
    <row r="859" spans="1:12" ht="14.25" x14ac:dyDescent="0.45">
      <c r="A859" s="34" t="s">
        <v>1365</v>
      </c>
      <c r="B859" s="34" t="s">
        <v>391</v>
      </c>
      <c r="C859" s="34">
        <v>8.6</v>
      </c>
      <c r="D859" s="34">
        <v>7.1</v>
      </c>
      <c r="E859" s="70">
        <v>7.8</v>
      </c>
      <c r="F859" s="70">
        <v>8.6</v>
      </c>
      <c r="G859" s="70">
        <v>7.9</v>
      </c>
      <c r="H859" s="70">
        <v>7.5</v>
      </c>
      <c r="I859" s="70">
        <v>6.8</v>
      </c>
      <c r="J859" s="70">
        <v>5</v>
      </c>
      <c r="K859" s="70">
        <v>4.8</v>
      </c>
      <c r="L859" s="70">
        <v>5.9</v>
      </c>
    </row>
    <row r="860" spans="1:12" ht="14.25" x14ac:dyDescent="0.45">
      <c r="A860" s="34" t="s">
        <v>1366</v>
      </c>
      <c r="B860" s="34" t="s">
        <v>393</v>
      </c>
      <c r="C860" s="34">
        <v>8.8000000000000007</v>
      </c>
      <c r="D860" s="34">
        <v>8.5</v>
      </c>
      <c r="E860" s="70">
        <v>8.8000000000000007</v>
      </c>
      <c r="F860" s="70">
        <v>8.5</v>
      </c>
      <c r="G860" s="70">
        <v>8.4</v>
      </c>
      <c r="H860" s="70">
        <v>8.6</v>
      </c>
      <c r="I860" s="70">
        <v>8.9</v>
      </c>
      <c r="J860" s="70">
        <v>9</v>
      </c>
      <c r="K860" s="70">
        <v>8.8000000000000007</v>
      </c>
      <c r="L860" s="70">
        <v>9.6</v>
      </c>
    </row>
    <row r="861" spans="1:12" ht="14.25" x14ac:dyDescent="0.45">
      <c r="A861" s="34" t="s">
        <v>1367</v>
      </c>
      <c r="B861" s="34" t="s">
        <v>395</v>
      </c>
      <c r="C861" s="34">
        <v>18.3</v>
      </c>
      <c r="D861" s="34">
        <v>20</v>
      </c>
      <c r="E861" s="70">
        <v>19</v>
      </c>
      <c r="F861" s="70">
        <v>18.7</v>
      </c>
      <c r="G861" s="70">
        <v>19.3</v>
      </c>
      <c r="H861" s="70">
        <v>19.100000000000001</v>
      </c>
      <c r="I861" s="70">
        <v>19.399999999999999</v>
      </c>
      <c r="J861" s="70">
        <v>20.9</v>
      </c>
      <c r="K861" s="70">
        <v>21.9</v>
      </c>
      <c r="L861" s="70">
        <v>20.6</v>
      </c>
    </row>
    <row r="862" spans="1:12" ht="14.25" x14ac:dyDescent="0.45">
      <c r="A862" s="34" t="s">
        <v>1368</v>
      </c>
      <c r="B862" s="36" t="s">
        <v>1319</v>
      </c>
      <c r="C862" s="34">
        <v>100</v>
      </c>
      <c r="D862" s="34">
        <v>100</v>
      </c>
      <c r="E862" s="70">
        <v>100</v>
      </c>
      <c r="F862" s="70">
        <v>100</v>
      </c>
      <c r="G862" s="70">
        <v>100</v>
      </c>
      <c r="H862" s="70">
        <v>100</v>
      </c>
      <c r="I862" s="70">
        <v>100</v>
      </c>
      <c r="J862" s="70">
        <v>100</v>
      </c>
      <c r="K862" s="70">
        <v>100</v>
      </c>
      <c r="L862" s="70">
        <v>100</v>
      </c>
    </row>
    <row r="863" spans="1:12" ht="14.25" x14ac:dyDescent="0.45">
      <c r="A863" s="34" t="s">
        <v>1369</v>
      </c>
      <c r="B863" s="34" t="s">
        <v>535</v>
      </c>
      <c r="C863" s="34">
        <v>67.400000000000006</v>
      </c>
      <c r="D863" s="34">
        <v>67.7</v>
      </c>
      <c r="E863" s="70">
        <v>68.099999999999994</v>
      </c>
      <c r="F863" s="70">
        <v>68</v>
      </c>
      <c r="G863" s="70">
        <v>68</v>
      </c>
      <c r="H863" s="70">
        <v>68.400000000000006</v>
      </c>
      <c r="I863" s="70">
        <v>68.400000000000006</v>
      </c>
      <c r="J863" s="70">
        <v>68.400000000000006</v>
      </c>
      <c r="K863" s="70">
        <v>67.8</v>
      </c>
      <c r="L863" s="70">
        <v>67.2</v>
      </c>
    </row>
    <row r="864" spans="1:12" ht="14.25" x14ac:dyDescent="0.45">
      <c r="A864" s="34" t="s">
        <v>1370</v>
      </c>
      <c r="B864" s="34" t="s">
        <v>537</v>
      </c>
      <c r="C864" s="34">
        <v>59</v>
      </c>
      <c r="D864" s="34">
        <v>59.1</v>
      </c>
      <c r="E864" s="70">
        <v>59.5</v>
      </c>
      <c r="F864" s="70">
        <v>59.2</v>
      </c>
      <c r="G864" s="70">
        <v>58.9</v>
      </c>
      <c r="H864" s="70">
        <v>59.3</v>
      </c>
      <c r="I864" s="70">
        <v>59.3</v>
      </c>
      <c r="J864" s="70">
        <v>59.5</v>
      </c>
      <c r="K864" s="70">
        <v>59</v>
      </c>
      <c r="L864" s="70">
        <v>58.3</v>
      </c>
    </row>
    <row r="865" spans="1:12" ht="14.25" x14ac:dyDescent="0.45">
      <c r="A865" s="34" t="s">
        <v>1371</v>
      </c>
      <c r="B865" s="34" t="s">
        <v>539</v>
      </c>
      <c r="C865" s="34" t="s">
        <v>16</v>
      </c>
      <c r="D865" s="34" t="s">
        <v>16</v>
      </c>
      <c r="E865" s="70" t="s">
        <v>16</v>
      </c>
      <c r="F865" s="70" t="s">
        <v>16</v>
      </c>
      <c r="G865" s="70" t="s">
        <v>16</v>
      </c>
      <c r="H865" s="70" t="s">
        <v>16</v>
      </c>
      <c r="I865" s="70" t="s">
        <v>16</v>
      </c>
      <c r="J865" s="70" t="s">
        <v>16</v>
      </c>
      <c r="K865" s="70" t="s">
        <v>16</v>
      </c>
      <c r="L865" s="70" t="s">
        <v>16</v>
      </c>
    </row>
    <row r="866" spans="1:12" ht="14.25" x14ac:dyDescent="0.45">
      <c r="A866" s="34" t="s">
        <v>1372</v>
      </c>
      <c r="B866" s="34" t="s">
        <v>541</v>
      </c>
      <c r="C866" s="34">
        <v>8.4</v>
      </c>
      <c r="D866" s="34">
        <v>8.6</v>
      </c>
      <c r="E866" s="70">
        <v>8.6</v>
      </c>
      <c r="F866" s="70">
        <v>8.9</v>
      </c>
      <c r="G866" s="70">
        <v>9.1999999999999993</v>
      </c>
      <c r="H866" s="70">
        <v>9.1</v>
      </c>
      <c r="I866" s="70">
        <v>9.1</v>
      </c>
      <c r="J866" s="70">
        <v>9</v>
      </c>
      <c r="K866" s="70">
        <v>8.8000000000000007</v>
      </c>
      <c r="L866" s="70">
        <v>8.8000000000000007</v>
      </c>
    </row>
    <row r="867" spans="1:12" ht="14.25" x14ac:dyDescent="0.45">
      <c r="A867" s="34" t="s">
        <v>1373</v>
      </c>
      <c r="B867" s="34" t="s">
        <v>543</v>
      </c>
      <c r="C867" s="34">
        <v>32.6</v>
      </c>
      <c r="D867" s="34">
        <v>32.299999999999997</v>
      </c>
      <c r="E867" s="70">
        <v>31.9</v>
      </c>
      <c r="F867" s="70">
        <v>32</v>
      </c>
      <c r="G867" s="70">
        <v>32</v>
      </c>
      <c r="H867" s="70">
        <v>31.6</v>
      </c>
      <c r="I867" s="70">
        <v>31.6</v>
      </c>
      <c r="J867" s="70">
        <v>31.6</v>
      </c>
      <c r="K867" s="70">
        <v>32.200000000000003</v>
      </c>
      <c r="L867" s="70">
        <v>32.799999999999997</v>
      </c>
    </row>
    <row r="868" spans="1:12" ht="14.25" x14ac:dyDescent="0.45">
      <c r="A868" s="34" t="s">
        <v>1374</v>
      </c>
      <c r="B868" s="34" t="s">
        <v>545</v>
      </c>
      <c r="C868" s="34">
        <v>7.4</v>
      </c>
      <c r="D868" s="34">
        <v>5.8</v>
      </c>
      <c r="E868" s="70">
        <v>6.3</v>
      </c>
      <c r="F868" s="70">
        <v>7</v>
      </c>
      <c r="G868" s="70">
        <v>6.3</v>
      </c>
      <c r="H868" s="70">
        <v>5.9</v>
      </c>
      <c r="I868" s="70">
        <v>5.2</v>
      </c>
      <c r="J868" s="70">
        <v>3.6</v>
      </c>
      <c r="K868" s="70">
        <v>3.5</v>
      </c>
      <c r="L868" s="70">
        <v>4.5</v>
      </c>
    </row>
    <row r="869" spans="1:12" ht="14.25" x14ac:dyDescent="0.45">
      <c r="A869" s="34" t="s">
        <v>1375</v>
      </c>
      <c r="B869" s="34" t="s">
        <v>547</v>
      </c>
      <c r="C869" s="34">
        <v>8.5</v>
      </c>
      <c r="D869" s="34">
        <v>8.3000000000000007</v>
      </c>
      <c r="E869" s="70">
        <v>8.6</v>
      </c>
      <c r="F869" s="70">
        <v>8.4</v>
      </c>
      <c r="G869" s="70">
        <v>8.4</v>
      </c>
      <c r="H869" s="70">
        <v>8.6999999999999993</v>
      </c>
      <c r="I869" s="70">
        <v>9</v>
      </c>
      <c r="J869" s="70">
        <v>9.1</v>
      </c>
      <c r="K869" s="70">
        <v>9</v>
      </c>
      <c r="L869" s="70">
        <v>9.8000000000000007</v>
      </c>
    </row>
    <row r="870" spans="1:12" ht="14.25" x14ac:dyDescent="0.45">
      <c r="A870" s="34" t="s">
        <v>1376</v>
      </c>
      <c r="B870" s="34" t="s">
        <v>549</v>
      </c>
      <c r="C870" s="34">
        <v>16.7</v>
      </c>
      <c r="D870" s="34">
        <v>18.2</v>
      </c>
      <c r="E870" s="70">
        <v>17</v>
      </c>
      <c r="F870" s="70">
        <v>16.600000000000001</v>
      </c>
      <c r="G870" s="70">
        <v>17.2</v>
      </c>
      <c r="H870" s="70">
        <v>17</v>
      </c>
      <c r="I870" s="70">
        <v>17.399999999999999</v>
      </c>
      <c r="J870" s="70">
        <v>18.8</v>
      </c>
      <c r="K870" s="70">
        <v>19.7</v>
      </c>
      <c r="L870" s="70">
        <v>18.5</v>
      </c>
    </row>
    <row r="871" spans="1:12" ht="14.25" x14ac:dyDescent="0.45">
      <c r="A871" s="34" t="s">
        <v>1377</v>
      </c>
      <c r="B871" s="36" t="s">
        <v>1349</v>
      </c>
      <c r="C871" s="34">
        <v>100</v>
      </c>
      <c r="D871" s="34">
        <v>100</v>
      </c>
      <c r="E871" s="70">
        <v>100</v>
      </c>
      <c r="F871" s="70">
        <v>100</v>
      </c>
      <c r="G871" s="70">
        <v>100</v>
      </c>
      <c r="H871" s="70">
        <v>100</v>
      </c>
      <c r="I871" s="70">
        <v>100</v>
      </c>
      <c r="J871" s="70">
        <v>100</v>
      </c>
      <c r="K871" s="70">
        <v>100</v>
      </c>
      <c r="L871" s="70">
        <v>100</v>
      </c>
    </row>
    <row r="872" spans="1:12" ht="14.25" x14ac:dyDescent="0.45">
      <c r="A872" s="34" t="s">
        <v>1378</v>
      </c>
      <c r="B872" s="34" t="s">
        <v>535</v>
      </c>
      <c r="C872" s="34">
        <v>40.5</v>
      </c>
      <c r="D872" s="34">
        <v>39.5</v>
      </c>
      <c r="E872" s="70">
        <v>38.200000000000003</v>
      </c>
      <c r="F872" s="70">
        <v>39</v>
      </c>
      <c r="G872" s="70">
        <v>40.299999999999997</v>
      </c>
      <c r="H872" s="70">
        <v>41.3</v>
      </c>
      <c r="I872" s="70">
        <v>42.1</v>
      </c>
      <c r="J872" s="70">
        <v>43</v>
      </c>
      <c r="K872" s="70">
        <v>42.9</v>
      </c>
      <c r="L872" s="70">
        <v>42.7</v>
      </c>
    </row>
    <row r="873" spans="1:12" ht="14.25" x14ac:dyDescent="0.45">
      <c r="A873" s="34" t="s">
        <v>1379</v>
      </c>
      <c r="B873" s="34" t="s">
        <v>537</v>
      </c>
      <c r="C873" s="34">
        <v>36.5</v>
      </c>
      <c r="D873" s="34">
        <v>34.799999999999997</v>
      </c>
      <c r="E873" s="70">
        <v>33.4</v>
      </c>
      <c r="F873" s="70">
        <v>32.1</v>
      </c>
      <c r="G873" s="70">
        <v>30.7</v>
      </c>
      <c r="H873" s="70">
        <v>30.8</v>
      </c>
      <c r="I873" s="70">
        <v>30.8</v>
      </c>
      <c r="J873" s="70">
        <v>31.1</v>
      </c>
      <c r="K873" s="70">
        <v>30.9</v>
      </c>
      <c r="L873" s="70">
        <v>30.8</v>
      </c>
    </row>
    <row r="874" spans="1:12" ht="14.25" x14ac:dyDescent="0.45">
      <c r="A874" s="34" t="s">
        <v>1380</v>
      </c>
      <c r="B874" s="34" t="s">
        <v>539</v>
      </c>
      <c r="C874" s="34">
        <v>-6.7</v>
      </c>
      <c r="D874" s="34">
        <v>-6.9</v>
      </c>
      <c r="E874" s="70">
        <v>-6.4</v>
      </c>
      <c r="F874" s="70">
        <v>-6.3</v>
      </c>
      <c r="G874" s="70">
        <v>-5.8</v>
      </c>
      <c r="H874" s="70">
        <v>-5.6</v>
      </c>
      <c r="I874" s="70">
        <v>-5.6</v>
      </c>
      <c r="J874" s="70">
        <v>-5.6</v>
      </c>
      <c r="K874" s="70">
        <v>-5.9</v>
      </c>
      <c r="L874" s="70">
        <v>-5.5</v>
      </c>
    </row>
    <row r="875" spans="1:12" ht="14.25" x14ac:dyDescent="0.45">
      <c r="A875" s="34" t="s">
        <v>1381</v>
      </c>
      <c r="B875" s="34" t="s">
        <v>541</v>
      </c>
      <c r="C875" s="73">
        <v>10.6</v>
      </c>
      <c r="D875" s="73">
        <v>11.5</v>
      </c>
      <c r="E875" s="70">
        <v>11.3</v>
      </c>
      <c r="F875" s="70">
        <v>13.2</v>
      </c>
      <c r="G875" s="70">
        <v>15.4</v>
      </c>
      <c r="H875" s="70">
        <v>16.100000000000001</v>
      </c>
      <c r="I875" s="70">
        <v>16.8</v>
      </c>
      <c r="J875" s="70">
        <v>17.5</v>
      </c>
      <c r="K875" s="70">
        <v>17.899999999999999</v>
      </c>
      <c r="L875" s="70">
        <v>17.399999999999999</v>
      </c>
    </row>
    <row r="876" spans="1:12" ht="14.25" x14ac:dyDescent="0.45">
      <c r="A876" s="34" t="s">
        <v>1382</v>
      </c>
      <c r="B876" s="34" t="s">
        <v>543</v>
      </c>
      <c r="C876" s="73">
        <v>59.5</v>
      </c>
      <c r="D876" s="73">
        <v>60.5</v>
      </c>
      <c r="E876" s="70">
        <v>61.8</v>
      </c>
      <c r="F876" s="70">
        <v>61</v>
      </c>
      <c r="G876" s="70">
        <v>59.7</v>
      </c>
      <c r="H876" s="70">
        <v>58.7</v>
      </c>
      <c r="I876" s="70">
        <v>57.9</v>
      </c>
      <c r="J876" s="70">
        <v>57</v>
      </c>
      <c r="K876" s="70">
        <v>57.1</v>
      </c>
      <c r="L876" s="70">
        <v>57.3</v>
      </c>
    </row>
    <row r="877" spans="1:12" ht="14.25" x14ac:dyDescent="0.45">
      <c r="A877" s="34" t="s">
        <v>1383</v>
      </c>
      <c r="B877" s="34" t="s">
        <v>545</v>
      </c>
      <c r="C877" s="73">
        <v>17.2</v>
      </c>
      <c r="D877" s="73">
        <v>16.5</v>
      </c>
      <c r="E877" s="70">
        <v>18.2</v>
      </c>
      <c r="F877" s="70">
        <v>19</v>
      </c>
      <c r="G877" s="70">
        <v>18.600000000000001</v>
      </c>
      <c r="H877" s="70">
        <v>17.8</v>
      </c>
      <c r="I877" s="70">
        <v>16.899999999999999</v>
      </c>
      <c r="J877" s="70">
        <v>14.1</v>
      </c>
      <c r="K877" s="70">
        <v>13.1</v>
      </c>
      <c r="L877" s="70">
        <v>15.1</v>
      </c>
    </row>
    <row r="878" spans="1:12" ht="14.25" x14ac:dyDescent="0.45">
      <c r="A878" s="34" t="s">
        <v>1384</v>
      </c>
      <c r="B878" s="34" t="s">
        <v>547</v>
      </c>
      <c r="C878" s="73">
        <v>11.1</v>
      </c>
      <c r="D878" s="73">
        <v>10.4</v>
      </c>
      <c r="E878" s="70">
        <v>10.5</v>
      </c>
      <c r="F878" s="70">
        <v>9.3000000000000007</v>
      </c>
      <c r="G878" s="70">
        <v>8.4</v>
      </c>
      <c r="H878" s="70">
        <v>8.5</v>
      </c>
      <c r="I878" s="70">
        <v>8.5</v>
      </c>
      <c r="J878" s="70">
        <v>8.3000000000000007</v>
      </c>
      <c r="K878" s="70">
        <v>7.8</v>
      </c>
      <c r="L878" s="70">
        <v>8.1999999999999993</v>
      </c>
    </row>
    <row r="879" spans="1:12" ht="14.25" x14ac:dyDescent="0.45">
      <c r="A879" s="34" t="s">
        <v>1385</v>
      </c>
      <c r="B879" s="34" t="s">
        <v>549</v>
      </c>
      <c r="C879" s="73">
        <v>31.2</v>
      </c>
      <c r="D879" s="73">
        <v>33.6</v>
      </c>
      <c r="E879" s="70">
        <v>33</v>
      </c>
      <c r="F879" s="70">
        <v>32.6</v>
      </c>
      <c r="G879" s="70">
        <v>32.700000000000003</v>
      </c>
      <c r="H879" s="70">
        <v>32.4</v>
      </c>
      <c r="I879" s="70">
        <v>32.5</v>
      </c>
      <c r="J879" s="70">
        <v>34.700000000000003</v>
      </c>
      <c r="K879" s="70">
        <v>36.1</v>
      </c>
      <c r="L879" s="70">
        <v>33.9</v>
      </c>
    </row>
    <row r="880" spans="1:12" ht="14.25" x14ac:dyDescent="0.45">
      <c r="A880" s="34" t="s">
        <v>1386</v>
      </c>
      <c r="B880" s="36" t="s">
        <v>1387</v>
      </c>
      <c r="C880" s="73" t="s">
        <v>14</v>
      </c>
      <c r="D880" s="73" t="s">
        <v>14</v>
      </c>
      <c r="E880" s="70" t="s">
        <v>14</v>
      </c>
      <c r="F880" s="70" t="s">
        <v>14</v>
      </c>
      <c r="G880" s="70" t="s">
        <v>14</v>
      </c>
      <c r="H880" s="70" t="s">
        <v>14</v>
      </c>
      <c r="I880" s="70" t="s">
        <v>14</v>
      </c>
      <c r="J880" s="70" t="s">
        <v>14</v>
      </c>
      <c r="K880" s="70" t="s">
        <v>14</v>
      </c>
      <c r="L880" s="70" t="s">
        <v>14</v>
      </c>
    </row>
    <row r="881" spans="1:12" ht="14.25" x14ac:dyDescent="0.45">
      <c r="A881" s="34" t="s">
        <v>1388</v>
      </c>
      <c r="B881" s="36" t="s">
        <v>1389</v>
      </c>
      <c r="C881" s="73">
        <v>100</v>
      </c>
      <c r="D881" s="73">
        <v>100</v>
      </c>
      <c r="E881" s="70">
        <v>100</v>
      </c>
      <c r="F881" s="70">
        <v>100</v>
      </c>
      <c r="G881" s="70">
        <v>100</v>
      </c>
      <c r="H881" s="70">
        <v>100</v>
      </c>
      <c r="I881" s="70">
        <v>100</v>
      </c>
      <c r="J881" s="70">
        <v>100</v>
      </c>
      <c r="K881" s="70">
        <v>100</v>
      </c>
      <c r="L881" s="70">
        <v>100</v>
      </c>
    </row>
    <row r="882" spans="1:12" ht="14.25" x14ac:dyDescent="0.45">
      <c r="A882" s="34" t="s">
        <v>1390</v>
      </c>
      <c r="B882" s="34" t="s">
        <v>417</v>
      </c>
      <c r="C882" s="73">
        <v>38.5</v>
      </c>
      <c r="D882" s="73">
        <v>42.1</v>
      </c>
      <c r="E882" s="70">
        <v>40.200000000000003</v>
      </c>
      <c r="F882" s="70">
        <v>38.299999999999997</v>
      </c>
      <c r="G882" s="70">
        <v>38.200000000000003</v>
      </c>
      <c r="H882" s="70">
        <v>38.6</v>
      </c>
      <c r="I882" s="70">
        <v>38.700000000000003</v>
      </c>
      <c r="J882" s="70">
        <v>40.700000000000003</v>
      </c>
      <c r="K882" s="70">
        <v>41.2</v>
      </c>
      <c r="L882" s="70">
        <v>41.4</v>
      </c>
    </row>
    <row r="883" spans="1:12" ht="14.25" x14ac:dyDescent="0.45">
      <c r="A883" s="34" t="s">
        <v>1391</v>
      </c>
      <c r="B883" s="34" t="s">
        <v>419</v>
      </c>
      <c r="C883" s="73">
        <v>19.100000000000001</v>
      </c>
      <c r="D883" s="73">
        <v>20.6</v>
      </c>
      <c r="E883" s="70">
        <v>18.899999999999999</v>
      </c>
      <c r="F883" s="70">
        <v>17.7</v>
      </c>
      <c r="G883" s="70">
        <v>18</v>
      </c>
      <c r="H883" s="70">
        <v>17.7</v>
      </c>
      <c r="I883" s="70">
        <v>18.100000000000001</v>
      </c>
      <c r="J883" s="70">
        <v>20</v>
      </c>
      <c r="K883" s="70">
        <v>20.8</v>
      </c>
      <c r="L883" s="70">
        <v>20.5</v>
      </c>
    </row>
    <row r="884" spans="1:12" ht="14.25" x14ac:dyDescent="0.45">
      <c r="A884" s="34" t="s">
        <v>1392</v>
      </c>
      <c r="B884" s="34" t="s">
        <v>421</v>
      </c>
      <c r="C884" s="73">
        <v>1.5</v>
      </c>
      <c r="D884" s="73">
        <v>1.7</v>
      </c>
      <c r="E884" s="70">
        <v>1.7</v>
      </c>
      <c r="F884" s="70">
        <v>1.6</v>
      </c>
      <c r="G884" s="70">
        <v>1.6</v>
      </c>
      <c r="H884" s="70">
        <v>1.6</v>
      </c>
      <c r="I884" s="70">
        <v>1.7</v>
      </c>
      <c r="J884" s="70">
        <v>1.7</v>
      </c>
      <c r="K884" s="70">
        <v>1.7</v>
      </c>
      <c r="L884" s="70">
        <v>1.7</v>
      </c>
    </row>
    <row r="885" spans="1:12" ht="14.25" x14ac:dyDescent="0.45">
      <c r="A885" s="34" t="s">
        <v>1393</v>
      </c>
      <c r="B885" s="34" t="s">
        <v>423</v>
      </c>
      <c r="C885" s="73">
        <v>18</v>
      </c>
      <c r="D885" s="73">
        <v>19.7</v>
      </c>
      <c r="E885" s="70">
        <v>19.7</v>
      </c>
      <c r="F885" s="70">
        <v>19</v>
      </c>
      <c r="G885" s="70">
        <v>18.600000000000001</v>
      </c>
      <c r="H885" s="70">
        <v>19.2</v>
      </c>
      <c r="I885" s="70">
        <v>18.899999999999999</v>
      </c>
      <c r="J885" s="70">
        <v>18.899999999999999</v>
      </c>
      <c r="K885" s="70">
        <v>18.8</v>
      </c>
      <c r="L885" s="70">
        <v>19.2</v>
      </c>
    </row>
    <row r="886" spans="1:12" ht="14.25" x14ac:dyDescent="0.45">
      <c r="A886" s="34" t="s">
        <v>1394</v>
      </c>
      <c r="B886" s="34" t="s">
        <v>425</v>
      </c>
      <c r="C886" s="73">
        <v>61.5</v>
      </c>
      <c r="D886" s="73">
        <v>57.9</v>
      </c>
      <c r="E886" s="70">
        <v>59.8</v>
      </c>
      <c r="F886" s="70">
        <v>61.7</v>
      </c>
      <c r="G886" s="70">
        <v>61.8</v>
      </c>
      <c r="H886" s="70">
        <v>61.4</v>
      </c>
      <c r="I886" s="70">
        <v>61.3</v>
      </c>
      <c r="J886" s="70">
        <v>59.3</v>
      </c>
      <c r="K886" s="70">
        <v>58.8</v>
      </c>
      <c r="L886" s="70">
        <v>58.6</v>
      </c>
    </row>
    <row r="887" spans="1:12" ht="14.25" x14ac:dyDescent="0.45">
      <c r="A887" s="34" t="s">
        <v>1395</v>
      </c>
      <c r="B887" s="34" t="s">
        <v>427</v>
      </c>
      <c r="C887" s="73">
        <v>2.9</v>
      </c>
      <c r="D887" s="73">
        <v>2.5</v>
      </c>
      <c r="E887" s="70">
        <v>2.4</v>
      </c>
      <c r="F887" s="70">
        <v>2.6</v>
      </c>
      <c r="G887" s="70">
        <v>2.2999999999999998</v>
      </c>
      <c r="H887" s="70">
        <v>2.4</v>
      </c>
      <c r="I887" s="70">
        <v>2.2000000000000002</v>
      </c>
      <c r="J887" s="70">
        <v>1.7</v>
      </c>
      <c r="K887" s="70">
        <v>1.6</v>
      </c>
      <c r="L887" s="70">
        <v>1.6</v>
      </c>
    </row>
    <row r="888" spans="1:12" ht="14.25" x14ac:dyDescent="0.45">
      <c r="A888" s="34" t="s">
        <v>1396</v>
      </c>
      <c r="B888" s="34" t="s">
        <v>429</v>
      </c>
      <c r="C888" s="73">
        <v>48.9</v>
      </c>
      <c r="D888" s="73">
        <v>44.3</v>
      </c>
      <c r="E888" s="70">
        <v>47</v>
      </c>
      <c r="F888" s="70">
        <v>49.5</v>
      </c>
      <c r="G888" s="70">
        <v>49.5</v>
      </c>
      <c r="H888" s="70">
        <v>48.9</v>
      </c>
      <c r="I888" s="70">
        <v>48.6</v>
      </c>
      <c r="J888" s="70">
        <v>47</v>
      </c>
      <c r="K888" s="70">
        <v>46.3</v>
      </c>
      <c r="L888" s="70">
        <v>45.4</v>
      </c>
    </row>
    <row r="889" spans="1:12" ht="14.25" x14ac:dyDescent="0.45">
      <c r="A889" s="34" t="s">
        <v>1397</v>
      </c>
      <c r="B889" s="34" t="s">
        <v>431</v>
      </c>
      <c r="C889" s="73">
        <v>9.6999999999999993</v>
      </c>
      <c r="D889" s="73">
        <v>11.2</v>
      </c>
      <c r="E889" s="70">
        <v>10.5</v>
      </c>
      <c r="F889" s="70">
        <v>9.6</v>
      </c>
      <c r="G889" s="70">
        <v>10</v>
      </c>
      <c r="H889" s="70">
        <v>10.1</v>
      </c>
      <c r="I889" s="70">
        <v>10.4</v>
      </c>
      <c r="J889" s="70">
        <v>10.6</v>
      </c>
      <c r="K889" s="70">
        <v>11</v>
      </c>
      <c r="L889" s="70">
        <v>11.6</v>
      </c>
    </row>
    <row r="890" spans="1:12" ht="14.25" x14ac:dyDescent="0.45">
      <c r="A890" s="34" t="s">
        <v>1398</v>
      </c>
      <c r="B890" s="36" t="s">
        <v>1399</v>
      </c>
      <c r="C890" s="73">
        <v>100</v>
      </c>
      <c r="D890" s="73">
        <v>100</v>
      </c>
      <c r="E890" s="70">
        <v>100</v>
      </c>
      <c r="F890" s="70">
        <v>100</v>
      </c>
      <c r="G890" s="70">
        <v>100</v>
      </c>
      <c r="H890" s="70">
        <v>100</v>
      </c>
      <c r="I890" s="70">
        <v>100</v>
      </c>
      <c r="J890" s="70">
        <v>100</v>
      </c>
      <c r="K890" s="70">
        <v>100</v>
      </c>
      <c r="L890" s="70">
        <v>100</v>
      </c>
    </row>
    <row r="891" spans="1:12" ht="14.25" x14ac:dyDescent="0.45">
      <c r="A891" s="34" t="s">
        <v>1400</v>
      </c>
      <c r="B891" s="34" t="s">
        <v>417</v>
      </c>
      <c r="C891" s="73">
        <v>60.5</v>
      </c>
      <c r="D891" s="73">
        <v>63.4</v>
      </c>
      <c r="E891" s="70">
        <v>62.5</v>
      </c>
      <c r="F891" s="70">
        <v>61.7</v>
      </c>
      <c r="G891" s="70">
        <v>61.6</v>
      </c>
      <c r="H891" s="70">
        <v>61.2</v>
      </c>
      <c r="I891" s="70">
        <v>60.6</v>
      </c>
      <c r="J891" s="70">
        <v>61.3</v>
      </c>
      <c r="K891" s="70">
        <v>61.4</v>
      </c>
      <c r="L891" s="70">
        <v>60.8</v>
      </c>
    </row>
    <row r="892" spans="1:12" ht="14.25" x14ac:dyDescent="0.45">
      <c r="A892" s="34" t="s">
        <v>1401</v>
      </c>
      <c r="B892" s="34" t="s">
        <v>419</v>
      </c>
      <c r="C892" s="73">
        <v>31</v>
      </c>
      <c r="D892" s="73">
        <v>31.4</v>
      </c>
      <c r="E892" s="70">
        <v>30.5</v>
      </c>
      <c r="F892" s="70">
        <v>30.5</v>
      </c>
      <c r="G892" s="70">
        <v>30.5</v>
      </c>
      <c r="H892" s="70">
        <v>30.3</v>
      </c>
      <c r="I892" s="70">
        <v>30</v>
      </c>
      <c r="J892" s="70">
        <v>30.4</v>
      </c>
      <c r="K892" s="70">
        <v>30.2</v>
      </c>
      <c r="L892" s="70">
        <v>30.3</v>
      </c>
    </row>
    <row r="893" spans="1:12" ht="14.25" x14ac:dyDescent="0.45">
      <c r="A893" s="34" t="s">
        <v>1402</v>
      </c>
      <c r="B893" s="34" t="s">
        <v>421</v>
      </c>
      <c r="C893" s="73">
        <v>5.6</v>
      </c>
      <c r="D893" s="73">
        <v>5.7</v>
      </c>
      <c r="E893" s="70">
        <v>5.6</v>
      </c>
      <c r="F893" s="70">
        <v>5.5</v>
      </c>
      <c r="G893" s="70">
        <v>5.4</v>
      </c>
      <c r="H893" s="70">
        <v>5.5</v>
      </c>
      <c r="I893" s="70">
        <v>5.4</v>
      </c>
      <c r="J893" s="70">
        <v>5.4</v>
      </c>
      <c r="K893" s="70">
        <v>5.4</v>
      </c>
      <c r="L893" s="70">
        <v>5.3</v>
      </c>
    </row>
    <row r="894" spans="1:12" ht="14.25" x14ac:dyDescent="0.45">
      <c r="A894" s="34" t="s">
        <v>1403</v>
      </c>
      <c r="B894" s="34" t="s">
        <v>423</v>
      </c>
      <c r="C894" s="73">
        <v>23.9</v>
      </c>
      <c r="D894" s="73">
        <v>26.3</v>
      </c>
      <c r="E894" s="70">
        <v>26.3</v>
      </c>
      <c r="F894" s="70">
        <v>25.6</v>
      </c>
      <c r="G894" s="70">
        <v>25.7</v>
      </c>
      <c r="H894" s="70">
        <v>25.5</v>
      </c>
      <c r="I894" s="70">
        <v>25.2</v>
      </c>
      <c r="J894" s="70">
        <v>25.6</v>
      </c>
      <c r="K894" s="70">
        <v>25.7</v>
      </c>
      <c r="L894" s="70">
        <v>25.3</v>
      </c>
    </row>
    <row r="895" spans="1:12" ht="14.25" x14ac:dyDescent="0.45">
      <c r="A895" s="34" t="s">
        <v>1404</v>
      </c>
      <c r="B895" s="34" t="s">
        <v>425</v>
      </c>
      <c r="C895" s="73">
        <v>39.5</v>
      </c>
      <c r="D895" s="73">
        <v>36.6</v>
      </c>
      <c r="E895" s="70">
        <v>37.5</v>
      </c>
      <c r="F895" s="70">
        <v>38.299999999999997</v>
      </c>
      <c r="G895" s="70">
        <v>38.4</v>
      </c>
      <c r="H895" s="70">
        <v>38.799999999999997</v>
      </c>
      <c r="I895" s="70">
        <v>39.4</v>
      </c>
      <c r="J895" s="70">
        <v>38.700000000000003</v>
      </c>
      <c r="K895" s="70">
        <v>38.6</v>
      </c>
      <c r="L895" s="70">
        <v>39.200000000000003</v>
      </c>
    </row>
    <row r="896" spans="1:12" ht="14.25" x14ac:dyDescent="0.45">
      <c r="A896" s="34" t="s">
        <v>1405</v>
      </c>
      <c r="B896" s="34" t="s">
        <v>427</v>
      </c>
      <c r="C896" s="73">
        <v>3.5</v>
      </c>
      <c r="D896" s="73">
        <v>2.4</v>
      </c>
      <c r="E896" s="70">
        <v>2.9</v>
      </c>
      <c r="F896" s="70">
        <v>3.1</v>
      </c>
      <c r="G896" s="70">
        <v>2.8</v>
      </c>
      <c r="H896" s="70">
        <v>3</v>
      </c>
      <c r="I896" s="70">
        <v>3</v>
      </c>
      <c r="J896" s="70">
        <v>2.2999999999999998</v>
      </c>
      <c r="K896" s="70">
        <v>1.9</v>
      </c>
      <c r="L896" s="70">
        <v>2</v>
      </c>
    </row>
    <row r="897" spans="1:12" ht="14.25" x14ac:dyDescent="0.45">
      <c r="A897" s="34" t="s">
        <v>1406</v>
      </c>
      <c r="B897" s="34" t="s">
        <v>429</v>
      </c>
      <c r="C897" s="73">
        <v>4.9000000000000004</v>
      </c>
      <c r="D897" s="73">
        <v>4.4000000000000004</v>
      </c>
      <c r="E897" s="70">
        <v>4.8</v>
      </c>
      <c r="F897" s="70">
        <v>5.2</v>
      </c>
      <c r="G897" s="70">
        <v>5.2</v>
      </c>
      <c r="H897" s="70">
        <v>5.0999999999999996</v>
      </c>
      <c r="I897" s="70">
        <v>5.2</v>
      </c>
      <c r="J897" s="70">
        <v>4.8</v>
      </c>
      <c r="K897" s="70">
        <v>4.8</v>
      </c>
      <c r="L897" s="70">
        <v>5.0999999999999996</v>
      </c>
    </row>
    <row r="898" spans="1:12" ht="14.25" x14ac:dyDescent="0.45">
      <c r="A898" s="34" t="s">
        <v>1407</v>
      </c>
      <c r="B898" s="34" t="s">
        <v>431</v>
      </c>
      <c r="C898" s="73">
        <v>31.1</v>
      </c>
      <c r="D898" s="73">
        <v>29.8</v>
      </c>
      <c r="E898" s="70">
        <v>29.8</v>
      </c>
      <c r="F898" s="70">
        <v>30.1</v>
      </c>
      <c r="G898" s="70">
        <v>30.4</v>
      </c>
      <c r="H898" s="70">
        <v>30.7</v>
      </c>
      <c r="I898" s="70">
        <v>31.3</v>
      </c>
      <c r="J898" s="70">
        <v>31.5</v>
      </c>
      <c r="K898" s="70">
        <v>31.9</v>
      </c>
      <c r="L898" s="70">
        <v>32.1</v>
      </c>
    </row>
    <row r="899" spans="1:12" ht="14.25" x14ac:dyDescent="0.45">
      <c r="A899" s="34" t="s">
        <v>1408</v>
      </c>
      <c r="B899" s="36" t="s">
        <v>1409</v>
      </c>
      <c r="C899" s="73">
        <v>100</v>
      </c>
      <c r="D899" s="73">
        <v>100</v>
      </c>
      <c r="E899" s="70">
        <v>100</v>
      </c>
      <c r="F899" s="70">
        <v>100</v>
      </c>
      <c r="G899" s="70">
        <v>100</v>
      </c>
      <c r="H899" s="70">
        <v>100</v>
      </c>
      <c r="I899" s="70">
        <v>100</v>
      </c>
      <c r="J899" s="70">
        <v>100</v>
      </c>
      <c r="K899" s="70">
        <v>100</v>
      </c>
      <c r="L899" s="70">
        <v>100</v>
      </c>
    </row>
    <row r="900" spans="1:12" ht="14.25" x14ac:dyDescent="0.45">
      <c r="A900" s="34" t="s">
        <v>1410</v>
      </c>
      <c r="B900" s="34" t="s">
        <v>417</v>
      </c>
      <c r="C900" s="73">
        <v>59.4</v>
      </c>
      <c r="D900" s="73">
        <v>61</v>
      </c>
      <c r="E900" s="70">
        <v>61.2</v>
      </c>
      <c r="F900" s="70">
        <v>60.2</v>
      </c>
      <c r="G900" s="70">
        <v>58.5</v>
      </c>
      <c r="H900" s="70">
        <v>61</v>
      </c>
      <c r="I900" s="70">
        <v>59.8</v>
      </c>
      <c r="J900" s="70">
        <v>62.2</v>
      </c>
      <c r="K900" s="70">
        <v>62.6</v>
      </c>
      <c r="L900" s="70">
        <v>63.4</v>
      </c>
    </row>
    <row r="901" spans="1:12" ht="14.25" x14ac:dyDescent="0.45">
      <c r="A901" s="34" t="s">
        <v>1411</v>
      </c>
      <c r="B901" s="34" t="s">
        <v>419</v>
      </c>
      <c r="C901" s="73">
        <v>27.7</v>
      </c>
      <c r="D901" s="73">
        <v>28.2</v>
      </c>
      <c r="E901" s="70">
        <v>27.6</v>
      </c>
      <c r="F901" s="70">
        <v>28</v>
      </c>
      <c r="G901" s="70">
        <v>28.7</v>
      </c>
      <c r="H901" s="70">
        <v>28.8</v>
      </c>
      <c r="I901" s="70">
        <v>29.3</v>
      </c>
      <c r="J901" s="70">
        <v>30.2</v>
      </c>
      <c r="K901" s="70">
        <v>29.9</v>
      </c>
      <c r="L901" s="70">
        <v>31</v>
      </c>
    </row>
    <row r="902" spans="1:12" ht="14.25" x14ac:dyDescent="0.45">
      <c r="A902" s="34" t="s">
        <v>1412</v>
      </c>
      <c r="B902" s="34" t="s">
        <v>421</v>
      </c>
      <c r="C902" s="73">
        <v>2.9</v>
      </c>
      <c r="D902" s="73">
        <v>3</v>
      </c>
      <c r="E902" s="70">
        <v>2.9</v>
      </c>
      <c r="F902" s="70">
        <v>2.8</v>
      </c>
      <c r="G902" s="70">
        <v>2.7</v>
      </c>
      <c r="H902" s="70">
        <v>2.8</v>
      </c>
      <c r="I902" s="70">
        <v>2.8</v>
      </c>
      <c r="J902" s="70">
        <v>2.7</v>
      </c>
      <c r="K902" s="70">
        <v>2.6</v>
      </c>
      <c r="L902" s="70">
        <v>2.7</v>
      </c>
    </row>
    <row r="903" spans="1:12" ht="14.25" x14ac:dyDescent="0.45">
      <c r="A903" s="34" t="s">
        <v>1413</v>
      </c>
      <c r="B903" s="34" t="s">
        <v>423</v>
      </c>
      <c r="C903" s="73">
        <v>28.7</v>
      </c>
      <c r="D903" s="73">
        <v>29.8</v>
      </c>
      <c r="E903" s="70">
        <v>30.7</v>
      </c>
      <c r="F903" s="70">
        <v>29.4</v>
      </c>
      <c r="G903" s="70">
        <v>27</v>
      </c>
      <c r="H903" s="70">
        <v>29.4</v>
      </c>
      <c r="I903" s="70">
        <v>27.8</v>
      </c>
      <c r="J903" s="70">
        <v>29.2</v>
      </c>
      <c r="K903" s="70">
        <v>30.1</v>
      </c>
      <c r="L903" s="70">
        <v>29.8</v>
      </c>
    </row>
    <row r="904" spans="1:12" ht="14.25" x14ac:dyDescent="0.45">
      <c r="A904" s="34" t="s">
        <v>1414</v>
      </c>
      <c r="B904" s="34" t="s">
        <v>425</v>
      </c>
      <c r="C904" s="73">
        <v>40.6</v>
      </c>
      <c r="D904" s="73">
        <v>39</v>
      </c>
      <c r="E904" s="70">
        <v>38.799999999999997</v>
      </c>
      <c r="F904" s="70">
        <v>39.799999999999997</v>
      </c>
      <c r="G904" s="70">
        <v>41.5</v>
      </c>
      <c r="H904" s="70">
        <v>39</v>
      </c>
      <c r="I904" s="70">
        <v>40.200000000000003</v>
      </c>
      <c r="J904" s="70">
        <v>37.799999999999997</v>
      </c>
      <c r="K904" s="70">
        <v>37.4</v>
      </c>
      <c r="L904" s="70">
        <v>36.6</v>
      </c>
    </row>
    <row r="905" spans="1:12" ht="14.25" x14ac:dyDescent="0.45">
      <c r="A905" s="34" t="s">
        <v>1415</v>
      </c>
      <c r="B905" s="34" t="s">
        <v>427</v>
      </c>
      <c r="C905" s="73">
        <v>0.6</v>
      </c>
      <c r="D905" s="73">
        <v>0.4</v>
      </c>
      <c r="E905" s="70">
        <v>0.4</v>
      </c>
      <c r="F905" s="70">
        <v>0.5</v>
      </c>
      <c r="G905" s="70">
        <v>0.5</v>
      </c>
      <c r="H905" s="70">
        <v>0.5</v>
      </c>
      <c r="I905" s="70">
        <v>0.5</v>
      </c>
      <c r="J905" s="70">
        <v>0.4</v>
      </c>
      <c r="K905" s="70">
        <v>0.4</v>
      </c>
      <c r="L905" s="70">
        <v>0.3</v>
      </c>
    </row>
    <row r="906" spans="1:12" ht="14.25" x14ac:dyDescent="0.45">
      <c r="A906" s="34" t="s">
        <v>1416</v>
      </c>
      <c r="B906" s="34" t="s">
        <v>429</v>
      </c>
      <c r="C906" s="73">
        <v>10.1</v>
      </c>
      <c r="D906" s="73">
        <v>7.8</v>
      </c>
      <c r="E906" s="70">
        <v>8.1</v>
      </c>
      <c r="F906" s="70">
        <v>8.1</v>
      </c>
      <c r="G906" s="70">
        <v>7.9</v>
      </c>
      <c r="H906" s="70">
        <v>7.2</v>
      </c>
      <c r="I906" s="70">
        <v>7.2</v>
      </c>
      <c r="J906" s="70">
        <v>6.7</v>
      </c>
      <c r="K906" s="70">
        <v>6.2</v>
      </c>
      <c r="L906" s="70">
        <v>6.4</v>
      </c>
    </row>
    <row r="907" spans="1:12" ht="14.25" x14ac:dyDescent="0.45">
      <c r="A907" s="34" t="s">
        <v>1417</v>
      </c>
      <c r="B907" s="34" t="s">
        <v>431</v>
      </c>
      <c r="C907" s="73">
        <v>29.9</v>
      </c>
      <c r="D907" s="73">
        <v>30.7</v>
      </c>
      <c r="E907" s="70">
        <v>30.3</v>
      </c>
      <c r="F907" s="70">
        <v>31.1</v>
      </c>
      <c r="G907" s="70">
        <v>33.1</v>
      </c>
      <c r="H907" s="70">
        <v>31.3</v>
      </c>
      <c r="I907" s="70">
        <v>32.5</v>
      </c>
      <c r="J907" s="70">
        <v>30.7</v>
      </c>
      <c r="K907" s="70">
        <v>30.8</v>
      </c>
      <c r="L907" s="70">
        <v>29.9</v>
      </c>
    </row>
    <row r="908" spans="1:12" ht="13.9" x14ac:dyDescent="0.5">
      <c r="A908" s="88" t="s">
        <v>1418</v>
      </c>
      <c r="B908" s="85"/>
      <c r="C908" s="85"/>
      <c r="D908" s="85"/>
      <c r="E908" s="85"/>
      <c r="F908" s="85"/>
      <c r="G908" s="85"/>
      <c r="H908" s="85"/>
      <c r="I908" s="85"/>
      <c r="J908" s="85"/>
      <c r="K908" s="85"/>
      <c r="L908" s="85"/>
    </row>
    <row r="909" spans="1:12" x14ac:dyDescent="0.35">
      <c r="A909" s="84" t="s">
        <v>1419</v>
      </c>
      <c r="B909" s="85"/>
      <c r="C909" s="85"/>
      <c r="D909" s="85"/>
      <c r="E909" s="85"/>
      <c r="F909" s="85"/>
      <c r="G909" s="85"/>
      <c r="H909" s="85"/>
      <c r="I909" s="85"/>
      <c r="J909" s="85"/>
      <c r="K909" s="85"/>
      <c r="L909" s="85"/>
    </row>
    <row r="910" spans="1:12" x14ac:dyDescent="0.35">
      <c r="A910" s="84" t="s">
        <v>1420</v>
      </c>
      <c r="B910" s="85"/>
      <c r="C910" s="85"/>
      <c r="D910" s="85"/>
      <c r="E910" s="85"/>
      <c r="F910" s="85"/>
      <c r="G910" s="85"/>
      <c r="H910" s="85"/>
      <c r="I910" s="85"/>
      <c r="J910" s="85"/>
      <c r="K910" s="85"/>
      <c r="L910" s="85"/>
    </row>
    <row r="911" spans="1:12" x14ac:dyDescent="0.35">
      <c r="A911" s="84" t="s">
        <v>1421</v>
      </c>
      <c r="B911" s="85"/>
      <c r="C911" s="85"/>
      <c r="D911" s="85"/>
      <c r="E911" s="85"/>
      <c r="F911" s="85"/>
      <c r="G911" s="85"/>
      <c r="H911" s="85"/>
      <c r="I911" s="85"/>
      <c r="J911" s="85"/>
      <c r="K911" s="85"/>
      <c r="L911" s="85"/>
    </row>
  </sheetData>
  <mergeCells count="8">
    <mergeCell ref="A910:L910"/>
    <mergeCell ref="A911:L911"/>
    <mergeCell ref="A1:L1"/>
    <mergeCell ref="A2:L2"/>
    <mergeCell ref="A3:L3"/>
    <mergeCell ref="A4:L4"/>
    <mergeCell ref="A908:L908"/>
    <mergeCell ref="A909:L909"/>
  </mergeCells>
  <pageMargins left="0.75" right="0.75" top="1" bottom="1" header="0.5" footer="0.5"/>
  <pageSetup orientation="portrait" horizontalDpi="300" verticalDpi="300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10"/>
  <sheetViews>
    <sheetView zoomScaleNormal="100" workbookViewId="0">
      <selection activeCell="B4" sqref="B4"/>
    </sheetView>
  </sheetViews>
  <sheetFormatPr defaultColWidth="8.796875" defaultRowHeight="14.25" x14ac:dyDescent="0.45"/>
  <cols>
    <col min="1" max="1" width="40.796875" customWidth="1"/>
    <col min="2" max="2" width="13.33203125" bestFit="1" customWidth="1"/>
  </cols>
  <sheetData>
    <row r="1" spans="1:2" x14ac:dyDescent="0.45">
      <c r="B1" s="1" t="s">
        <v>1450</v>
      </c>
    </row>
    <row r="2" spans="1:2" x14ac:dyDescent="0.45">
      <c r="A2" s="1" t="s">
        <v>2</v>
      </c>
      <c r="B2" s="45">
        <f>'USGS Cement'!F27</f>
        <v>0.14880239520958083</v>
      </c>
    </row>
    <row r="3" spans="1:2" s="52" customFormat="1" x14ac:dyDescent="0.45">
      <c r="A3" s="1" t="s">
        <v>3</v>
      </c>
      <c r="B3" s="44">
        <f>(SUMPRODUCT('BEA Use'!E$8:E$33,'Imports Calculations'!$I$32:$I$57)+SUMPRODUCT('BEA Use'!Z$8:Z$33,'Imports Calculations'!$I$32:$I$57))/SUM('BEA Use'!E$8:E$33,'BEA Use'!Z$8:Z$33)</f>
        <v>0.32851988080978767</v>
      </c>
    </row>
    <row r="4" spans="1:2" x14ac:dyDescent="0.45">
      <c r="A4" s="1" t="s">
        <v>4</v>
      </c>
      <c r="B4" s="44">
        <f>SUMPRODUCT('BEA Use'!K$8:K$33,'Imports Calculations'!$I$32:$I$57)/SUM('BEA Use'!K$8:K$33)</f>
        <v>0.1583061759038063</v>
      </c>
    </row>
    <row r="5" spans="1:2" x14ac:dyDescent="0.45">
      <c r="A5" s="1" t="s">
        <v>5</v>
      </c>
      <c r="B5" s="44">
        <f>SUMPRODUCT('BEA Use'!AA$8:AA$33,'Imports Calculations'!$I$32:$I$57)/SUM('BEA Use'!AA$8:AA$33)</f>
        <v>0.21730109479103049</v>
      </c>
    </row>
    <row r="6" spans="1:2" s="52" customFormat="1" x14ac:dyDescent="0.45">
      <c r="A6" s="1" t="s">
        <v>1449</v>
      </c>
      <c r="B6" s="44">
        <f>SUMPRODUCT('BEA Use'!F$8:F$33,'Imports Calculations'!$I$32:$I$57)/SUM('BEA Use'!F$8:F$33)</f>
        <v>0.13774355119966764</v>
      </c>
    </row>
    <row r="7" spans="1:2" s="52" customFormat="1" x14ac:dyDescent="0.45">
      <c r="A7" s="1" t="s">
        <v>1452</v>
      </c>
      <c r="B7" s="60"/>
    </row>
    <row r="8" spans="1:2" x14ac:dyDescent="0.45">
      <c r="A8" s="1" t="s">
        <v>7</v>
      </c>
      <c r="B8" s="44">
        <f>SUMPRODUCT('BEA Use'!C$8:C$33,'Imports Calculations'!$I$32:$I$57)/SUM('BEA Use'!C$8:C$33)</f>
        <v>0.149914713885828</v>
      </c>
    </row>
    <row r="9" spans="1:2" x14ac:dyDescent="0.45">
      <c r="A9" s="1" t="s">
        <v>8</v>
      </c>
      <c r="B9" s="44">
        <f>(SUMPRODUCT('BEA Use'!J8:K33,'Imports Calculations'!I32:J57)+SUMPRODUCT('BEA Use'!M8:Y33,'Imports Calculations'!I32:U57)+SUMPRODUCT('BEA Use'!AB8:AB33,'Imports Calculations'!I32:I57))/SUM('BEA Use'!J8:K33,'BEA Use'!M8:Y33,'BEA Use'!AB8:AB33)</f>
        <v>0.23339207249182936</v>
      </c>
    </row>
    <row r="10" spans="1:2" x14ac:dyDescent="0.45">
      <c r="B10" s="4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4" tint="-0.499984740745262"/>
  </sheetPr>
  <dimension ref="A1:J13"/>
  <sheetViews>
    <sheetView workbookViewId="0"/>
  </sheetViews>
  <sheetFormatPr defaultColWidth="9.1328125" defaultRowHeight="14.25" x14ac:dyDescent="0.45"/>
  <cols>
    <col min="1" max="1" width="33.33203125" style="31" customWidth="1"/>
    <col min="2" max="10" width="17.33203125" style="31" customWidth="1"/>
    <col min="11" max="16384" width="9.1328125" style="31"/>
  </cols>
  <sheetData>
    <row r="1" spans="1:10" ht="28.5" x14ac:dyDescent="0.45">
      <c r="A1" s="72" t="s">
        <v>1487</v>
      </c>
      <c r="B1" s="62" t="s">
        <v>9</v>
      </c>
      <c r="C1" s="62" t="s">
        <v>1469</v>
      </c>
      <c r="D1" s="62" t="s">
        <v>1470</v>
      </c>
      <c r="E1" s="62" t="s">
        <v>11</v>
      </c>
      <c r="F1" s="62" t="s">
        <v>1471</v>
      </c>
      <c r="G1" s="62" t="s">
        <v>1472</v>
      </c>
      <c r="H1" s="62" t="s">
        <v>1473</v>
      </c>
      <c r="I1" s="62" t="s">
        <v>1474</v>
      </c>
      <c r="J1" s="62" t="s">
        <v>1475</v>
      </c>
    </row>
    <row r="2" spans="1:10" x14ac:dyDescent="0.45">
      <c r="A2" s="31" t="s">
        <v>2</v>
      </c>
      <c r="B2" s="32">
        <f>'BEA Input Shares'!L136/100</f>
        <v>1.2E-2</v>
      </c>
      <c r="C2" s="10">
        <f>'BEA Input Shares'!L140/100*(1-'Imported Shares of Inputs'!B2)</f>
        <v>0.3115383233532934</v>
      </c>
      <c r="D2" s="10">
        <f>SUM('BEA Input Shares'!L135,'BEA Input Shares'!L141)/100</f>
        <v>0.36899999999999999</v>
      </c>
      <c r="E2" s="10">
        <f>'BEA Input Shares'!L140/100*('Imported Shares of Inputs'!B2)</f>
        <v>5.4461676646706585E-2</v>
      </c>
      <c r="F2" s="33">
        <v>0</v>
      </c>
      <c r="G2" s="33">
        <v>0</v>
      </c>
      <c r="H2" s="33">
        <v>0</v>
      </c>
      <c r="I2" s="33">
        <v>0</v>
      </c>
      <c r="J2" s="33">
        <v>0</v>
      </c>
    </row>
    <row r="3" spans="1:10" x14ac:dyDescent="0.45">
      <c r="A3" s="31" t="s">
        <v>3</v>
      </c>
      <c r="B3" s="57">
        <f>('BEA Input Shares'!L64*'Use Calculations'!$D$16+'BEA Input Shares'!L280*'Use Calculations'!$D$37)/SUM('Use Calculations'!$D$16,'Use Calculations'!$D37)/100</f>
        <v>3.2534384771896602E-2</v>
      </c>
      <c r="C3" s="57">
        <f>('BEA Input Shares'!L68*'Use Calculations'!$D$16+'BEA Input Shares'!L284*'Use Calculations'!$D$37)/SUM('Use Calculations'!$D$16,'Use Calculations'!$D37)/100*(1-'Imported Shares of Inputs'!B3)</f>
        <v>0.36028892199271184</v>
      </c>
      <c r="D3" s="57">
        <f>(SUM('BEA Input Shares'!L63,'BEA Input Shares'!L69)*'Use Calculations'!$D$16+SUM('BEA Input Shares'!L279,'BEA Input Shares'!L285)*'Use Calculations'!$D$37)/SUM('Use Calculations'!$D$16,'Use Calculations'!$D37)/100</f>
        <v>0.15466564049684611</v>
      </c>
      <c r="E3" s="57">
        <f>('BEA Input Shares'!L68*'Use Calculations'!$D$16+'BEA Input Shares'!L284*'Use Calculations'!$D$37)/SUM('Use Calculations'!$D$16,'Use Calculations'!$D37)/100*('Imported Shares of Inputs'!B3)</f>
        <v>0.1762704067141618</v>
      </c>
      <c r="F3" s="33">
        <v>0</v>
      </c>
      <c r="G3" s="33">
        <v>0</v>
      </c>
      <c r="H3" s="33">
        <v>0</v>
      </c>
      <c r="I3" s="33">
        <v>0</v>
      </c>
      <c r="J3" s="33">
        <v>0</v>
      </c>
    </row>
    <row r="4" spans="1:10" x14ac:dyDescent="0.45">
      <c r="A4" s="31" t="s">
        <v>4</v>
      </c>
      <c r="B4" s="56">
        <f>'BEA Input Shares'!L145/100</f>
        <v>1.1000000000000001E-2</v>
      </c>
      <c r="C4" s="57">
        <f>'BEA Input Shares'!L149/100*(1-'Imported Shares of Inputs'!B4)</f>
        <v>0.52100847711554388</v>
      </c>
      <c r="D4" s="57">
        <f>SUM('BEA Input Shares'!L144,'BEA Input Shares'!L150)/100</f>
        <v>0.23399999999999999</v>
      </c>
      <c r="E4" s="57">
        <f>'BEA Input Shares'!L149/100*('Imported Shares of Inputs'!B4)</f>
        <v>9.7991522884456103E-2</v>
      </c>
      <c r="F4" s="33">
        <v>0</v>
      </c>
      <c r="G4" s="33">
        <v>0</v>
      </c>
      <c r="H4" s="33">
        <v>0</v>
      </c>
      <c r="I4" s="33">
        <v>0</v>
      </c>
      <c r="J4" s="33">
        <v>0</v>
      </c>
    </row>
    <row r="5" spans="1:10" x14ac:dyDescent="0.45">
      <c r="A5" s="31" t="s">
        <v>5</v>
      </c>
      <c r="B5" s="56">
        <f>'BEA Input Shares'!L289/100</f>
        <v>2.4E-2</v>
      </c>
      <c r="C5" s="57">
        <f>'BEA Input Shares'!L293/100*(1-'Imported Shares of Inputs'!B5)</f>
        <v>0.31386226098879677</v>
      </c>
      <c r="D5" s="57">
        <f>SUM('BEA Input Shares'!L288,'BEA Input Shares'!L294)/100</f>
        <v>0.249</v>
      </c>
      <c r="E5" s="57">
        <f>'BEA Input Shares'!L293/100*('Imported Shares of Inputs'!B5)</f>
        <v>8.7137739011203239E-2</v>
      </c>
      <c r="F5" s="33">
        <v>0</v>
      </c>
      <c r="G5" s="33">
        <v>0</v>
      </c>
      <c r="H5" s="33">
        <v>0</v>
      </c>
      <c r="I5" s="33">
        <v>0</v>
      </c>
      <c r="J5" s="33">
        <v>0</v>
      </c>
    </row>
    <row r="6" spans="1:10" x14ac:dyDescent="0.45">
      <c r="A6" s="31" t="s">
        <v>1449</v>
      </c>
      <c r="B6" s="56">
        <f>'BEA Input Shares'!L73/100</f>
        <v>5.0999999999999997E-2</v>
      </c>
      <c r="C6" s="57">
        <f>'BEA Input Shares'!L77/100*(1-'Imported Shares of Inputs'!B6)</f>
        <v>0.18021159779926946</v>
      </c>
      <c r="D6" s="57">
        <f>SUM('BEA Input Shares'!L72,'BEA Input Shares'!L78)/100</f>
        <v>0.33799999999999997</v>
      </c>
      <c r="E6" s="57">
        <f>'BEA Input Shares'!L77/100*('Imported Shares of Inputs'!B6)</f>
        <v>2.8788402200730534E-2</v>
      </c>
      <c r="F6" s="33">
        <v>0</v>
      </c>
      <c r="G6" s="33">
        <v>0</v>
      </c>
      <c r="H6" s="33">
        <v>0</v>
      </c>
      <c r="I6" s="33">
        <v>0</v>
      </c>
      <c r="J6" s="33">
        <v>0</v>
      </c>
    </row>
    <row r="7" spans="1:10" x14ac:dyDescent="0.45">
      <c r="A7" s="31" t="s">
        <v>6</v>
      </c>
      <c r="B7" s="33">
        <v>0</v>
      </c>
      <c r="C7" s="6">
        <v>0</v>
      </c>
      <c r="D7" s="6">
        <v>0</v>
      </c>
      <c r="E7" s="33">
        <v>0</v>
      </c>
      <c r="F7" s="33">
        <v>0</v>
      </c>
      <c r="G7" s="33">
        <v>0</v>
      </c>
      <c r="H7" s="33">
        <v>0</v>
      </c>
      <c r="I7" s="33">
        <v>0</v>
      </c>
      <c r="J7" s="33">
        <v>0</v>
      </c>
    </row>
    <row r="8" spans="1:10" x14ac:dyDescent="0.45">
      <c r="A8" s="31" t="s">
        <v>7</v>
      </c>
      <c r="B8" s="32">
        <f>'BEA Input Shares'!L37/100</f>
        <v>0</v>
      </c>
      <c r="C8" s="10">
        <f>'BEA Input Shares'!L41/100*(1-'Imported Shares of Inputs'!B8)</f>
        <v>0.36298641717075147</v>
      </c>
      <c r="D8" s="10">
        <f>SUM('BEA Input Shares'!K36,'BEA Input Shares'!K42)/100</f>
        <v>0.27900000000000003</v>
      </c>
      <c r="E8" s="10">
        <f>'BEA Input Shares'!L41/100*('Imported Shares of Inputs'!B8)</f>
        <v>6.4013582829248558E-2</v>
      </c>
      <c r="F8" s="33">
        <v>0</v>
      </c>
      <c r="G8" s="33">
        <v>0</v>
      </c>
      <c r="H8" s="33">
        <v>0</v>
      </c>
      <c r="I8" s="33">
        <v>0</v>
      </c>
      <c r="J8" s="33">
        <v>0</v>
      </c>
    </row>
    <row r="9" spans="1:10" x14ac:dyDescent="0.45">
      <c r="A9" s="31" t="s">
        <v>8</v>
      </c>
      <c r="B9" s="32">
        <f>'BEA Input Shares'!L109/100</f>
        <v>1.4999999999999999E-2</v>
      </c>
      <c r="C9" s="10">
        <f>'BEA Input Shares'!L113/100*(1-'Imported Shares of Inputs'!B9)</f>
        <v>0.38713700339162616</v>
      </c>
      <c r="D9" s="10">
        <f>SUM('BEA Input Shares'!L108,'BEA Input Shares'!L114)/100</f>
        <v>0.28899999999999998</v>
      </c>
      <c r="E9" s="10">
        <f>'BEA Input Shares'!L113/100*('Imported Shares of Inputs'!B9)</f>
        <v>0.11786299660837384</v>
      </c>
      <c r="F9" s="33">
        <v>0</v>
      </c>
      <c r="G9" s="33">
        <v>0</v>
      </c>
      <c r="H9" s="33">
        <v>0</v>
      </c>
      <c r="I9" s="33">
        <v>0</v>
      </c>
      <c r="J9" s="33">
        <v>0</v>
      </c>
    </row>
    <row r="10" spans="1:10" x14ac:dyDescent="0.45">
      <c r="E10" s="10"/>
    </row>
    <row r="12" spans="1:10" x14ac:dyDescent="0.45">
      <c r="A12" s="49" t="s">
        <v>1430</v>
      </c>
      <c r="B12" s="49"/>
      <c r="C12" s="49"/>
      <c r="D12" s="49"/>
      <c r="E12" s="49"/>
    </row>
    <row r="13" spans="1:10" x14ac:dyDescent="0.45">
      <c r="A13" s="31" t="s">
        <v>1485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G81"/>
  <sheetViews>
    <sheetView zoomScale="75" zoomScaleNormal="75" workbookViewId="0">
      <pane xSplit="2" ySplit="7" topLeftCell="BT8" activePane="bottomRight" state="frozen"/>
      <selection pane="topRight" activeCell="C1" sqref="C1"/>
      <selection pane="bottomLeft" activeCell="A8" sqref="A8"/>
      <selection pane="bottomRight" activeCell="A2" sqref="A2:CG2"/>
    </sheetView>
  </sheetViews>
  <sheetFormatPr defaultColWidth="8.796875" defaultRowHeight="14.25" x14ac:dyDescent="0.45"/>
  <cols>
    <col min="2" max="2" width="47.1328125" customWidth="1"/>
    <col min="3" max="85" width="17.1328125" customWidth="1"/>
  </cols>
  <sheetData>
    <row r="1" spans="1:85" ht="17.649999999999999" x14ac:dyDescent="0.5">
      <c r="A1" s="80" t="s">
        <v>254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/>
      <c r="W1" s="81"/>
      <c r="X1" s="81"/>
      <c r="Y1" s="81"/>
      <c r="Z1" s="81"/>
      <c r="AA1" s="81"/>
      <c r="AB1" s="81"/>
      <c r="AC1" s="81"/>
      <c r="AD1" s="81"/>
      <c r="AE1" s="81"/>
      <c r="AF1" s="81"/>
      <c r="AG1" s="81"/>
      <c r="AH1" s="81"/>
      <c r="AI1" s="81"/>
      <c r="AJ1" s="81"/>
      <c r="AK1" s="81"/>
      <c r="AL1" s="81"/>
      <c r="AM1" s="81"/>
      <c r="AN1" s="81"/>
      <c r="AO1" s="81"/>
      <c r="AP1" s="81"/>
      <c r="AQ1" s="81"/>
      <c r="AR1" s="81"/>
      <c r="AS1" s="81"/>
      <c r="AT1" s="81"/>
      <c r="AU1" s="81"/>
      <c r="AV1" s="81"/>
      <c r="AW1" s="81"/>
      <c r="AX1" s="81"/>
      <c r="AY1" s="81"/>
      <c r="AZ1" s="81"/>
      <c r="BA1" s="81"/>
      <c r="BB1" s="81"/>
      <c r="BC1" s="81"/>
      <c r="BD1" s="81"/>
      <c r="BE1" s="81"/>
      <c r="BF1" s="81"/>
      <c r="BG1" s="81"/>
      <c r="BH1" s="81"/>
      <c r="BI1" s="81"/>
      <c r="BJ1" s="81"/>
      <c r="BK1" s="81"/>
      <c r="BL1" s="81"/>
      <c r="BM1" s="81"/>
      <c r="BN1" s="81"/>
      <c r="BO1" s="81"/>
      <c r="BP1" s="81"/>
      <c r="BQ1" s="81"/>
      <c r="BR1" s="81"/>
      <c r="BS1" s="81"/>
      <c r="BT1" s="81"/>
      <c r="BU1" s="81"/>
      <c r="BV1" s="81"/>
      <c r="BW1" s="81"/>
      <c r="BX1" s="81"/>
      <c r="BY1" s="81"/>
      <c r="BZ1" s="81"/>
      <c r="CA1" s="81"/>
      <c r="CB1" s="81"/>
      <c r="CC1" s="81"/>
      <c r="CD1" s="81"/>
      <c r="CE1" s="81"/>
      <c r="CF1" s="81"/>
      <c r="CG1" s="81"/>
    </row>
    <row r="2" spans="1:85" ht="16.5" x14ac:dyDescent="0.45">
      <c r="A2" s="82" t="s">
        <v>41</v>
      </c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  <c r="U2" s="81"/>
      <c r="V2" s="81"/>
      <c r="W2" s="81"/>
      <c r="X2" s="81"/>
      <c r="Y2" s="81"/>
      <c r="Z2" s="81"/>
      <c r="AA2" s="81"/>
      <c r="AB2" s="81"/>
      <c r="AC2" s="81"/>
      <c r="AD2" s="81"/>
      <c r="AE2" s="81"/>
      <c r="AF2" s="81"/>
      <c r="AG2" s="81"/>
      <c r="AH2" s="81"/>
      <c r="AI2" s="81"/>
      <c r="AJ2" s="81"/>
      <c r="AK2" s="81"/>
      <c r="AL2" s="81"/>
      <c r="AM2" s="81"/>
      <c r="AN2" s="81"/>
      <c r="AO2" s="81"/>
      <c r="AP2" s="81"/>
      <c r="AQ2" s="81"/>
      <c r="AR2" s="81"/>
      <c r="AS2" s="81"/>
      <c r="AT2" s="81"/>
      <c r="AU2" s="81"/>
      <c r="AV2" s="81"/>
      <c r="AW2" s="81"/>
      <c r="AX2" s="81"/>
      <c r="AY2" s="81"/>
      <c r="AZ2" s="81"/>
      <c r="BA2" s="81"/>
      <c r="BB2" s="81"/>
      <c r="BC2" s="81"/>
      <c r="BD2" s="81"/>
      <c r="BE2" s="81"/>
      <c r="BF2" s="81"/>
      <c r="BG2" s="81"/>
      <c r="BH2" s="81"/>
      <c r="BI2" s="81"/>
      <c r="BJ2" s="81"/>
      <c r="BK2" s="81"/>
      <c r="BL2" s="81"/>
      <c r="BM2" s="81"/>
      <c r="BN2" s="81"/>
      <c r="BO2" s="81"/>
      <c r="BP2" s="81"/>
      <c r="BQ2" s="81"/>
      <c r="BR2" s="81"/>
      <c r="BS2" s="81"/>
      <c r="BT2" s="81"/>
      <c r="BU2" s="81"/>
      <c r="BV2" s="81"/>
      <c r="BW2" s="81"/>
      <c r="BX2" s="81"/>
      <c r="BY2" s="81"/>
      <c r="BZ2" s="81"/>
      <c r="CA2" s="81"/>
      <c r="CB2" s="81"/>
      <c r="CC2" s="81"/>
      <c r="CD2" s="81"/>
      <c r="CE2" s="81"/>
      <c r="CF2" s="81"/>
      <c r="CG2" s="81"/>
    </row>
    <row r="3" spans="1:85" x14ac:dyDescent="0.45">
      <c r="A3" s="81" t="s">
        <v>13</v>
      </c>
      <c r="B3" s="81"/>
      <c r="C3" s="81"/>
      <c r="D3" s="81"/>
      <c r="E3" s="81"/>
      <c r="F3" s="81"/>
      <c r="G3" s="81"/>
      <c r="H3" s="81"/>
      <c r="I3" s="81"/>
      <c r="J3" s="81"/>
      <c r="K3" s="81"/>
      <c r="L3" s="81"/>
      <c r="M3" s="81"/>
      <c r="N3" s="81"/>
      <c r="O3" s="81"/>
      <c r="P3" s="81"/>
      <c r="Q3" s="81"/>
      <c r="R3" s="81"/>
      <c r="S3" s="81"/>
      <c r="T3" s="81"/>
      <c r="U3" s="81"/>
      <c r="V3" s="81"/>
      <c r="W3" s="81"/>
      <c r="X3" s="81"/>
      <c r="Y3" s="81"/>
      <c r="Z3" s="81"/>
      <c r="AA3" s="81"/>
      <c r="AB3" s="81"/>
      <c r="AC3" s="81"/>
      <c r="AD3" s="81"/>
      <c r="AE3" s="81"/>
      <c r="AF3" s="81"/>
      <c r="AG3" s="81"/>
      <c r="AH3" s="81"/>
      <c r="AI3" s="81"/>
      <c r="AJ3" s="81"/>
      <c r="AK3" s="81"/>
      <c r="AL3" s="81"/>
      <c r="AM3" s="81"/>
      <c r="AN3" s="81"/>
      <c r="AO3" s="81"/>
      <c r="AP3" s="81"/>
      <c r="AQ3" s="81"/>
      <c r="AR3" s="81"/>
      <c r="AS3" s="81"/>
      <c r="AT3" s="81"/>
      <c r="AU3" s="81"/>
      <c r="AV3" s="81"/>
      <c r="AW3" s="81"/>
      <c r="AX3" s="81"/>
      <c r="AY3" s="81"/>
      <c r="AZ3" s="81"/>
      <c r="BA3" s="81"/>
      <c r="BB3" s="81"/>
      <c r="BC3" s="81"/>
      <c r="BD3" s="81"/>
      <c r="BE3" s="81"/>
      <c r="BF3" s="81"/>
      <c r="BG3" s="81"/>
      <c r="BH3" s="81"/>
      <c r="BI3" s="81"/>
      <c r="BJ3" s="81"/>
      <c r="BK3" s="81"/>
      <c r="BL3" s="81"/>
      <c r="BM3" s="81"/>
      <c r="BN3" s="81"/>
      <c r="BO3" s="81"/>
      <c r="BP3" s="81"/>
      <c r="BQ3" s="81"/>
      <c r="BR3" s="81"/>
      <c r="BS3" s="81"/>
      <c r="BT3" s="81"/>
      <c r="BU3" s="81"/>
      <c r="BV3" s="81"/>
      <c r="BW3" s="81"/>
      <c r="BX3" s="81"/>
      <c r="BY3" s="81"/>
      <c r="BZ3" s="81"/>
      <c r="CA3" s="81"/>
      <c r="CB3" s="81"/>
      <c r="CC3" s="81"/>
      <c r="CD3" s="81"/>
      <c r="CE3" s="81"/>
      <c r="CF3" s="81"/>
      <c r="CG3" s="81"/>
    </row>
    <row r="4" spans="1:85" x14ac:dyDescent="0.45">
      <c r="A4" s="83">
        <v>2018</v>
      </c>
      <c r="B4" s="83"/>
      <c r="C4" s="83"/>
      <c r="D4" s="83"/>
      <c r="E4" s="83"/>
      <c r="F4" s="83"/>
      <c r="G4" s="83"/>
      <c r="H4" s="83"/>
      <c r="I4" s="83"/>
      <c r="J4" s="83"/>
      <c r="K4" s="83"/>
      <c r="L4" s="83"/>
      <c r="M4" s="83"/>
      <c r="N4" s="83"/>
      <c r="O4" s="83"/>
      <c r="P4" s="83"/>
      <c r="Q4" s="83"/>
      <c r="R4" s="83"/>
      <c r="S4" s="83"/>
      <c r="T4" s="83"/>
      <c r="U4" s="83"/>
      <c r="V4" s="83"/>
      <c r="W4" s="83"/>
      <c r="X4" s="83"/>
      <c r="Y4" s="83"/>
      <c r="Z4" s="83"/>
      <c r="AA4" s="83"/>
      <c r="AB4" s="83"/>
      <c r="AC4" s="83"/>
      <c r="AD4" s="83"/>
      <c r="AE4" s="83"/>
      <c r="AF4" s="83"/>
      <c r="AG4" s="83"/>
      <c r="AH4" s="83"/>
      <c r="AI4" s="83"/>
      <c r="AJ4" s="83"/>
      <c r="AK4" s="83"/>
      <c r="AL4" s="83"/>
      <c r="AM4" s="83"/>
      <c r="AN4" s="83"/>
      <c r="AO4" s="83"/>
      <c r="AP4" s="83"/>
      <c r="AQ4" s="83"/>
      <c r="AR4" s="83"/>
      <c r="AS4" s="83"/>
      <c r="AT4" s="83"/>
      <c r="AU4" s="83"/>
      <c r="AV4" s="83"/>
      <c r="AW4" s="83"/>
      <c r="AX4" s="83"/>
      <c r="AY4" s="83"/>
      <c r="AZ4" s="83"/>
      <c r="BA4" s="83"/>
      <c r="BB4" s="83"/>
      <c r="BC4" s="83"/>
      <c r="BD4" s="83"/>
      <c r="BE4" s="83"/>
      <c r="BF4" s="83"/>
      <c r="BG4" s="83"/>
      <c r="BH4" s="83"/>
      <c r="BI4" s="83"/>
      <c r="BJ4" s="83"/>
      <c r="BK4" s="83"/>
      <c r="BL4" s="83"/>
      <c r="BM4" s="83"/>
      <c r="BN4" s="83"/>
      <c r="BO4" s="83"/>
      <c r="BP4" s="83"/>
      <c r="BQ4" s="83"/>
      <c r="BR4" s="83"/>
      <c r="BS4" s="83"/>
      <c r="BT4" s="83"/>
      <c r="BU4" s="83"/>
      <c r="BV4" s="83"/>
      <c r="BW4" s="83"/>
      <c r="BX4" s="83"/>
      <c r="BY4" s="83"/>
      <c r="BZ4" s="83"/>
      <c r="CA4" s="83"/>
      <c r="CB4" s="83"/>
      <c r="CC4" s="83"/>
      <c r="CD4" s="83"/>
      <c r="CE4" s="83"/>
      <c r="CF4" s="83"/>
      <c r="CG4" s="83"/>
    </row>
    <row r="6" spans="1:85" x14ac:dyDescent="0.45">
      <c r="A6" s="8" t="s">
        <v>14</v>
      </c>
      <c r="B6" s="8" t="s">
        <v>42</v>
      </c>
      <c r="C6" s="8" t="s">
        <v>43</v>
      </c>
      <c r="D6" s="8" t="s">
        <v>44</v>
      </c>
      <c r="E6" s="8" t="s">
        <v>45</v>
      </c>
      <c r="F6" s="8" t="s">
        <v>46</v>
      </c>
      <c r="G6" s="8" t="s">
        <v>47</v>
      </c>
      <c r="H6" s="8" t="s">
        <v>48</v>
      </c>
      <c r="I6" s="8" t="s">
        <v>49</v>
      </c>
      <c r="J6" s="8" t="s">
        <v>50</v>
      </c>
      <c r="K6" s="8" t="s">
        <v>51</v>
      </c>
      <c r="L6" s="8" t="s">
        <v>52</v>
      </c>
      <c r="M6" s="8" t="s">
        <v>53</v>
      </c>
      <c r="N6" s="8" t="s">
        <v>54</v>
      </c>
      <c r="O6" s="8" t="s">
        <v>55</v>
      </c>
      <c r="P6" s="8" t="s">
        <v>56</v>
      </c>
      <c r="Q6" s="8" t="s">
        <v>57</v>
      </c>
      <c r="R6" s="8" t="s">
        <v>58</v>
      </c>
      <c r="S6" s="8" t="s">
        <v>59</v>
      </c>
      <c r="T6" s="8" t="s">
        <v>60</v>
      </c>
      <c r="U6" s="8" t="s">
        <v>61</v>
      </c>
      <c r="V6" s="8" t="s">
        <v>62</v>
      </c>
      <c r="W6" s="8" t="s">
        <v>63</v>
      </c>
      <c r="X6" s="8" t="s">
        <v>64</v>
      </c>
      <c r="Y6" s="8" t="s">
        <v>65</v>
      </c>
      <c r="Z6" s="8" t="s">
        <v>66</v>
      </c>
      <c r="AA6" s="8" t="s">
        <v>67</v>
      </c>
      <c r="AB6" s="8" t="s">
        <v>68</v>
      </c>
      <c r="AC6" s="8" t="s">
        <v>69</v>
      </c>
      <c r="AD6" s="8" t="s">
        <v>70</v>
      </c>
      <c r="AE6" s="8" t="s">
        <v>71</v>
      </c>
      <c r="AF6" s="8" t="s">
        <v>72</v>
      </c>
      <c r="AG6" s="8" t="s">
        <v>73</v>
      </c>
      <c r="AH6" s="8" t="s">
        <v>74</v>
      </c>
      <c r="AI6" s="8" t="s">
        <v>75</v>
      </c>
      <c r="AJ6" s="8" t="s">
        <v>76</v>
      </c>
      <c r="AK6" s="8" t="s">
        <v>77</v>
      </c>
      <c r="AL6" s="8" t="s">
        <v>78</v>
      </c>
      <c r="AM6" s="8" t="s">
        <v>79</v>
      </c>
      <c r="AN6" s="8" t="s">
        <v>80</v>
      </c>
      <c r="AO6" s="8" t="s">
        <v>81</v>
      </c>
      <c r="AP6" s="8" t="s">
        <v>82</v>
      </c>
      <c r="AQ6" s="8" t="s">
        <v>83</v>
      </c>
      <c r="AR6" s="8" t="s">
        <v>84</v>
      </c>
      <c r="AS6" s="8" t="s">
        <v>85</v>
      </c>
      <c r="AT6" s="8" t="s">
        <v>86</v>
      </c>
      <c r="AU6" s="8" t="s">
        <v>87</v>
      </c>
      <c r="AV6" s="8" t="s">
        <v>88</v>
      </c>
      <c r="AW6" s="8" t="s">
        <v>89</v>
      </c>
      <c r="AX6" s="8" t="s">
        <v>90</v>
      </c>
      <c r="AY6" s="8" t="s">
        <v>91</v>
      </c>
      <c r="AZ6" s="8" t="s">
        <v>92</v>
      </c>
      <c r="BA6" s="8" t="s">
        <v>93</v>
      </c>
      <c r="BB6" s="8" t="s">
        <v>94</v>
      </c>
      <c r="BC6" s="8" t="s">
        <v>95</v>
      </c>
      <c r="BD6" s="8" t="s">
        <v>96</v>
      </c>
      <c r="BE6" s="8" t="s">
        <v>97</v>
      </c>
      <c r="BF6" s="8" t="s">
        <v>98</v>
      </c>
      <c r="BG6" s="8" t="s">
        <v>99</v>
      </c>
      <c r="BH6" s="8" t="s">
        <v>100</v>
      </c>
      <c r="BI6" s="8" t="s">
        <v>101</v>
      </c>
      <c r="BJ6" s="8" t="s">
        <v>102</v>
      </c>
      <c r="BK6" s="8" t="s">
        <v>103</v>
      </c>
      <c r="BL6" s="8" t="s">
        <v>104</v>
      </c>
      <c r="BM6" s="8" t="s">
        <v>105</v>
      </c>
      <c r="BN6" s="8" t="s">
        <v>106</v>
      </c>
      <c r="BO6" s="8" t="s">
        <v>107</v>
      </c>
      <c r="BP6" s="8" t="s">
        <v>108</v>
      </c>
      <c r="BQ6" s="8" t="s">
        <v>109</v>
      </c>
      <c r="BR6" s="8" t="s">
        <v>110</v>
      </c>
      <c r="BS6" s="8" t="s">
        <v>111</v>
      </c>
      <c r="BT6" s="8" t="s">
        <v>112</v>
      </c>
      <c r="BU6" s="8" t="s">
        <v>113</v>
      </c>
      <c r="BV6" s="8" t="s">
        <v>255</v>
      </c>
      <c r="BW6" s="8" t="s">
        <v>256</v>
      </c>
      <c r="BX6" s="8" t="s">
        <v>257</v>
      </c>
      <c r="BY6" s="8" t="s">
        <v>258</v>
      </c>
      <c r="BZ6" s="8" t="s">
        <v>259</v>
      </c>
      <c r="CA6" s="8" t="s">
        <v>260</v>
      </c>
      <c r="CB6" s="8" t="s">
        <v>261</v>
      </c>
      <c r="CC6" s="8" t="s">
        <v>262</v>
      </c>
      <c r="CD6" s="8" t="s">
        <v>263</v>
      </c>
      <c r="CE6" s="8" t="s">
        <v>264</v>
      </c>
      <c r="CF6" s="8" t="s">
        <v>265</v>
      </c>
      <c r="CG6" s="8" t="s">
        <v>266</v>
      </c>
    </row>
    <row r="7" spans="1:85" s="12" customFormat="1" ht="66" x14ac:dyDescent="0.45">
      <c r="A7" s="16" t="s">
        <v>135</v>
      </c>
      <c r="B7" s="16" t="s">
        <v>136</v>
      </c>
      <c r="C7" s="16" t="s">
        <v>137</v>
      </c>
      <c r="D7" s="16" t="s">
        <v>138</v>
      </c>
      <c r="E7" s="16" t="s">
        <v>139</v>
      </c>
      <c r="F7" s="16" t="s">
        <v>140</v>
      </c>
      <c r="G7" s="16" t="s">
        <v>141</v>
      </c>
      <c r="H7" s="16" t="s">
        <v>142</v>
      </c>
      <c r="I7" s="16" t="s">
        <v>143</v>
      </c>
      <c r="J7" s="16" t="s">
        <v>144</v>
      </c>
      <c r="K7" s="16" t="s">
        <v>145</v>
      </c>
      <c r="L7" s="16" t="s">
        <v>146</v>
      </c>
      <c r="M7" s="16" t="s">
        <v>147</v>
      </c>
      <c r="N7" s="16" t="s">
        <v>148</v>
      </c>
      <c r="O7" s="16" t="s">
        <v>149</v>
      </c>
      <c r="P7" s="16" t="s">
        <v>150</v>
      </c>
      <c r="Q7" s="16" t="s">
        <v>151</v>
      </c>
      <c r="R7" s="16" t="s">
        <v>152</v>
      </c>
      <c r="S7" s="16" t="s">
        <v>153</v>
      </c>
      <c r="T7" s="16" t="s">
        <v>154</v>
      </c>
      <c r="U7" s="16" t="s">
        <v>155</v>
      </c>
      <c r="V7" s="16" t="s">
        <v>156</v>
      </c>
      <c r="W7" s="16" t="s">
        <v>157</v>
      </c>
      <c r="X7" s="16" t="s">
        <v>158</v>
      </c>
      <c r="Y7" s="16" t="s">
        <v>159</v>
      </c>
      <c r="Z7" s="16" t="s">
        <v>160</v>
      </c>
      <c r="AA7" s="16" t="s">
        <v>161</v>
      </c>
      <c r="AB7" s="16" t="s">
        <v>162</v>
      </c>
      <c r="AC7" s="16" t="s">
        <v>163</v>
      </c>
      <c r="AD7" s="16" t="s">
        <v>164</v>
      </c>
      <c r="AE7" s="16" t="s">
        <v>165</v>
      </c>
      <c r="AF7" s="16" t="s">
        <v>166</v>
      </c>
      <c r="AG7" s="16" t="s">
        <v>167</v>
      </c>
      <c r="AH7" s="16" t="s">
        <v>168</v>
      </c>
      <c r="AI7" s="16" t="s">
        <v>169</v>
      </c>
      <c r="AJ7" s="16" t="s">
        <v>170</v>
      </c>
      <c r="AK7" s="16" t="s">
        <v>171</v>
      </c>
      <c r="AL7" s="16" t="s">
        <v>172</v>
      </c>
      <c r="AM7" s="16" t="s">
        <v>173</v>
      </c>
      <c r="AN7" s="16" t="s">
        <v>174</v>
      </c>
      <c r="AO7" s="16" t="s">
        <v>175</v>
      </c>
      <c r="AP7" s="16" t="s">
        <v>176</v>
      </c>
      <c r="AQ7" s="16" t="s">
        <v>177</v>
      </c>
      <c r="AR7" s="16" t="s">
        <v>178</v>
      </c>
      <c r="AS7" s="16" t="s">
        <v>179</v>
      </c>
      <c r="AT7" s="16" t="s">
        <v>180</v>
      </c>
      <c r="AU7" s="16" t="s">
        <v>181</v>
      </c>
      <c r="AV7" s="16" t="s">
        <v>182</v>
      </c>
      <c r="AW7" s="16" t="s">
        <v>183</v>
      </c>
      <c r="AX7" s="16" t="s">
        <v>184</v>
      </c>
      <c r="AY7" s="16" t="s">
        <v>185</v>
      </c>
      <c r="AZ7" s="16" t="s">
        <v>186</v>
      </c>
      <c r="BA7" s="16" t="s">
        <v>187</v>
      </c>
      <c r="BB7" s="16" t="s">
        <v>188</v>
      </c>
      <c r="BC7" s="16" t="s">
        <v>189</v>
      </c>
      <c r="BD7" s="16" t="s">
        <v>190</v>
      </c>
      <c r="BE7" s="16" t="s">
        <v>191</v>
      </c>
      <c r="BF7" s="16" t="s">
        <v>192</v>
      </c>
      <c r="BG7" s="16" t="s">
        <v>193</v>
      </c>
      <c r="BH7" s="16" t="s">
        <v>194</v>
      </c>
      <c r="BI7" s="16" t="s">
        <v>195</v>
      </c>
      <c r="BJ7" s="16" t="s">
        <v>196</v>
      </c>
      <c r="BK7" s="16" t="s">
        <v>197</v>
      </c>
      <c r="BL7" s="16" t="s">
        <v>198</v>
      </c>
      <c r="BM7" s="16" t="s">
        <v>199</v>
      </c>
      <c r="BN7" s="16" t="s">
        <v>200</v>
      </c>
      <c r="BO7" s="16" t="s">
        <v>201</v>
      </c>
      <c r="BP7" s="16" t="s">
        <v>202</v>
      </c>
      <c r="BQ7" s="16" t="s">
        <v>203</v>
      </c>
      <c r="BR7" s="16" t="s">
        <v>204</v>
      </c>
      <c r="BS7" s="16" t="s">
        <v>205</v>
      </c>
      <c r="BT7" s="16" t="s">
        <v>206</v>
      </c>
      <c r="BU7" s="16" t="s">
        <v>207</v>
      </c>
      <c r="BV7" s="16" t="s">
        <v>267</v>
      </c>
      <c r="BW7" s="16" t="s">
        <v>268</v>
      </c>
      <c r="BX7" s="16" t="s">
        <v>269</v>
      </c>
      <c r="BY7" s="16" t="s">
        <v>270</v>
      </c>
      <c r="BZ7" s="16" t="s">
        <v>271</v>
      </c>
      <c r="CA7" s="16" t="s">
        <v>272</v>
      </c>
      <c r="CB7" s="16" t="s">
        <v>273</v>
      </c>
      <c r="CC7" s="16" t="s">
        <v>274</v>
      </c>
      <c r="CD7" s="16" t="s">
        <v>275</v>
      </c>
      <c r="CE7" s="16" t="s">
        <v>276</v>
      </c>
      <c r="CF7" s="16" t="s">
        <v>277</v>
      </c>
      <c r="CG7" s="16" t="s">
        <v>278</v>
      </c>
    </row>
    <row r="8" spans="1:85" x14ac:dyDescent="0.45">
      <c r="A8" t="s">
        <v>43</v>
      </c>
      <c r="B8" t="s">
        <v>137</v>
      </c>
      <c r="C8" s="70">
        <v>392402</v>
      </c>
      <c r="D8" s="70">
        <v>21</v>
      </c>
      <c r="E8" s="70">
        <v>0</v>
      </c>
      <c r="F8" s="70">
        <v>0</v>
      </c>
      <c r="G8" s="70">
        <v>0</v>
      </c>
      <c r="H8" s="70">
        <v>0</v>
      </c>
      <c r="I8" s="70">
        <v>0</v>
      </c>
      <c r="J8" s="70">
        <v>0</v>
      </c>
      <c r="K8" s="70">
        <v>0</v>
      </c>
      <c r="L8" s="70">
        <v>0</v>
      </c>
      <c r="M8" s="70">
        <v>0</v>
      </c>
      <c r="N8" s="70">
        <v>0</v>
      </c>
      <c r="O8" s="70">
        <v>0</v>
      </c>
      <c r="P8" s="70">
        <v>0</v>
      </c>
      <c r="Q8" s="70">
        <v>0</v>
      </c>
      <c r="R8" s="70">
        <v>0</v>
      </c>
      <c r="S8" s="70">
        <v>0</v>
      </c>
      <c r="T8" s="70">
        <v>0</v>
      </c>
      <c r="U8" s="70">
        <v>0</v>
      </c>
      <c r="V8" s="70">
        <v>0</v>
      </c>
      <c r="W8" s="70">
        <v>0</v>
      </c>
      <c r="X8" s="70">
        <v>0</v>
      </c>
      <c r="Y8" s="70">
        <v>0</v>
      </c>
      <c r="Z8" s="70">
        <v>0</v>
      </c>
      <c r="AA8" s="70">
        <v>0</v>
      </c>
      <c r="AB8" s="70">
        <v>0</v>
      </c>
      <c r="AC8" s="70">
        <v>0</v>
      </c>
      <c r="AD8" s="70">
        <v>0</v>
      </c>
      <c r="AE8" s="70">
        <v>0</v>
      </c>
      <c r="AF8" s="70">
        <v>0</v>
      </c>
      <c r="AG8" s="70">
        <v>154</v>
      </c>
      <c r="AH8" s="70">
        <v>0</v>
      </c>
      <c r="AI8" s="70">
        <v>0</v>
      </c>
      <c r="AJ8" s="70">
        <v>0</v>
      </c>
      <c r="AK8" s="70">
        <v>0</v>
      </c>
      <c r="AL8" s="70">
        <v>0</v>
      </c>
      <c r="AM8" s="70">
        <v>0</v>
      </c>
      <c r="AN8" s="70">
        <v>0</v>
      </c>
      <c r="AO8" s="70">
        <v>0</v>
      </c>
      <c r="AP8" s="70">
        <v>0</v>
      </c>
      <c r="AQ8" s="70">
        <v>0</v>
      </c>
      <c r="AR8" s="70">
        <v>0</v>
      </c>
      <c r="AS8" s="70">
        <v>0</v>
      </c>
      <c r="AT8" s="70">
        <v>0</v>
      </c>
      <c r="AU8" s="70">
        <v>0</v>
      </c>
      <c r="AV8" s="70">
        <v>0</v>
      </c>
      <c r="AW8" s="70">
        <v>0</v>
      </c>
      <c r="AX8" s="70">
        <v>0</v>
      </c>
      <c r="AY8" s="70">
        <v>0</v>
      </c>
      <c r="AZ8" s="70">
        <v>0</v>
      </c>
      <c r="BA8" s="70">
        <v>0</v>
      </c>
      <c r="BB8" s="70">
        <v>0</v>
      </c>
      <c r="BC8" s="70">
        <v>0</v>
      </c>
      <c r="BD8" s="70">
        <v>0</v>
      </c>
      <c r="BE8" s="70">
        <v>0</v>
      </c>
      <c r="BF8" s="70">
        <v>0</v>
      </c>
      <c r="BG8" s="70">
        <v>0</v>
      </c>
      <c r="BH8" s="70">
        <v>0</v>
      </c>
      <c r="BI8" s="70">
        <v>0</v>
      </c>
      <c r="BJ8" s="70">
        <v>0</v>
      </c>
      <c r="BK8" s="70">
        <v>0</v>
      </c>
      <c r="BL8" s="70">
        <v>0</v>
      </c>
      <c r="BM8" s="70">
        <v>0</v>
      </c>
      <c r="BN8" s="70">
        <v>0</v>
      </c>
      <c r="BO8" s="70">
        <v>0</v>
      </c>
      <c r="BP8" s="70">
        <v>0</v>
      </c>
      <c r="BQ8" s="70">
        <v>0</v>
      </c>
      <c r="BR8" s="70">
        <v>0</v>
      </c>
      <c r="BS8" s="70">
        <v>0</v>
      </c>
      <c r="BT8" s="70">
        <v>572</v>
      </c>
      <c r="BU8" s="70">
        <v>0</v>
      </c>
      <c r="BV8" s="70">
        <v>393150</v>
      </c>
      <c r="BW8" s="70">
        <v>42871</v>
      </c>
      <c r="BX8" s="70">
        <v>0</v>
      </c>
      <c r="BY8" s="70">
        <v>436021</v>
      </c>
      <c r="BZ8" s="70">
        <v>88715</v>
      </c>
      <c r="CA8" s="70">
        <v>58864</v>
      </c>
      <c r="CB8" s="70">
        <v>147580</v>
      </c>
      <c r="CC8" s="70">
        <v>58</v>
      </c>
      <c r="CD8" s="70">
        <v>5882</v>
      </c>
      <c r="CE8" s="70">
        <v>-12068</v>
      </c>
      <c r="CF8" s="70">
        <v>-6128</v>
      </c>
      <c r="CG8" s="70">
        <v>577472</v>
      </c>
    </row>
    <row r="9" spans="1:85" x14ac:dyDescent="0.45">
      <c r="A9" t="s">
        <v>44</v>
      </c>
      <c r="B9" t="s">
        <v>138</v>
      </c>
      <c r="C9" s="70">
        <v>5958</v>
      </c>
      <c r="D9" s="70">
        <v>56057</v>
      </c>
      <c r="E9" s="70">
        <v>0</v>
      </c>
      <c r="F9" s="70">
        <v>0</v>
      </c>
      <c r="G9" s="70">
        <v>0</v>
      </c>
      <c r="H9" s="70">
        <v>0</v>
      </c>
      <c r="I9" s="70">
        <v>0</v>
      </c>
      <c r="J9" s="70">
        <v>0</v>
      </c>
      <c r="K9" s="70">
        <v>0</v>
      </c>
      <c r="L9" s="70">
        <v>0</v>
      </c>
      <c r="M9" s="70">
        <v>0</v>
      </c>
      <c r="N9" s="70">
        <v>0</v>
      </c>
      <c r="O9" s="70">
        <v>0</v>
      </c>
      <c r="P9" s="70">
        <v>0</v>
      </c>
      <c r="Q9" s="70">
        <v>0</v>
      </c>
      <c r="R9" s="70">
        <v>0</v>
      </c>
      <c r="S9" s="70">
        <v>0</v>
      </c>
      <c r="T9" s="70">
        <v>0</v>
      </c>
      <c r="U9" s="70">
        <v>0</v>
      </c>
      <c r="V9" s="70">
        <v>0</v>
      </c>
      <c r="W9" s="70">
        <v>0</v>
      </c>
      <c r="X9" s="70">
        <v>0</v>
      </c>
      <c r="Y9" s="70">
        <v>0</v>
      </c>
      <c r="Z9" s="70">
        <v>0</v>
      </c>
      <c r="AA9" s="70">
        <v>0</v>
      </c>
      <c r="AB9" s="70">
        <v>0</v>
      </c>
      <c r="AC9" s="70">
        <v>807</v>
      </c>
      <c r="AD9" s="70">
        <v>0</v>
      </c>
      <c r="AE9" s="70">
        <v>0</v>
      </c>
      <c r="AF9" s="70">
        <v>0</v>
      </c>
      <c r="AG9" s="70">
        <v>0</v>
      </c>
      <c r="AH9" s="70">
        <v>1146</v>
      </c>
      <c r="AI9" s="70">
        <v>0</v>
      </c>
      <c r="AJ9" s="70">
        <v>0</v>
      </c>
      <c r="AK9" s="70">
        <v>0</v>
      </c>
      <c r="AL9" s="70">
        <v>0</v>
      </c>
      <c r="AM9" s="70">
        <v>0</v>
      </c>
      <c r="AN9" s="70">
        <v>0</v>
      </c>
      <c r="AO9" s="70">
        <v>0</v>
      </c>
      <c r="AP9" s="70">
        <v>0</v>
      </c>
      <c r="AQ9" s="70">
        <v>0</v>
      </c>
      <c r="AR9" s="70">
        <v>0</v>
      </c>
      <c r="AS9" s="70">
        <v>0</v>
      </c>
      <c r="AT9" s="70">
        <v>0</v>
      </c>
      <c r="AU9" s="70">
        <v>0</v>
      </c>
      <c r="AV9" s="70">
        <v>0</v>
      </c>
      <c r="AW9" s="70">
        <v>0</v>
      </c>
      <c r="AX9" s="70">
        <v>0</v>
      </c>
      <c r="AY9" s="70">
        <v>0</v>
      </c>
      <c r="AZ9" s="70">
        <v>0</v>
      </c>
      <c r="BA9" s="70">
        <v>0</v>
      </c>
      <c r="BB9" s="70">
        <v>0</v>
      </c>
      <c r="BC9" s="70">
        <v>0</v>
      </c>
      <c r="BD9" s="70">
        <v>0</v>
      </c>
      <c r="BE9" s="70">
        <v>0</v>
      </c>
      <c r="BF9" s="70">
        <v>0</v>
      </c>
      <c r="BG9" s="70">
        <v>0</v>
      </c>
      <c r="BH9" s="70">
        <v>0</v>
      </c>
      <c r="BI9" s="70">
        <v>0</v>
      </c>
      <c r="BJ9" s="70">
        <v>0</v>
      </c>
      <c r="BK9" s="70">
        <v>0</v>
      </c>
      <c r="BL9" s="70">
        <v>0</v>
      </c>
      <c r="BM9" s="70">
        <v>0</v>
      </c>
      <c r="BN9" s="70">
        <v>0</v>
      </c>
      <c r="BO9" s="70">
        <v>0</v>
      </c>
      <c r="BP9" s="70">
        <v>0</v>
      </c>
      <c r="BQ9" s="70">
        <v>0</v>
      </c>
      <c r="BR9" s="70">
        <v>127</v>
      </c>
      <c r="BS9" s="70">
        <v>0</v>
      </c>
      <c r="BT9" s="70">
        <v>3338</v>
      </c>
      <c r="BU9" s="70">
        <v>0</v>
      </c>
      <c r="BV9" s="70">
        <v>67433</v>
      </c>
      <c r="BW9" s="70">
        <v>18273</v>
      </c>
      <c r="BX9" s="70">
        <v>0</v>
      </c>
      <c r="BY9" s="70">
        <v>85706</v>
      </c>
      <c r="BZ9" s="70">
        <v>9996</v>
      </c>
      <c r="CA9" s="70">
        <v>4372</v>
      </c>
      <c r="CB9" s="70">
        <v>14368</v>
      </c>
      <c r="CC9" s="70">
        <v>53</v>
      </c>
      <c r="CD9" s="70">
        <v>900</v>
      </c>
      <c r="CE9" s="70">
        <v>0</v>
      </c>
      <c r="CF9" s="70">
        <v>953</v>
      </c>
      <c r="CG9" s="70">
        <v>101028</v>
      </c>
    </row>
    <row r="10" spans="1:85" x14ac:dyDescent="0.45">
      <c r="A10" t="s">
        <v>45</v>
      </c>
      <c r="B10" t="s">
        <v>139</v>
      </c>
      <c r="C10" s="70">
        <v>0</v>
      </c>
      <c r="D10" s="70">
        <v>0</v>
      </c>
      <c r="E10" s="70">
        <v>314537</v>
      </c>
      <c r="F10" s="70">
        <v>0</v>
      </c>
      <c r="G10" s="70">
        <v>73</v>
      </c>
      <c r="H10" s="70">
        <v>101</v>
      </c>
      <c r="I10" s="70">
        <v>0</v>
      </c>
      <c r="J10" s="70">
        <v>0</v>
      </c>
      <c r="K10" s="70">
        <v>5</v>
      </c>
      <c r="L10" s="70">
        <v>0</v>
      </c>
      <c r="M10" s="70">
        <v>0</v>
      </c>
      <c r="N10" s="70">
        <v>0</v>
      </c>
      <c r="O10" s="70">
        <v>0</v>
      </c>
      <c r="P10" s="70">
        <v>0</v>
      </c>
      <c r="Q10" s="70">
        <v>0</v>
      </c>
      <c r="R10" s="70">
        <v>0</v>
      </c>
      <c r="S10" s="70">
        <v>0</v>
      </c>
      <c r="T10" s="70">
        <v>0</v>
      </c>
      <c r="U10" s="70">
        <v>0</v>
      </c>
      <c r="V10" s="70">
        <v>0</v>
      </c>
      <c r="W10" s="70">
        <v>0</v>
      </c>
      <c r="X10" s="70">
        <v>0</v>
      </c>
      <c r="Y10" s="70">
        <v>0</v>
      </c>
      <c r="Z10" s="70">
        <v>21</v>
      </c>
      <c r="AA10" s="70">
        <v>0</v>
      </c>
      <c r="AB10" s="70">
        <v>0</v>
      </c>
      <c r="AC10" s="70">
        <v>0</v>
      </c>
      <c r="AD10" s="70">
        <v>0</v>
      </c>
      <c r="AE10" s="70">
        <v>0</v>
      </c>
      <c r="AF10" s="70">
        <v>0</v>
      </c>
      <c r="AG10" s="70">
        <v>0</v>
      </c>
      <c r="AH10" s="70">
        <v>0</v>
      </c>
      <c r="AI10" s="70">
        <v>0</v>
      </c>
      <c r="AJ10" s="70">
        <v>0</v>
      </c>
      <c r="AK10" s="70">
        <v>0</v>
      </c>
      <c r="AL10" s="70">
        <v>0</v>
      </c>
      <c r="AM10" s="70">
        <v>0</v>
      </c>
      <c r="AN10" s="70">
        <v>0</v>
      </c>
      <c r="AO10" s="70">
        <v>0</v>
      </c>
      <c r="AP10" s="70">
        <v>0</v>
      </c>
      <c r="AQ10" s="70">
        <v>0</v>
      </c>
      <c r="AR10" s="70">
        <v>0</v>
      </c>
      <c r="AS10" s="70">
        <v>0</v>
      </c>
      <c r="AT10" s="70">
        <v>0</v>
      </c>
      <c r="AU10" s="70">
        <v>0</v>
      </c>
      <c r="AV10" s="70">
        <v>0</v>
      </c>
      <c r="AW10" s="70">
        <v>0</v>
      </c>
      <c r="AX10" s="70">
        <v>0</v>
      </c>
      <c r="AY10" s="70">
        <v>0</v>
      </c>
      <c r="AZ10" s="70">
        <v>0</v>
      </c>
      <c r="BA10" s="70">
        <v>0</v>
      </c>
      <c r="BB10" s="70">
        <v>0</v>
      </c>
      <c r="BC10" s="70">
        <v>0</v>
      </c>
      <c r="BD10" s="70">
        <v>0</v>
      </c>
      <c r="BE10" s="70">
        <v>0</v>
      </c>
      <c r="BF10" s="70">
        <v>84</v>
      </c>
      <c r="BG10" s="70">
        <v>0</v>
      </c>
      <c r="BH10" s="70">
        <v>0</v>
      </c>
      <c r="BI10" s="70">
        <v>0</v>
      </c>
      <c r="BJ10" s="70">
        <v>0</v>
      </c>
      <c r="BK10" s="70">
        <v>0</v>
      </c>
      <c r="BL10" s="70">
        <v>0</v>
      </c>
      <c r="BM10" s="70">
        <v>0</v>
      </c>
      <c r="BN10" s="70">
        <v>0</v>
      </c>
      <c r="BO10" s="70">
        <v>0</v>
      </c>
      <c r="BP10" s="70">
        <v>0</v>
      </c>
      <c r="BQ10" s="70">
        <v>0</v>
      </c>
      <c r="BR10" s="70">
        <v>0</v>
      </c>
      <c r="BS10" s="70">
        <v>0</v>
      </c>
      <c r="BT10" s="70">
        <v>0</v>
      </c>
      <c r="BU10" s="70">
        <v>0</v>
      </c>
      <c r="BV10" s="70">
        <v>314819</v>
      </c>
      <c r="BW10" s="70">
        <v>174017</v>
      </c>
      <c r="BX10" s="70">
        <v>0</v>
      </c>
      <c r="BY10" s="70">
        <v>488836</v>
      </c>
      <c r="BZ10" s="70">
        <v>12162</v>
      </c>
      <c r="CA10" s="70">
        <v>55799</v>
      </c>
      <c r="CB10" s="70">
        <v>67961</v>
      </c>
      <c r="CC10" s="70">
        <v>139</v>
      </c>
      <c r="CD10" s="70">
        <v>13429</v>
      </c>
      <c r="CE10" s="70">
        <v>0</v>
      </c>
      <c r="CF10" s="70">
        <v>13569</v>
      </c>
      <c r="CG10" s="70">
        <v>570365</v>
      </c>
    </row>
    <row r="11" spans="1:85" x14ac:dyDescent="0.45">
      <c r="A11" t="s">
        <v>46</v>
      </c>
      <c r="B11" t="s">
        <v>140</v>
      </c>
      <c r="C11" s="70">
        <v>0</v>
      </c>
      <c r="D11" s="70">
        <v>0</v>
      </c>
      <c r="E11" s="70">
        <v>80</v>
      </c>
      <c r="F11" s="70">
        <v>83388</v>
      </c>
      <c r="G11" s="70">
        <v>62</v>
      </c>
      <c r="H11" s="70">
        <v>0</v>
      </c>
      <c r="I11" s="70">
        <v>0</v>
      </c>
      <c r="J11" s="70">
        <v>0</v>
      </c>
      <c r="K11" s="70">
        <v>658</v>
      </c>
      <c r="L11" s="70">
        <v>0</v>
      </c>
      <c r="M11" s="70">
        <v>0</v>
      </c>
      <c r="N11" s="70">
        <v>0</v>
      </c>
      <c r="O11" s="70">
        <v>0</v>
      </c>
      <c r="P11" s="70">
        <v>0</v>
      </c>
      <c r="Q11" s="70">
        <v>0</v>
      </c>
      <c r="R11" s="70">
        <v>0</v>
      </c>
      <c r="S11" s="70">
        <v>0</v>
      </c>
      <c r="T11" s="70">
        <v>0</v>
      </c>
      <c r="U11" s="70">
        <v>0</v>
      </c>
      <c r="V11" s="70">
        <v>0</v>
      </c>
      <c r="W11" s="70">
        <v>0</v>
      </c>
      <c r="X11" s="70">
        <v>0</v>
      </c>
      <c r="Y11" s="70">
        <v>0</v>
      </c>
      <c r="Z11" s="70">
        <v>207</v>
      </c>
      <c r="AA11" s="70">
        <v>4</v>
      </c>
      <c r="AB11" s="70">
        <v>0</v>
      </c>
      <c r="AC11" s="70">
        <v>0</v>
      </c>
      <c r="AD11" s="70">
        <v>0</v>
      </c>
      <c r="AE11" s="70">
        <v>0</v>
      </c>
      <c r="AF11" s="70">
        <v>0</v>
      </c>
      <c r="AG11" s="70">
        <v>0</v>
      </c>
      <c r="AH11" s="70">
        <v>0</v>
      </c>
      <c r="AI11" s="70">
        <v>0</v>
      </c>
      <c r="AJ11" s="70">
        <v>0</v>
      </c>
      <c r="AK11" s="70">
        <v>0</v>
      </c>
      <c r="AL11" s="70">
        <v>0</v>
      </c>
      <c r="AM11" s="70">
        <v>0</v>
      </c>
      <c r="AN11" s="70">
        <v>0</v>
      </c>
      <c r="AO11" s="70">
        <v>0</v>
      </c>
      <c r="AP11" s="70">
        <v>0</v>
      </c>
      <c r="AQ11" s="70">
        <v>0</v>
      </c>
      <c r="AR11" s="70">
        <v>0</v>
      </c>
      <c r="AS11" s="70">
        <v>0</v>
      </c>
      <c r="AT11" s="70">
        <v>0</v>
      </c>
      <c r="AU11" s="70">
        <v>0</v>
      </c>
      <c r="AV11" s="70">
        <v>0</v>
      </c>
      <c r="AW11" s="70">
        <v>0</v>
      </c>
      <c r="AX11" s="70">
        <v>0</v>
      </c>
      <c r="AY11" s="70">
        <v>0</v>
      </c>
      <c r="AZ11" s="70">
        <v>0</v>
      </c>
      <c r="BA11" s="70">
        <v>0</v>
      </c>
      <c r="BB11" s="70">
        <v>0</v>
      </c>
      <c r="BC11" s="70">
        <v>0</v>
      </c>
      <c r="BD11" s="70">
        <v>0</v>
      </c>
      <c r="BE11" s="70">
        <v>0</v>
      </c>
      <c r="BF11" s="70">
        <v>0</v>
      </c>
      <c r="BG11" s="70">
        <v>0</v>
      </c>
      <c r="BH11" s="70">
        <v>0</v>
      </c>
      <c r="BI11" s="70">
        <v>0</v>
      </c>
      <c r="BJ11" s="70">
        <v>0</v>
      </c>
      <c r="BK11" s="70">
        <v>0</v>
      </c>
      <c r="BL11" s="70">
        <v>0</v>
      </c>
      <c r="BM11" s="70">
        <v>0</v>
      </c>
      <c r="BN11" s="70">
        <v>0</v>
      </c>
      <c r="BO11" s="70">
        <v>0</v>
      </c>
      <c r="BP11" s="70">
        <v>0</v>
      </c>
      <c r="BQ11" s="70">
        <v>0</v>
      </c>
      <c r="BR11" s="70">
        <v>0</v>
      </c>
      <c r="BS11" s="70">
        <v>0</v>
      </c>
      <c r="BT11" s="70">
        <v>657</v>
      </c>
      <c r="BU11" s="70">
        <v>0</v>
      </c>
      <c r="BV11" s="70">
        <v>85056</v>
      </c>
      <c r="BW11" s="70">
        <v>0</v>
      </c>
      <c r="BX11" s="70">
        <v>0</v>
      </c>
      <c r="BY11" s="70">
        <v>85057</v>
      </c>
      <c r="BZ11" s="70">
        <v>8458</v>
      </c>
      <c r="CA11" s="70">
        <v>31020</v>
      </c>
      <c r="CB11" s="70">
        <v>39478</v>
      </c>
      <c r="CC11" s="70">
        <v>4</v>
      </c>
      <c r="CD11" s="70">
        <v>3625</v>
      </c>
      <c r="CE11" s="70">
        <v>0</v>
      </c>
      <c r="CF11" s="70">
        <v>3628</v>
      </c>
      <c r="CG11" s="70">
        <v>128163</v>
      </c>
    </row>
    <row r="12" spans="1:85" x14ac:dyDescent="0.45">
      <c r="A12" t="s">
        <v>47</v>
      </c>
      <c r="B12" t="s">
        <v>141</v>
      </c>
      <c r="C12" s="70">
        <v>0</v>
      </c>
      <c r="D12" s="70">
        <v>0</v>
      </c>
      <c r="E12" s="70">
        <v>53279</v>
      </c>
      <c r="F12" s="70">
        <v>5792</v>
      </c>
      <c r="G12" s="70">
        <v>97294</v>
      </c>
      <c r="H12" s="70">
        <v>0</v>
      </c>
      <c r="I12" s="70">
        <v>0</v>
      </c>
      <c r="J12" s="70">
        <v>0</v>
      </c>
      <c r="K12" s="70">
        <v>1</v>
      </c>
      <c r="L12" s="70">
        <v>0</v>
      </c>
      <c r="M12" s="70">
        <v>0</v>
      </c>
      <c r="N12" s="70">
        <v>0</v>
      </c>
      <c r="O12" s="70">
        <v>0</v>
      </c>
      <c r="P12" s="70">
        <v>0</v>
      </c>
      <c r="Q12" s="70">
        <v>0</v>
      </c>
      <c r="R12" s="70">
        <v>0</v>
      </c>
      <c r="S12" s="70">
        <v>0</v>
      </c>
      <c r="T12" s="70">
        <v>0</v>
      </c>
      <c r="U12" s="70">
        <v>0</v>
      </c>
      <c r="V12" s="70">
        <v>0</v>
      </c>
      <c r="W12" s="70">
        <v>0</v>
      </c>
      <c r="X12" s="70">
        <v>0</v>
      </c>
      <c r="Y12" s="70">
        <v>0</v>
      </c>
      <c r="Z12" s="70">
        <v>0</v>
      </c>
      <c r="AA12" s="70">
        <v>0</v>
      </c>
      <c r="AB12" s="70">
        <v>0</v>
      </c>
      <c r="AC12" s="70">
        <v>0</v>
      </c>
      <c r="AD12" s="70">
        <v>0</v>
      </c>
      <c r="AE12" s="70">
        <v>0</v>
      </c>
      <c r="AF12" s="70">
        <v>0</v>
      </c>
      <c r="AG12" s="70">
        <v>0</v>
      </c>
      <c r="AH12" s="70">
        <v>0</v>
      </c>
      <c r="AI12" s="70">
        <v>0</v>
      </c>
      <c r="AJ12" s="70">
        <v>0</v>
      </c>
      <c r="AK12" s="70">
        <v>0</v>
      </c>
      <c r="AL12" s="70">
        <v>0</v>
      </c>
      <c r="AM12" s="70">
        <v>0</v>
      </c>
      <c r="AN12" s="70">
        <v>0</v>
      </c>
      <c r="AO12" s="70">
        <v>0</v>
      </c>
      <c r="AP12" s="70">
        <v>0</v>
      </c>
      <c r="AQ12" s="70">
        <v>0</v>
      </c>
      <c r="AR12" s="70">
        <v>0</v>
      </c>
      <c r="AS12" s="70">
        <v>0</v>
      </c>
      <c r="AT12" s="70">
        <v>0</v>
      </c>
      <c r="AU12" s="70">
        <v>0</v>
      </c>
      <c r="AV12" s="70">
        <v>0</v>
      </c>
      <c r="AW12" s="70">
        <v>0</v>
      </c>
      <c r="AX12" s="70">
        <v>0</v>
      </c>
      <c r="AY12" s="70">
        <v>0</v>
      </c>
      <c r="AZ12" s="70">
        <v>0</v>
      </c>
      <c r="BA12" s="70">
        <v>0</v>
      </c>
      <c r="BB12" s="70">
        <v>0</v>
      </c>
      <c r="BC12" s="70">
        <v>0</v>
      </c>
      <c r="BD12" s="70">
        <v>0</v>
      </c>
      <c r="BE12" s="70">
        <v>0</v>
      </c>
      <c r="BF12" s="70">
        <v>0</v>
      </c>
      <c r="BG12" s="70">
        <v>0</v>
      </c>
      <c r="BH12" s="70">
        <v>0</v>
      </c>
      <c r="BI12" s="70">
        <v>0</v>
      </c>
      <c r="BJ12" s="70">
        <v>0</v>
      </c>
      <c r="BK12" s="70">
        <v>0</v>
      </c>
      <c r="BL12" s="70">
        <v>0</v>
      </c>
      <c r="BM12" s="70">
        <v>0</v>
      </c>
      <c r="BN12" s="70">
        <v>0</v>
      </c>
      <c r="BO12" s="70">
        <v>0</v>
      </c>
      <c r="BP12" s="70">
        <v>0</v>
      </c>
      <c r="BQ12" s="70">
        <v>0</v>
      </c>
      <c r="BR12" s="70">
        <v>0</v>
      </c>
      <c r="BS12" s="70">
        <v>0</v>
      </c>
      <c r="BT12" s="70">
        <v>0</v>
      </c>
      <c r="BU12" s="70">
        <v>0</v>
      </c>
      <c r="BV12" s="70">
        <v>156367</v>
      </c>
      <c r="BW12" s="70">
        <v>742</v>
      </c>
      <c r="BX12" s="70">
        <v>0</v>
      </c>
      <c r="BY12" s="70">
        <v>157109</v>
      </c>
      <c r="BZ12" s="70">
        <v>0</v>
      </c>
      <c r="CA12" s="70">
        <v>0</v>
      </c>
      <c r="CB12" s="70">
        <v>0</v>
      </c>
      <c r="CC12" s="70">
        <v>0</v>
      </c>
      <c r="CD12" s="70">
        <v>0</v>
      </c>
      <c r="CE12" s="70">
        <v>0</v>
      </c>
      <c r="CF12" s="70">
        <v>0</v>
      </c>
      <c r="CG12" s="70">
        <v>157109</v>
      </c>
    </row>
    <row r="13" spans="1:85" x14ac:dyDescent="0.45">
      <c r="A13" t="s">
        <v>48</v>
      </c>
      <c r="B13" t="s">
        <v>142</v>
      </c>
      <c r="C13" s="70">
        <v>0</v>
      </c>
      <c r="D13" s="70">
        <v>0</v>
      </c>
      <c r="E13" s="70">
        <v>0</v>
      </c>
      <c r="F13" s="70">
        <v>0</v>
      </c>
      <c r="G13" s="70">
        <v>0</v>
      </c>
      <c r="H13" s="70">
        <v>470055</v>
      </c>
      <c r="I13" s="70">
        <v>0</v>
      </c>
      <c r="J13" s="70">
        <v>0</v>
      </c>
      <c r="K13" s="70">
        <v>0</v>
      </c>
      <c r="L13" s="70">
        <v>0</v>
      </c>
      <c r="M13" s="70">
        <v>0</v>
      </c>
      <c r="N13" s="70">
        <v>0</v>
      </c>
      <c r="O13" s="70">
        <v>0</v>
      </c>
      <c r="P13" s="70">
        <v>0</v>
      </c>
      <c r="Q13" s="70">
        <v>0</v>
      </c>
      <c r="R13" s="70">
        <v>0</v>
      </c>
      <c r="S13" s="70">
        <v>0</v>
      </c>
      <c r="T13" s="70">
        <v>0</v>
      </c>
      <c r="U13" s="70">
        <v>0</v>
      </c>
      <c r="V13" s="70">
        <v>0</v>
      </c>
      <c r="W13" s="70">
        <v>0</v>
      </c>
      <c r="X13" s="70">
        <v>0</v>
      </c>
      <c r="Y13" s="70">
        <v>0</v>
      </c>
      <c r="Z13" s="70">
        <v>0</v>
      </c>
      <c r="AA13" s="70">
        <v>0</v>
      </c>
      <c r="AB13" s="70">
        <v>0</v>
      </c>
      <c r="AC13" s="70">
        <v>0</v>
      </c>
      <c r="AD13" s="70">
        <v>0</v>
      </c>
      <c r="AE13" s="70">
        <v>0</v>
      </c>
      <c r="AF13" s="70">
        <v>0</v>
      </c>
      <c r="AG13" s="70">
        <v>0</v>
      </c>
      <c r="AH13" s="70">
        <v>0</v>
      </c>
      <c r="AI13" s="70">
        <v>0</v>
      </c>
      <c r="AJ13" s="70">
        <v>0</v>
      </c>
      <c r="AK13" s="70">
        <v>0</v>
      </c>
      <c r="AL13" s="70">
        <v>0</v>
      </c>
      <c r="AM13" s="70">
        <v>156</v>
      </c>
      <c r="AN13" s="70">
        <v>0</v>
      </c>
      <c r="AO13" s="70">
        <v>0</v>
      </c>
      <c r="AP13" s="70">
        <v>0</v>
      </c>
      <c r="AQ13" s="70">
        <v>0</v>
      </c>
      <c r="AR13" s="70">
        <v>0</v>
      </c>
      <c r="AS13" s="70">
        <v>0</v>
      </c>
      <c r="AT13" s="70">
        <v>0</v>
      </c>
      <c r="AU13" s="70">
        <v>0</v>
      </c>
      <c r="AV13" s="70">
        <v>0</v>
      </c>
      <c r="AW13" s="70">
        <v>0</v>
      </c>
      <c r="AX13" s="70">
        <v>0</v>
      </c>
      <c r="AY13" s="70">
        <v>0</v>
      </c>
      <c r="AZ13" s="70">
        <v>0</v>
      </c>
      <c r="BA13" s="70">
        <v>0</v>
      </c>
      <c r="BB13" s="70">
        <v>0</v>
      </c>
      <c r="BC13" s="70">
        <v>0</v>
      </c>
      <c r="BD13" s="70">
        <v>0</v>
      </c>
      <c r="BE13" s="70">
        <v>0</v>
      </c>
      <c r="BF13" s="70">
        <v>0</v>
      </c>
      <c r="BG13" s="70">
        <v>0</v>
      </c>
      <c r="BH13" s="70">
        <v>0</v>
      </c>
      <c r="BI13" s="70">
        <v>0</v>
      </c>
      <c r="BJ13" s="70">
        <v>0</v>
      </c>
      <c r="BK13" s="70">
        <v>0</v>
      </c>
      <c r="BL13" s="70">
        <v>0</v>
      </c>
      <c r="BM13" s="70">
        <v>0</v>
      </c>
      <c r="BN13" s="70">
        <v>0</v>
      </c>
      <c r="BO13" s="70">
        <v>0</v>
      </c>
      <c r="BP13" s="70">
        <v>0</v>
      </c>
      <c r="BQ13" s="70">
        <v>0</v>
      </c>
      <c r="BR13" s="70">
        <v>65</v>
      </c>
      <c r="BS13" s="70">
        <v>14084</v>
      </c>
      <c r="BT13" s="70">
        <v>1224</v>
      </c>
      <c r="BU13" s="70">
        <v>136587</v>
      </c>
      <c r="BV13" s="70">
        <v>622170</v>
      </c>
      <c r="BW13" s="70">
        <v>2491</v>
      </c>
      <c r="BX13" s="70">
        <v>0</v>
      </c>
      <c r="BY13" s="70">
        <v>624661</v>
      </c>
      <c r="BZ13" s="70">
        <v>0</v>
      </c>
      <c r="CA13" s="70">
        <v>0</v>
      </c>
      <c r="CB13" s="70">
        <v>0</v>
      </c>
      <c r="CC13" s="70">
        <v>0</v>
      </c>
      <c r="CD13" s="70">
        <v>31458</v>
      </c>
      <c r="CE13" s="70">
        <v>0</v>
      </c>
      <c r="CF13" s="70">
        <v>31458</v>
      </c>
      <c r="CG13" s="70">
        <v>656119</v>
      </c>
    </row>
    <row r="14" spans="1:85" x14ac:dyDescent="0.45">
      <c r="A14" t="s">
        <v>49</v>
      </c>
      <c r="B14" t="s">
        <v>143</v>
      </c>
      <c r="C14" s="70">
        <v>0</v>
      </c>
      <c r="D14" s="70">
        <v>744</v>
      </c>
      <c r="E14" s="70">
        <v>740</v>
      </c>
      <c r="F14" s="70">
        <v>10404</v>
      </c>
      <c r="G14" s="70">
        <v>6323</v>
      </c>
      <c r="H14" s="70">
        <v>2662</v>
      </c>
      <c r="I14" s="70">
        <v>1605712</v>
      </c>
      <c r="J14" s="70">
        <v>524</v>
      </c>
      <c r="K14" s="70">
        <v>688</v>
      </c>
      <c r="L14" s="70">
        <v>186</v>
      </c>
      <c r="M14" s="70">
        <v>1627</v>
      </c>
      <c r="N14" s="70">
        <v>607</v>
      </c>
      <c r="O14" s="70">
        <v>47</v>
      </c>
      <c r="P14" s="70">
        <v>64</v>
      </c>
      <c r="Q14" s="70">
        <v>453</v>
      </c>
      <c r="R14" s="70">
        <v>676</v>
      </c>
      <c r="S14" s="70">
        <v>331</v>
      </c>
      <c r="T14" s="70">
        <v>1399</v>
      </c>
      <c r="U14" s="70">
        <v>150</v>
      </c>
      <c r="V14" s="70">
        <v>41</v>
      </c>
      <c r="W14" s="70">
        <v>0</v>
      </c>
      <c r="X14" s="70">
        <v>70</v>
      </c>
      <c r="Y14" s="70">
        <v>11</v>
      </c>
      <c r="Z14" s="70">
        <v>242</v>
      </c>
      <c r="AA14" s="70">
        <v>120</v>
      </c>
      <c r="AB14" s="70">
        <v>87</v>
      </c>
      <c r="AC14" s="70">
        <v>4427</v>
      </c>
      <c r="AD14" s="70">
        <v>7</v>
      </c>
      <c r="AE14" s="70">
        <v>0</v>
      </c>
      <c r="AF14" s="70">
        <v>2107</v>
      </c>
      <c r="AG14" s="70">
        <v>6016</v>
      </c>
      <c r="AH14" s="70">
        <v>57</v>
      </c>
      <c r="AI14" s="70">
        <v>151</v>
      </c>
      <c r="AJ14" s="70">
        <v>1</v>
      </c>
      <c r="AK14" s="70">
        <v>25</v>
      </c>
      <c r="AL14" s="70">
        <v>1</v>
      </c>
      <c r="AM14" s="70">
        <v>81</v>
      </c>
      <c r="AN14" s="70">
        <v>132</v>
      </c>
      <c r="AO14" s="70">
        <v>66</v>
      </c>
      <c r="AP14" s="70">
        <v>20</v>
      </c>
      <c r="AQ14" s="70">
        <v>48</v>
      </c>
      <c r="AR14" s="70">
        <v>1199</v>
      </c>
      <c r="AS14" s="70">
        <v>948</v>
      </c>
      <c r="AT14" s="70">
        <v>3</v>
      </c>
      <c r="AU14" s="70">
        <v>1</v>
      </c>
      <c r="AV14" s="70">
        <v>3</v>
      </c>
      <c r="AW14" s="70">
        <v>0</v>
      </c>
      <c r="AX14" s="70">
        <v>20440</v>
      </c>
      <c r="AY14" s="70">
        <v>763</v>
      </c>
      <c r="AZ14" s="70">
        <v>54</v>
      </c>
      <c r="BA14" s="70">
        <v>2</v>
      </c>
      <c r="BB14" s="70">
        <v>7</v>
      </c>
      <c r="BC14" s="70">
        <v>541</v>
      </c>
      <c r="BD14" s="70">
        <v>78</v>
      </c>
      <c r="BE14" s="70">
        <v>1150</v>
      </c>
      <c r="BF14" s="70">
        <v>1</v>
      </c>
      <c r="BG14" s="70">
        <v>682</v>
      </c>
      <c r="BH14" s="70">
        <v>384</v>
      </c>
      <c r="BI14" s="70">
        <v>1259</v>
      </c>
      <c r="BJ14" s="70">
        <v>39</v>
      </c>
      <c r="BK14" s="70">
        <v>115</v>
      </c>
      <c r="BL14" s="70">
        <v>581</v>
      </c>
      <c r="BM14" s="70">
        <v>515</v>
      </c>
      <c r="BN14" s="70">
        <v>1729</v>
      </c>
      <c r="BO14" s="70">
        <v>741</v>
      </c>
      <c r="BP14" s="70">
        <v>469</v>
      </c>
      <c r="BQ14" s="70">
        <v>4</v>
      </c>
      <c r="BR14" s="70">
        <v>281</v>
      </c>
      <c r="BS14" s="70">
        <v>0</v>
      </c>
      <c r="BT14" s="70">
        <v>20738</v>
      </c>
      <c r="BU14" s="70">
        <v>0</v>
      </c>
      <c r="BV14" s="70">
        <v>1699775</v>
      </c>
      <c r="BW14" s="70">
        <v>0</v>
      </c>
      <c r="BX14" s="70">
        <v>0</v>
      </c>
      <c r="BY14" s="70">
        <v>1699775</v>
      </c>
      <c r="BZ14" s="70">
        <v>0</v>
      </c>
      <c r="CA14" s="70">
        <v>0</v>
      </c>
      <c r="CB14" s="70">
        <v>0</v>
      </c>
      <c r="CC14" s="70">
        <v>0</v>
      </c>
      <c r="CD14" s="70">
        <v>1936</v>
      </c>
      <c r="CE14" s="70">
        <v>0</v>
      </c>
      <c r="CF14" s="70">
        <v>1936</v>
      </c>
      <c r="CG14" s="70">
        <v>1701712</v>
      </c>
    </row>
    <row r="15" spans="1:85" x14ac:dyDescent="0.45">
      <c r="A15" t="s">
        <v>50</v>
      </c>
      <c r="B15" t="s">
        <v>144</v>
      </c>
      <c r="C15" s="70">
        <v>12</v>
      </c>
      <c r="D15" s="70">
        <v>0</v>
      </c>
      <c r="E15" s="70">
        <v>0</v>
      </c>
      <c r="F15" s="70">
        <v>0</v>
      </c>
      <c r="G15" s="70">
        <v>0</v>
      </c>
      <c r="H15" s="70">
        <v>0</v>
      </c>
      <c r="I15" s="70">
        <v>0</v>
      </c>
      <c r="J15" s="70">
        <v>112642</v>
      </c>
      <c r="K15" s="70">
        <v>1</v>
      </c>
      <c r="L15" s="70">
        <v>0</v>
      </c>
      <c r="M15" s="70">
        <v>249</v>
      </c>
      <c r="N15" s="70">
        <v>0</v>
      </c>
      <c r="O15" s="70">
        <v>2</v>
      </c>
      <c r="P15" s="70">
        <v>0</v>
      </c>
      <c r="Q15" s="70">
        <v>0</v>
      </c>
      <c r="R15" s="70">
        <v>0</v>
      </c>
      <c r="S15" s="70">
        <v>420</v>
      </c>
      <c r="T15" s="70">
        <v>48</v>
      </c>
      <c r="U15" s="70">
        <v>0</v>
      </c>
      <c r="V15" s="70">
        <v>0</v>
      </c>
      <c r="W15" s="70">
        <v>0</v>
      </c>
      <c r="X15" s="70">
        <v>139</v>
      </c>
      <c r="Y15" s="70">
        <v>0</v>
      </c>
      <c r="Z15" s="70">
        <v>0</v>
      </c>
      <c r="AA15" s="70">
        <v>0</v>
      </c>
      <c r="AB15" s="70">
        <v>137</v>
      </c>
      <c r="AC15" s="70">
        <v>0</v>
      </c>
      <c r="AD15" s="70">
        <v>0</v>
      </c>
      <c r="AE15" s="70">
        <v>0</v>
      </c>
      <c r="AF15" s="70">
        <v>0</v>
      </c>
      <c r="AG15" s="70">
        <v>0</v>
      </c>
      <c r="AH15" s="70">
        <v>0</v>
      </c>
      <c r="AI15" s="70">
        <v>0</v>
      </c>
      <c r="AJ15" s="70">
        <v>0</v>
      </c>
      <c r="AK15" s="70">
        <v>0</v>
      </c>
      <c r="AL15" s="70">
        <v>0</v>
      </c>
      <c r="AM15" s="70">
        <v>0</v>
      </c>
      <c r="AN15" s="70">
        <v>0</v>
      </c>
      <c r="AO15" s="70">
        <v>0</v>
      </c>
      <c r="AP15" s="70">
        <v>0</v>
      </c>
      <c r="AQ15" s="70">
        <v>0</v>
      </c>
      <c r="AR15" s="70">
        <v>0</v>
      </c>
      <c r="AS15" s="70">
        <v>0</v>
      </c>
      <c r="AT15" s="70">
        <v>0</v>
      </c>
      <c r="AU15" s="70">
        <v>0</v>
      </c>
      <c r="AV15" s="70">
        <v>0</v>
      </c>
      <c r="AW15" s="70">
        <v>0</v>
      </c>
      <c r="AX15" s="70">
        <v>0</v>
      </c>
      <c r="AY15" s="70">
        <v>0</v>
      </c>
      <c r="AZ15" s="70">
        <v>0</v>
      </c>
      <c r="BA15" s="70">
        <v>0</v>
      </c>
      <c r="BB15" s="70">
        <v>0</v>
      </c>
      <c r="BC15" s="70">
        <v>0</v>
      </c>
      <c r="BD15" s="70">
        <v>0</v>
      </c>
      <c r="BE15" s="70">
        <v>0</v>
      </c>
      <c r="BF15" s="70">
        <v>0</v>
      </c>
      <c r="BG15" s="70">
        <v>0</v>
      </c>
      <c r="BH15" s="70">
        <v>0</v>
      </c>
      <c r="BI15" s="70">
        <v>0</v>
      </c>
      <c r="BJ15" s="70">
        <v>0</v>
      </c>
      <c r="BK15" s="70">
        <v>0</v>
      </c>
      <c r="BL15" s="70">
        <v>0</v>
      </c>
      <c r="BM15" s="70">
        <v>0</v>
      </c>
      <c r="BN15" s="70">
        <v>0</v>
      </c>
      <c r="BO15" s="70">
        <v>0</v>
      </c>
      <c r="BP15" s="70">
        <v>0</v>
      </c>
      <c r="BQ15" s="70">
        <v>0</v>
      </c>
      <c r="BR15" s="70">
        <v>0</v>
      </c>
      <c r="BS15" s="70">
        <v>0</v>
      </c>
      <c r="BT15" s="70">
        <v>215</v>
      </c>
      <c r="BU15" s="70">
        <v>0</v>
      </c>
      <c r="BV15" s="70">
        <v>113864</v>
      </c>
      <c r="BW15" s="70">
        <v>22973</v>
      </c>
      <c r="BX15" s="70">
        <v>0</v>
      </c>
      <c r="BY15" s="70">
        <v>136838</v>
      </c>
      <c r="BZ15" s="70">
        <v>35105</v>
      </c>
      <c r="CA15" s="70">
        <v>8447</v>
      </c>
      <c r="CB15" s="70">
        <v>43552</v>
      </c>
      <c r="CC15" s="70">
        <v>367</v>
      </c>
      <c r="CD15" s="70">
        <v>3733</v>
      </c>
      <c r="CE15" s="70">
        <v>0</v>
      </c>
      <c r="CF15" s="70">
        <v>4099</v>
      </c>
      <c r="CG15" s="70">
        <v>184489</v>
      </c>
    </row>
    <row r="16" spans="1:85" x14ac:dyDescent="0.45">
      <c r="A16" t="s">
        <v>51</v>
      </c>
      <c r="B16" t="s">
        <v>145</v>
      </c>
      <c r="C16" s="70">
        <v>0</v>
      </c>
      <c r="D16" s="70">
        <v>0</v>
      </c>
      <c r="E16" s="70">
        <v>0</v>
      </c>
      <c r="F16" s="70">
        <v>405</v>
      </c>
      <c r="G16" s="70">
        <v>0</v>
      </c>
      <c r="H16" s="70">
        <v>0</v>
      </c>
      <c r="I16" s="70">
        <v>0</v>
      </c>
      <c r="J16" s="70">
        <v>296</v>
      </c>
      <c r="K16" s="70">
        <v>127666</v>
      </c>
      <c r="L16" s="70">
        <v>6</v>
      </c>
      <c r="M16" s="70">
        <v>149</v>
      </c>
      <c r="N16" s="70">
        <v>186</v>
      </c>
      <c r="O16" s="70">
        <v>31</v>
      </c>
      <c r="P16" s="70">
        <v>41</v>
      </c>
      <c r="Q16" s="70">
        <v>4</v>
      </c>
      <c r="R16" s="70">
        <v>0</v>
      </c>
      <c r="S16" s="70">
        <v>186</v>
      </c>
      <c r="T16" s="70">
        <v>66</v>
      </c>
      <c r="U16" s="70">
        <v>0</v>
      </c>
      <c r="V16" s="70">
        <v>0</v>
      </c>
      <c r="W16" s="70">
        <v>0</v>
      </c>
      <c r="X16" s="70">
        <v>157</v>
      </c>
      <c r="Y16" s="70">
        <v>0</v>
      </c>
      <c r="Z16" s="70">
        <v>229</v>
      </c>
      <c r="AA16" s="70">
        <v>24</v>
      </c>
      <c r="AB16" s="70">
        <v>201</v>
      </c>
      <c r="AC16" s="70">
        <v>0</v>
      </c>
      <c r="AD16" s="70">
        <v>0</v>
      </c>
      <c r="AE16" s="70">
        <v>0</v>
      </c>
      <c r="AF16" s="70">
        <v>0</v>
      </c>
      <c r="AG16" s="70">
        <v>0</v>
      </c>
      <c r="AH16" s="70">
        <v>0</v>
      </c>
      <c r="AI16" s="70">
        <v>0</v>
      </c>
      <c r="AJ16" s="70">
        <v>0</v>
      </c>
      <c r="AK16" s="70">
        <v>0</v>
      </c>
      <c r="AL16" s="70">
        <v>0</v>
      </c>
      <c r="AM16" s="70">
        <v>0</v>
      </c>
      <c r="AN16" s="70">
        <v>0</v>
      </c>
      <c r="AO16" s="70">
        <v>0</v>
      </c>
      <c r="AP16" s="70">
        <v>0</v>
      </c>
      <c r="AQ16" s="70">
        <v>0</v>
      </c>
      <c r="AR16" s="70">
        <v>0</v>
      </c>
      <c r="AS16" s="70">
        <v>0</v>
      </c>
      <c r="AT16" s="70">
        <v>0</v>
      </c>
      <c r="AU16" s="70">
        <v>0</v>
      </c>
      <c r="AV16" s="70">
        <v>0</v>
      </c>
      <c r="AW16" s="70">
        <v>0</v>
      </c>
      <c r="AX16" s="70">
        <v>0</v>
      </c>
      <c r="AY16" s="70">
        <v>0</v>
      </c>
      <c r="AZ16" s="70">
        <v>0</v>
      </c>
      <c r="BA16" s="70">
        <v>0</v>
      </c>
      <c r="BB16" s="70">
        <v>0</v>
      </c>
      <c r="BC16" s="70">
        <v>0</v>
      </c>
      <c r="BD16" s="70">
        <v>0</v>
      </c>
      <c r="BE16" s="70">
        <v>0</v>
      </c>
      <c r="BF16" s="70">
        <v>0</v>
      </c>
      <c r="BG16" s="70">
        <v>0</v>
      </c>
      <c r="BH16" s="70">
        <v>0</v>
      </c>
      <c r="BI16" s="70">
        <v>0</v>
      </c>
      <c r="BJ16" s="70">
        <v>0</v>
      </c>
      <c r="BK16" s="70">
        <v>0</v>
      </c>
      <c r="BL16" s="70">
        <v>0</v>
      </c>
      <c r="BM16" s="70">
        <v>0</v>
      </c>
      <c r="BN16" s="70">
        <v>0</v>
      </c>
      <c r="BO16" s="70">
        <v>0</v>
      </c>
      <c r="BP16" s="70">
        <v>0</v>
      </c>
      <c r="BQ16" s="70">
        <v>0</v>
      </c>
      <c r="BR16" s="70">
        <v>0</v>
      </c>
      <c r="BS16" s="70">
        <v>0</v>
      </c>
      <c r="BT16" s="70">
        <v>0</v>
      </c>
      <c r="BU16" s="70">
        <v>0</v>
      </c>
      <c r="BV16" s="70">
        <v>129647</v>
      </c>
      <c r="BW16" s="70">
        <v>28186</v>
      </c>
      <c r="BX16" s="70">
        <v>0</v>
      </c>
      <c r="BY16" s="70">
        <v>157833</v>
      </c>
      <c r="BZ16" s="70">
        <v>46656</v>
      </c>
      <c r="CA16" s="70">
        <v>25883</v>
      </c>
      <c r="CB16" s="70">
        <v>72539</v>
      </c>
      <c r="CC16" s="70">
        <v>1036</v>
      </c>
      <c r="CD16" s="70">
        <v>5366</v>
      </c>
      <c r="CE16" s="70">
        <v>0</v>
      </c>
      <c r="CF16" s="70">
        <v>6401</v>
      </c>
      <c r="CG16" s="70">
        <v>236773</v>
      </c>
    </row>
    <row r="17" spans="1:85" x14ac:dyDescent="0.45">
      <c r="A17" t="s">
        <v>52</v>
      </c>
      <c r="B17" t="s">
        <v>146</v>
      </c>
      <c r="C17" s="70">
        <v>0</v>
      </c>
      <c r="D17" s="70">
        <v>0</v>
      </c>
      <c r="E17" s="70">
        <v>0</v>
      </c>
      <c r="F17" s="70">
        <v>0</v>
      </c>
      <c r="G17" s="70">
        <v>0</v>
      </c>
      <c r="H17" s="70">
        <v>0</v>
      </c>
      <c r="I17" s="70">
        <v>0</v>
      </c>
      <c r="J17" s="70">
        <v>0</v>
      </c>
      <c r="K17" s="70">
        <v>0</v>
      </c>
      <c r="L17" s="70">
        <v>248524</v>
      </c>
      <c r="M17" s="70">
        <v>3431</v>
      </c>
      <c r="N17" s="70">
        <v>31</v>
      </c>
      <c r="O17" s="70">
        <v>27</v>
      </c>
      <c r="P17" s="70">
        <v>1213</v>
      </c>
      <c r="Q17" s="70">
        <v>25</v>
      </c>
      <c r="R17" s="70">
        <v>0</v>
      </c>
      <c r="S17" s="70">
        <v>8</v>
      </c>
      <c r="T17" s="70">
        <v>81</v>
      </c>
      <c r="U17" s="70">
        <v>0</v>
      </c>
      <c r="V17" s="70">
        <v>2</v>
      </c>
      <c r="W17" s="70">
        <v>0</v>
      </c>
      <c r="X17" s="70">
        <v>1</v>
      </c>
      <c r="Y17" s="70">
        <v>0</v>
      </c>
      <c r="Z17" s="70">
        <v>0</v>
      </c>
      <c r="AA17" s="70">
        <v>96</v>
      </c>
      <c r="AB17" s="70">
        <v>31</v>
      </c>
      <c r="AC17" s="70">
        <v>0</v>
      </c>
      <c r="AD17" s="70">
        <v>0</v>
      </c>
      <c r="AE17" s="70">
        <v>0</v>
      </c>
      <c r="AF17" s="70">
        <v>0</v>
      </c>
      <c r="AG17" s="70">
        <v>0</v>
      </c>
      <c r="AH17" s="70">
        <v>0</v>
      </c>
      <c r="AI17" s="70">
        <v>0</v>
      </c>
      <c r="AJ17" s="70">
        <v>0</v>
      </c>
      <c r="AK17" s="70">
        <v>0</v>
      </c>
      <c r="AL17" s="70">
        <v>0</v>
      </c>
      <c r="AM17" s="70">
        <v>0</v>
      </c>
      <c r="AN17" s="70">
        <v>0</v>
      </c>
      <c r="AO17" s="70">
        <v>0</v>
      </c>
      <c r="AP17" s="70">
        <v>0</v>
      </c>
      <c r="AQ17" s="70">
        <v>0</v>
      </c>
      <c r="AR17" s="70">
        <v>0</v>
      </c>
      <c r="AS17" s="70">
        <v>0</v>
      </c>
      <c r="AT17" s="70">
        <v>0</v>
      </c>
      <c r="AU17" s="70">
        <v>0</v>
      </c>
      <c r="AV17" s="70">
        <v>0</v>
      </c>
      <c r="AW17" s="70">
        <v>0</v>
      </c>
      <c r="AX17" s="70">
        <v>0</v>
      </c>
      <c r="AY17" s="70">
        <v>0</v>
      </c>
      <c r="AZ17" s="70">
        <v>0</v>
      </c>
      <c r="BA17" s="70">
        <v>0</v>
      </c>
      <c r="BB17" s="70">
        <v>0</v>
      </c>
      <c r="BC17" s="70">
        <v>0</v>
      </c>
      <c r="BD17" s="70">
        <v>0</v>
      </c>
      <c r="BE17" s="70">
        <v>0</v>
      </c>
      <c r="BF17" s="70">
        <v>0</v>
      </c>
      <c r="BG17" s="70">
        <v>0</v>
      </c>
      <c r="BH17" s="70">
        <v>0</v>
      </c>
      <c r="BI17" s="70">
        <v>0</v>
      </c>
      <c r="BJ17" s="70">
        <v>0</v>
      </c>
      <c r="BK17" s="70">
        <v>0</v>
      </c>
      <c r="BL17" s="70">
        <v>0</v>
      </c>
      <c r="BM17" s="70">
        <v>0</v>
      </c>
      <c r="BN17" s="70">
        <v>0</v>
      </c>
      <c r="BO17" s="70">
        <v>0</v>
      </c>
      <c r="BP17" s="70">
        <v>0</v>
      </c>
      <c r="BQ17" s="70">
        <v>0</v>
      </c>
      <c r="BR17" s="70">
        <v>1</v>
      </c>
      <c r="BS17" s="70">
        <v>0</v>
      </c>
      <c r="BT17" s="70">
        <v>0</v>
      </c>
      <c r="BU17" s="70">
        <v>0</v>
      </c>
      <c r="BV17" s="70">
        <v>253471</v>
      </c>
      <c r="BW17" s="70">
        <v>86901</v>
      </c>
      <c r="BX17" s="70">
        <v>0</v>
      </c>
      <c r="BY17" s="70">
        <v>340373</v>
      </c>
      <c r="BZ17" s="70">
        <v>36403</v>
      </c>
      <c r="CA17" s="70">
        <v>13050</v>
      </c>
      <c r="CB17" s="70">
        <v>49453</v>
      </c>
      <c r="CC17" s="70">
        <v>4721</v>
      </c>
      <c r="CD17" s="70">
        <v>1471</v>
      </c>
      <c r="CE17" s="70">
        <v>0</v>
      </c>
      <c r="CF17" s="70">
        <v>6192</v>
      </c>
      <c r="CG17" s="70">
        <v>396018</v>
      </c>
    </row>
    <row r="18" spans="1:85" x14ac:dyDescent="0.45">
      <c r="A18" t="s">
        <v>53</v>
      </c>
      <c r="B18" t="s">
        <v>147</v>
      </c>
      <c r="C18" s="70">
        <v>0</v>
      </c>
      <c r="D18" s="70">
        <v>0</v>
      </c>
      <c r="E18" s="70">
        <v>21</v>
      </c>
      <c r="F18" s="70">
        <v>0</v>
      </c>
      <c r="G18" s="70">
        <v>832</v>
      </c>
      <c r="H18" s="70">
        <v>0</v>
      </c>
      <c r="I18" s="70">
        <v>0</v>
      </c>
      <c r="J18" s="70">
        <v>356</v>
      </c>
      <c r="K18" s="70">
        <v>229</v>
      </c>
      <c r="L18" s="70">
        <v>1308</v>
      </c>
      <c r="M18" s="70">
        <v>370521</v>
      </c>
      <c r="N18" s="70">
        <v>2934</v>
      </c>
      <c r="O18" s="70">
        <v>203</v>
      </c>
      <c r="P18" s="70">
        <v>309</v>
      </c>
      <c r="Q18" s="70">
        <v>750</v>
      </c>
      <c r="R18" s="70">
        <v>362</v>
      </c>
      <c r="S18" s="70">
        <v>275</v>
      </c>
      <c r="T18" s="70">
        <v>329</v>
      </c>
      <c r="U18" s="70">
        <v>0</v>
      </c>
      <c r="V18" s="70">
        <v>108</v>
      </c>
      <c r="W18" s="70">
        <v>0</v>
      </c>
      <c r="X18" s="70">
        <v>7</v>
      </c>
      <c r="Y18" s="70">
        <v>100</v>
      </c>
      <c r="Z18" s="70">
        <v>0</v>
      </c>
      <c r="AA18" s="70">
        <v>122</v>
      </c>
      <c r="AB18" s="70">
        <v>469</v>
      </c>
      <c r="AC18" s="70">
        <v>10</v>
      </c>
      <c r="AD18" s="70">
        <v>0</v>
      </c>
      <c r="AE18" s="70">
        <v>0</v>
      </c>
      <c r="AF18" s="70">
        <v>0</v>
      </c>
      <c r="AG18" s="70">
        <v>0</v>
      </c>
      <c r="AH18" s="70">
        <v>0</v>
      </c>
      <c r="AI18" s="70">
        <v>0</v>
      </c>
      <c r="AJ18" s="70">
        <v>0</v>
      </c>
      <c r="AK18" s="70">
        <v>0</v>
      </c>
      <c r="AL18" s="70">
        <v>0</v>
      </c>
      <c r="AM18" s="70">
        <v>0</v>
      </c>
      <c r="AN18" s="70">
        <v>0</v>
      </c>
      <c r="AO18" s="70">
        <v>0</v>
      </c>
      <c r="AP18" s="70">
        <v>0</v>
      </c>
      <c r="AQ18" s="70">
        <v>0</v>
      </c>
      <c r="AR18" s="70">
        <v>0</v>
      </c>
      <c r="AS18" s="70">
        <v>0</v>
      </c>
      <c r="AT18" s="70">
        <v>0</v>
      </c>
      <c r="AU18" s="70">
        <v>0</v>
      </c>
      <c r="AV18" s="70">
        <v>0</v>
      </c>
      <c r="AW18" s="70">
        <v>0</v>
      </c>
      <c r="AX18" s="70">
        <v>0</v>
      </c>
      <c r="AY18" s="70">
        <v>0</v>
      </c>
      <c r="AZ18" s="70">
        <v>0</v>
      </c>
      <c r="BA18" s="70">
        <v>0</v>
      </c>
      <c r="BB18" s="70">
        <v>0</v>
      </c>
      <c r="BC18" s="70">
        <v>0</v>
      </c>
      <c r="BD18" s="70">
        <v>0</v>
      </c>
      <c r="BE18" s="70">
        <v>0</v>
      </c>
      <c r="BF18" s="70">
        <v>0</v>
      </c>
      <c r="BG18" s="70">
        <v>0</v>
      </c>
      <c r="BH18" s="70">
        <v>0</v>
      </c>
      <c r="BI18" s="70">
        <v>0</v>
      </c>
      <c r="BJ18" s="70">
        <v>0</v>
      </c>
      <c r="BK18" s="70">
        <v>0</v>
      </c>
      <c r="BL18" s="70">
        <v>0</v>
      </c>
      <c r="BM18" s="70">
        <v>0</v>
      </c>
      <c r="BN18" s="70">
        <v>0</v>
      </c>
      <c r="BO18" s="70">
        <v>0</v>
      </c>
      <c r="BP18" s="70">
        <v>0</v>
      </c>
      <c r="BQ18" s="70">
        <v>0</v>
      </c>
      <c r="BR18" s="70">
        <v>0</v>
      </c>
      <c r="BS18" s="70">
        <v>0</v>
      </c>
      <c r="BT18" s="70">
        <v>0</v>
      </c>
      <c r="BU18" s="70">
        <v>0</v>
      </c>
      <c r="BV18" s="70">
        <v>379245</v>
      </c>
      <c r="BW18" s="70">
        <v>72924</v>
      </c>
      <c r="BX18" s="70">
        <v>0</v>
      </c>
      <c r="BY18" s="70">
        <v>452169</v>
      </c>
      <c r="BZ18" s="70">
        <v>110200</v>
      </c>
      <c r="CA18" s="70">
        <v>12657</v>
      </c>
      <c r="CB18" s="70">
        <v>122857</v>
      </c>
      <c r="CC18" s="70">
        <v>2617</v>
      </c>
      <c r="CD18" s="70">
        <v>10764</v>
      </c>
      <c r="CE18" s="70">
        <v>0</v>
      </c>
      <c r="CF18" s="70">
        <v>13381</v>
      </c>
      <c r="CG18" s="70">
        <v>588407</v>
      </c>
    </row>
    <row r="19" spans="1:85" x14ac:dyDescent="0.45">
      <c r="A19" t="s">
        <v>54</v>
      </c>
      <c r="B19" t="s">
        <v>148</v>
      </c>
      <c r="C19" s="70">
        <v>0</v>
      </c>
      <c r="D19" s="70">
        <v>0</v>
      </c>
      <c r="E19" s="70">
        <v>195</v>
      </c>
      <c r="F19" s="70">
        <v>0</v>
      </c>
      <c r="G19" s="70">
        <v>0</v>
      </c>
      <c r="H19" s="70">
        <v>0</v>
      </c>
      <c r="I19" s="70">
        <v>0</v>
      </c>
      <c r="J19" s="70">
        <v>0</v>
      </c>
      <c r="K19" s="70">
        <v>3</v>
      </c>
      <c r="L19" s="70">
        <v>247</v>
      </c>
      <c r="M19" s="70">
        <v>3627</v>
      </c>
      <c r="N19" s="70">
        <v>371729</v>
      </c>
      <c r="O19" s="70">
        <v>708</v>
      </c>
      <c r="P19" s="70">
        <v>439</v>
      </c>
      <c r="Q19" s="70">
        <v>1521</v>
      </c>
      <c r="R19" s="70">
        <v>1556</v>
      </c>
      <c r="S19" s="70">
        <v>68</v>
      </c>
      <c r="T19" s="70">
        <v>167</v>
      </c>
      <c r="U19" s="70">
        <v>0</v>
      </c>
      <c r="V19" s="70">
        <v>28</v>
      </c>
      <c r="W19" s="70">
        <v>0</v>
      </c>
      <c r="X19" s="70">
        <v>0</v>
      </c>
      <c r="Y19" s="70">
        <v>0</v>
      </c>
      <c r="Z19" s="70">
        <v>0</v>
      </c>
      <c r="AA19" s="70">
        <v>238</v>
      </c>
      <c r="AB19" s="70">
        <v>600</v>
      </c>
      <c r="AC19" s="70">
        <v>542</v>
      </c>
      <c r="AD19" s="70">
        <v>0</v>
      </c>
      <c r="AE19" s="70">
        <v>0</v>
      </c>
      <c r="AF19" s="70">
        <v>0</v>
      </c>
      <c r="AG19" s="70">
        <v>0</v>
      </c>
      <c r="AH19" s="70">
        <v>0</v>
      </c>
      <c r="AI19" s="70">
        <v>0</v>
      </c>
      <c r="AJ19" s="70">
        <v>0</v>
      </c>
      <c r="AK19" s="70">
        <v>0</v>
      </c>
      <c r="AL19" s="70">
        <v>0</v>
      </c>
      <c r="AM19" s="70">
        <v>0</v>
      </c>
      <c r="AN19" s="70">
        <v>0</v>
      </c>
      <c r="AO19" s="70">
        <v>0</v>
      </c>
      <c r="AP19" s="70">
        <v>0</v>
      </c>
      <c r="AQ19" s="70">
        <v>0</v>
      </c>
      <c r="AR19" s="70">
        <v>0</v>
      </c>
      <c r="AS19" s="70">
        <v>0</v>
      </c>
      <c r="AT19" s="70">
        <v>0</v>
      </c>
      <c r="AU19" s="70">
        <v>0</v>
      </c>
      <c r="AV19" s="70">
        <v>0</v>
      </c>
      <c r="AW19" s="70">
        <v>0</v>
      </c>
      <c r="AX19" s="70">
        <v>0</v>
      </c>
      <c r="AY19" s="70">
        <v>0</v>
      </c>
      <c r="AZ19" s="70">
        <v>0</v>
      </c>
      <c r="BA19" s="70">
        <v>0</v>
      </c>
      <c r="BB19" s="70">
        <v>0</v>
      </c>
      <c r="BC19" s="70">
        <v>0</v>
      </c>
      <c r="BD19" s="70">
        <v>0</v>
      </c>
      <c r="BE19" s="70">
        <v>0</v>
      </c>
      <c r="BF19" s="70">
        <v>0</v>
      </c>
      <c r="BG19" s="70">
        <v>0</v>
      </c>
      <c r="BH19" s="70">
        <v>0</v>
      </c>
      <c r="BI19" s="70">
        <v>0</v>
      </c>
      <c r="BJ19" s="70">
        <v>0</v>
      </c>
      <c r="BK19" s="70">
        <v>0</v>
      </c>
      <c r="BL19" s="70">
        <v>0</v>
      </c>
      <c r="BM19" s="70">
        <v>0</v>
      </c>
      <c r="BN19" s="70">
        <v>0</v>
      </c>
      <c r="BO19" s="70">
        <v>0</v>
      </c>
      <c r="BP19" s="70">
        <v>0</v>
      </c>
      <c r="BQ19" s="70">
        <v>2</v>
      </c>
      <c r="BR19" s="70">
        <v>0</v>
      </c>
      <c r="BS19" s="70">
        <v>0</v>
      </c>
      <c r="BT19" s="70">
        <v>0</v>
      </c>
      <c r="BU19" s="70">
        <v>0</v>
      </c>
      <c r="BV19" s="70">
        <v>381672</v>
      </c>
      <c r="BW19" s="70">
        <v>181648</v>
      </c>
      <c r="BX19" s="70">
        <v>0</v>
      </c>
      <c r="BY19" s="70">
        <v>563320</v>
      </c>
      <c r="BZ19" s="70">
        <v>180087</v>
      </c>
      <c r="CA19" s="70">
        <v>16012</v>
      </c>
      <c r="CB19" s="70">
        <v>196100</v>
      </c>
      <c r="CC19" s="70">
        <v>3313</v>
      </c>
      <c r="CD19" s="70">
        <v>11555</v>
      </c>
      <c r="CE19" s="70">
        <v>0</v>
      </c>
      <c r="CF19" s="70">
        <v>14867</v>
      </c>
      <c r="CG19" s="70">
        <v>774287</v>
      </c>
    </row>
    <row r="20" spans="1:85" x14ac:dyDescent="0.45">
      <c r="A20" t="s">
        <v>55</v>
      </c>
      <c r="B20" t="s">
        <v>149</v>
      </c>
      <c r="C20" s="70">
        <v>0</v>
      </c>
      <c r="D20" s="70">
        <v>0</v>
      </c>
      <c r="E20" s="70">
        <v>0</v>
      </c>
      <c r="F20" s="70">
        <v>0</v>
      </c>
      <c r="G20" s="70">
        <v>0</v>
      </c>
      <c r="H20" s="70">
        <v>0</v>
      </c>
      <c r="I20" s="70">
        <v>0</v>
      </c>
      <c r="J20" s="70">
        <v>0</v>
      </c>
      <c r="K20" s="70">
        <v>0</v>
      </c>
      <c r="L20" s="70">
        <v>0</v>
      </c>
      <c r="M20" s="70">
        <v>599</v>
      </c>
      <c r="N20" s="70">
        <v>1163</v>
      </c>
      <c r="O20" s="70">
        <v>307485</v>
      </c>
      <c r="P20" s="70">
        <v>995</v>
      </c>
      <c r="Q20" s="70">
        <v>45</v>
      </c>
      <c r="R20" s="70">
        <v>1561</v>
      </c>
      <c r="S20" s="70">
        <v>0</v>
      </c>
      <c r="T20" s="70">
        <v>557</v>
      </c>
      <c r="U20" s="70">
        <v>0</v>
      </c>
      <c r="V20" s="70">
        <v>0</v>
      </c>
      <c r="W20" s="70">
        <v>0</v>
      </c>
      <c r="X20" s="70">
        <v>731</v>
      </c>
      <c r="Y20" s="70">
        <v>54</v>
      </c>
      <c r="Z20" s="70">
        <v>0</v>
      </c>
      <c r="AA20" s="70">
        <v>974</v>
      </c>
      <c r="AB20" s="70">
        <v>136</v>
      </c>
      <c r="AC20" s="70">
        <v>149</v>
      </c>
      <c r="AD20" s="70">
        <v>0</v>
      </c>
      <c r="AE20" s="70">
        <v>0</v>
      </c>
      <c r="AF20" s="70">
        <v>0</v>
      </c>
      <c r="AG20" s="70">
        <v>0</v>
      </c>
      <c r="AH20" s="70">
        <v>0</v>
      </c>
      <c r="AI20" s="70">
        <v>0</v>
      </c>
      <c r="AJ20" s="70">
        <v>0</v>
      </c>
      <c r="AK20" s="70">
        <v>0</v>
      </c>
      <c r="AL20" s="70">
        <v>0</v>
      </c>
      <c r="AM20" s="70">
        <v>0</v>
      </c>
      <c r="AN20" s="70">
        <v>0</v>
      </c>
      <c r="AO20" s="70">
        <v>0</v>
      </c>
      <c r="AP20" s="70">
        <v>0</v>
      </c>
      <c r="AQ20" s="70">
        <v>10</v>
      </c>
      <c r="AR20" s="70">
        <v>0</v>
      </c>
      <c r="AS20" s="70">
        <v>0</v>
      </c>
      <c r="AT20" s="70">
        <v>0</v>
      </c>
      <c r="AU20" s="70">
        <v>0</v>
      </c>
      <c r="AV20" s="70">
        <v>0</v>
      </c>
      <c r="AW20" s="70">
        <v>0</v>
      </c>
      <c r="AX20" s="70">
        <v>0</v>
      </c>
      <c r="AY20" s="70">
        <v>0</v>
      </c>
      <c r="AZ20" s="70">
        <v>0</v>
      </c>
      <c r="BA20" s="70">
        <v>0</v>
      </c>
      <c r="BB20" s="70">
        <v>0</v>
      </c>
      <c r="BC20" s="70">
        <v>0</v>
      </c>
      <c r="BD20" s="70">
        <v>0</v>
      </c>
      <c r="BE20" s="70">
        <v>0</v>
      </c>
      <c r="BF20" s="70">
        <v>0</v>
      </c>
      <c r="BG20" s="70">
        <v>0</v>
      </c>
      <c r="BH20" s="70">
        <v>0</v>
      </c>
      <c r="BI20" s="70">
        <v>0</v>
      </c>
      <c r="BJ20" s="70">
        <v>0</v>
      </c>
      <c r="BK20" s="70">
        <v>0</v>
      </c>
      <c r="BL20" s="70">
        <v>0</v>
      </c>
      <c r="BM20" s="70">
        <v>0</v>
      </c>
      <c r="BN20" s="70">
        <v>0</v>
      </c>
      <c r="BO20" s="70">
        <v>0</v>
      </c>
      <c r="BP20" s="70">
        <v>0</v>
      </c>
      <c r="BQ20" s="70">
        <v>0</v>
      </c>
      <c r="BR20" s="70">
        <v>0</v>
      </c>
      <c r="BS20" s="70">
        <v>0</v>
      </c>
      <c r="BT20" s="70">
        <v>0</v>
      </c>
      <c r="BU20" s="70">
        <v>0</v>
      </c>
      <c r="BV20" s="70">
        <v>314461</v>
      </c>
      <c r="BW20" s="70">
        <v>358807</v>
      </c>
      <c r="BX20" s="70">
        <v>0</v>
      </c>
      <c r="BY20" s="70">
        <v>673268</v>
      </c>
      <c r="BZ20" s="70">
        <v>235868</v>
      </c>
      <c r="CA20" s="70">
        <v>9786</v>
      </c>
      <c r="CB20" s="70">
        <v>245654</v>
      </c>
      <c r="CC20" s="70">
        <v>2970</v>
      </c>
      <c r="CD20" s="70">
        <v>15415</v>
      </c>
      <c r="CE20" s="70">
        <v>0</v>
      </c>
      <c r="CF20" s="70">
        <v>18386</v>
      </c>
      <c r="CG20" s="70">
        <v>937308</v>
      </c>
    </row>
    <row r="21" spans="1:85" x14ac:dyDescent="0.45">
      <c r="A21" t="s">
        <v>56</v>
      </c>
      <c r="B21" t="s">
        <v>150</v>
      </c>
      <c r="C21" s="70">
        <v>0</v>
      </c>
      <c r="D21" s="70">
        <v>0</v>
      </c>
      <c r="E21" s="70">
        <v>0</v>
      </c>
      <c r="F21" s="70">
        <v>0</v>
      </c>
      <c r="G21" s="70">
        <v>0</v>
      </c>
      <c r="H21" s="70">
        <v>0</v>
      </c>
      <c r="I21" s="70">
        <v>0</v>
      </c>
      <c r="J21" s="70">
        <v>0</v>
      </c>
      <c r="K21" s="70">
        <v>303</v>
      </c>
      <c r="L21" s="70">
        <v>777</v>
      </c>
      <c r="M21" s="70">
        <v>269</v>
      </c>
      <c r="N21" s="70">
        <v>1459</v>
      </c>
      <c r="O21" s="70">
        <v>803</v>
      </c>
      <c r="P21" s="70">
        <v>127409</v>
      </c>
      <c r="Q21" s="70">
        <v>69</v>
      </c>
      <c r="R21" s="70">
        <v>109</v>
      </c>
      <c r="S21" s="70">
        <v>1</v>
      </c>
      <c r="T21" s="70">
        <v>69</v>
      </c>
      <c r="U21" s="70">
        <v>0</v>
      </c>
      <c r="V21" s="70">
        <v>0</v>
      </c>
      <c r="W21" s="70">
        <v>0</v>
      </c>
      <c r="X21" s="70">
        <v>0</v>
      </c>
      <c r="Y21" s="70">
        <v>0</v>
      </c>
      <c r="Z21" s="70">
        <v>4</v>
      </c>
      <c r="AA21" s="70">
        <v>126</v>
      </c>
      <c r="AB21" s="70">
        <v>90</v>
      </c>
      <c r="AC21" s="70">
        <v>0</v>
      </c>
      <c r="AD21" s="70">
        <v>0</v>
      </c>
      <c r="AE21" s="70">
        <v>0</v>
      </c>
      <c r="AF21" s="70">
        <v>0</v>
      </c>
      <c r="AG21" s="70">
        <v>0</v>
      </c>
      <c r="AH21" s="70">
        <v>0</v>
      </c>
      <c r="AI21" s="70">
        <v>0</v>
      </c>
      <c r="AJ21" s="70">
        <v>0</v>
      </c>
      <c r="AK21" s="70">
        <v>0</v>
      </c>
      <c r="AL21" s="70">
        <v>0</v>
      </c>
      <c r="AM21" s="70">
        <v>0</v>
      </c>
      <c r="AN21" s="70">
        <v>0</v>
      </c>
      <c r="AO21" s="70">
        <v>0</v>
      </c>
      <c r="AP21" s="70">
        <v>0</v>
      </c>
      <c r="AQ21" s="70">
        <v>0</v>
      </c>
      <c r="AR21" s="70">
        <v>0</v>
      </c>
      <c r="AS21" s="70">
        <v>0</v>
      </c>
      <c r="AT21" s="70">
        <v>0</v>
      </c>
      <c r="AU21" s="70">
        <v>0</v>
      </c>
      <c r="AV21" s="70">
        <v>0</v>
      </c>
      <c r="AW21" s="70">
        <v>0</v>
      </c>
      <c r="AX21" s="70">
        <v>0</v>
      </c>
      <c r="AY21" s="70">
        <v>0</v>
      </c>
      <c r="AZ21" s="70">
        <v>0</v>
      </c>
      <c r="BA21" s="70">
        <v>0</v>
      </c>
      <c r="BB21" s="70">
        <v>0</v>
      </c>
      <c r="BC21" s="70">
        <v>0</v>
      </c>
      <c r="BD21" s="70">
        <v>0</v>
      </c>
      <c r="BE21" s="70">
        <v>0</v>
      </c>
      <c r="BF21" s="70">
        <v>0</v>
      </c>
      <c r="BG21" s="70">
        <v>0</v>
      </c>
      <c r="BH21" s="70">
        <v>0</v>
      </c>
      <c r="BI21" s="70">
        <v>0</v>
      </c>
      <c r="BJ21" s="70">
        <v>0</v>
      </c>
      <c r="BK21" s="70">
        <v>0</v>
      </c>
      <c r="BL21" s="70">
        <v>0</v>
      </c>
      <c r="BM21" s="70">
        <v>0</v>
      </c>
      <c r="BN21" s="70">
        <v>0</v>
      </c>
      <c r="BO21" s="70">
        <v>0</v>
      </c>
      <c r="BP21" s="70">
        <v>0</v>
      </c>
      <c r="BQ21" s="70">
        <v>0</v>
      </c>
      <c r="BR21" s="70">
        <v>0</v>
      </c>
      <c r="BS21" s="70">
        <v>0</v>
      </c>
      <c r="BT21" s="70">
        <v>0</v>
      </c>
      <c r="BU21" s="70">
        <v>0</v>
      </c>
      <c r="BV21" s="70">
        <v>131489</v>
      </c>
      <c r="BW21" s="70">
        <v>110122</v>
      </c>
      <c r="BX21" s="70">
        <v>0</v>
      </c>
      <c r="BY21" s="70">
        <v>241611</v>
      </c>
      <c r="BZ21" s="70">
        <v>109565</v>
      </c>
      <c r="CA21" s="70">
        <v>7867</v>
      </c>
      <c r="CB21" s="70">
        <v>117432</v>
      </c>
      <c r="CC21" s="70">
        <v>3610</v>
      </c>
      <c r="CD21" s="70">
        <v>9326</v>
      </c>
      <c r="CE21" s="70">
        <v>-261</v>
      </c>
      <c r="CF21" s="70">
        <v>12676</v>
      </c>
      <c r="CG21" s="70">
        <v>371719</v>
      </c>
    </row>
    <row r="22" spans="1:85" x14ac:dyDescent="0.45">
      <c r="A22" t="s">
        <v>57</v>
      </c>
      <c r="B22" t="s">
        <v>151</v>
      </c>
      <c r="C22" s="70">
        <v>0</v>
      </c>
      <c r="D22" s="70">
        <v>0</v>
      </c>
      <c r="E22" s="70">
        <v>0</v>
      </c>
      <c r="F22" s="70">
        <v>0</v>
      </c>
      <c r="G22" s="70">
        <v>0</v>
      </c>
      <c r="H22" s="70">
        <v>0</v>
      </c>
      <c r="I22" s="70">
        <v>0</v>
      </c>
      <c r="J22" s="70">
        <v>0</v>
      </c>
      <c r="K22" s="70">
        <v>0</v>
      </c>
      <c r="L22" s="70">
        <v>0</v>
      </c>
      <c r="M22" s="70">
        <v>1776</v>
      </c>
      <c r="N22" s="70">
        <v>1178</v>
      </c>
      <c r="O22" s="70">
        <v>18</v>
      </c>
      <c r="P22" s="70">
        <v>339</v>
      </c>
      <c r="Q22" s="70">
        <v>729952</v>
      </c>
      <c r="R22" s="70">
        <v>89</v>
      </c>
      <c r="S22" s="70">
        <v>1</v>
      </c>
      <c r="T22" s="70">
        <v>47</v>
      </c>
      <c r="U22" s="70">
        <v>0</v>
      </c>
      <c r="V22" s="70">
        <v>25</v>
      </c>
      <c r="W22" s="70">
        <v>0</v>
      </c>
      <c r="X22" s="70">
        <v>0</v>
      </c>
      <c r="Y22" s="70">
        <v>0</v>
      </c>
      <c r="Z22" s="70">
        <v>0</v>
      </c>
      <c r="AA22" s="70">
        <v>0</v>
      </c>
      <c r="AB22" s="70">
        <v>252</v>
      </c>
      <c r="AC22" s="70">
        <v>376</v>
      </c>
      <c r="AD22" s="70">
        <v>0</v>
      </c>
      <c r="AE22" s="70">
        <v>0</v>
      </c>
      <c r="AF22" s="70">
        <v>0</v>
      </c>
      <c r="AG22" s="70">
        <v>0</v>
      </c>
      <c r="AH22" s="70">
        <v>0</v>
      </c>
      <c r="AI22" s="70">
        <v>0</v>
      </c>
      <c r="AJ22" s="70">
        <v>0</v>
      </c>
      <c r="AK22" s="70">
        <v>0</v>
      </c>
      <c r="AL22" s="70">
        <v>0</v>
      </c>
      <c r="AM22" s="70">
        <v>0</v>
      </c>
      <c r="AN22" s="70">
        <v>0</v>
      </c>
      <c r="AO22" s="70">
        <v>0</v>
      </c>
      <c r="AP22" s="70">
        <v>0</v>
      </c>
      <c r="AQ22" s="70">
        <v>0</v>
      </c>
      <c r="AR22" s="70">
        <v>0</v>
      </c>
      <c r="AS22" s="70">
        <v>0</v>
      </c>
      <c r="AT22" s="70">
        <v>0</v>
      </c>
      <c r="AU22" s="70">
        <v>0</v>
      </c>
      <c r="AV22" s="70">
        <v>0</v>
      </c>
      <c r="AW22" s="70">
        <v>0</v>
      </c>
      <c r="AX22" s="70">
        <v>0</v>
      </c>
      <c r="AY22" s="70">
        <v>0</v>
      </c>
      <c r="AZ22" s="70">
        <v>0</v>
      </c>
      <c r="BA22" s="70">
        <v>0</v>
      </c>
      <c r="BB22" s="70">
        <v>0</v>
      </c>
      <c r="BC22" s="70">
        <v>0</v>
      </c>
      <c r="BD22" s="70">
        <v>0</v>
      </c>
      <c r="BE22" s="70">
        <v>0</v>
      </c>
      <c r="BF22" s="70">
        <v>0</v>
      </c>
      <c r="BG22" s="70">
        <v>0</v>
      </c>
      <c r="BH22" s="70">
        <v>0</v>
      </c>
      <c r="BI22" s="70">
        <v>0</v>
      </c>
      <c r="BJ22" s="70">
        <v>0</v>
      </c>
      <c r="BK22" s="70">
        <v>0</v>
      </c>
      <c r="BL22" s="70">
        <v>0</v>
      </c>
      <c r="BM22" s="70">
        <v>0</v>
      </c>
      <c r="BN22" s="70">
        <v>0</v>
      </c>
      <c r="BO22" s="70">
        <v>0</v>
      </c>
      <c r="BP22" s="70">
        <v>0</v>
      </c>
      <c r="BQ22" s="70">
        <v>0</v>
      </c>
      <c r="BR22" s="70">
        <v>0</v>
      </c>
      <c r="BS22" s="70">
        <v>0</v>
      </c>
      <c r="BT22" s="70">
        <v>0</v>
      </c>
      <c r="BU22" s="70">
        <v>0</v>
      </c>
      <c r="BV22" s="70">
        <v>734055</v>
      </c>
      <c r="BW22" s="70">
        <v>343198</v>
      </c>
      <c r="BX22" s="70">
        <v>0</v>
      </c>
      <c r="BY22" s="70">
        <v>1077252</v>
      </c>
      <c r="BZ22" s="70">
        <v>205697</v>
      </c>
      <c r="CA22" s="70">
        <v>16039</v>
      </c>
      <c r="CB22" s="70">
        <v>221736</v>
      </c>
      <c r="CC22" s="70">
        <v>4856</v>
      </c>
      <c r="CD22" s="70">
        <v>30519</v>
      </c>
      <c r="CE22" s="70">
        <v>0</v>
      </c>
      <c r="CF22" s="70">
        <v>35376</v>
      </c>
      <c r="CG22" s="70">
        <v>1334364</v>
      </c>
    </row>
    <row r="23" spans="1:85" x14ac:dyDescent="0.45">
      <c r="A23" t="s">
        <v>58</v>
      </c>
      <c r="B23" t="s">
        <v>152</v>
      </c>
      <c r="C23" s="70">
        <v>0</v>
      </c>
      <c r="D23" s="70">
        <v>0</v>
      </c>
      <c r="E23" s="70">
        <v>0</v>
      </c>
      <c r="F23" s="70">
        <v>0</v>
      </c>
      <c r="G23" s="70">
        <v>0</v>
      </c>
      <c r="H23" s="70">
        <v>0</v>
      </c>
      <c r="I23" s="70">
        <v>0</v>
      </c>
      <c r="J23" s="70">
        <v>0</v>
      </c>
      <c r="K23" s="70">
        <v>7</v>
      </c>
      <c r="L23" s="70">
        <v>0</v>
      </c>
      <c r="M23" s="70">
        <v>771</v>
      </c>
      <c r="N23" s="70">
        <v>328</v>
      </c>
      <c r="O23" s="70">
        <v>4620</v>
      </c>
      <c r="P23" s="70">
        <v>77</v>
      </c>
      <c r="Q23" s="70">
        <v>653</v>
      </c>
      <c r="R23" s="70">
        <v>315213</v>
      </c>
      <c r="S23" s="70">
        <v>0</v>
      </c>
      <c r="T23" s="70">
        <v>327</v>
      </c>
      <c r="U23" s="70">
        <v>0</v>
      </c>
      <c r="V23" s="70">
        <v>1</v>
      </c>
      <c r="W23" s="70">
        <v>0</v>
      </c>
      <c r="X23" s="70">
        <v>0</v>
      </c>
      <c r="Y23" s="70">
        <v>0</v>
      </c>
      <c r="Z23" s="70">
        <v>0</v>
      </c>
      <c r="AA23" s="70">
        <v>2</v>
      </c>
      <c r="AB23" s="70">
        <v>332</v>
      </c>
      <c r="AC23" s="70">
        <v>13</v>
      </c>
      <c r="AD23" s="70">
        <v>0</v>
      </c>
      <c r="AE23" s="70">
        <v>0</v>
      </c>
      <c r="AF23" s="70">
        <v>0</v>
      </c>
      <c r="AG23" s="70">
        <v>0</v>
      </c>
      <c r="AH23" s="70">
        <v>0</v>
      </c>
      <c r="AI23" s="70">
        <v>0</v>
      </c>
      <c r="AJ23" s="70">
        <v>0</v>
      </c>
      <c r="AK23" s="70">
        <v>0</v>
      </c>
      <c r="AL23" s="70">
        <v>0</v>
      </c>
      <c r="AM23" s="70">
        <v>0</v>
      </c>
      <c r="AN23" s="70">
        <v>0</v>
      </c>
      <c r="AO23" s="70">
        <v>0</v>
      </c>
      <c r="AP23" s="70">
        <v>0</v>
      </c>
      <c r="AQ23" s="70">
        <v>0</v>
      </c>
      <c r="AR23" s="70">
        <v>0</v>
      </c>
      <c r="AS23" s="70">
        <v>0</v>
      </c>
      <c r="AT23" s="70">
        <v>0</v>
      </c>
      <c r="AU23" s="70">
        <v>0</v>
      </c>
      <c r="AV23" s="70">
        <v>0</v>
      </c>
      <c r="AW23" s="70">
        <v>0</v>
      </c>
      <c r="AX23" s="70">
        <v>0</v>
      </c>
      <c r="AY23" s="70">
        <v>0</v>
      </c>
      <c r="AZ23" s="70">
        <v>0</v>
      </c>
      <c r="BA23" s="70">
        <v>0</v>
      </c>
      <c r="BB23" s="70">
        <v>0</v>
      </c>
      <c r="BC23" s="70">
        <v>0</v>
      </c>
      <c r="BD23" s="70">
        <v>0</v>
      </c>
      <c r="BE23" s="70">
        <v>0</v>
      </c>
      <c r="BF23" s="70">
        <v>0</v>
      </c>
      <c r="BG23" s="70">
        <v>0</v>
      </c>
      <c r="BH23" s="70">
        <v>0</v>
      </c>
      <c r="BI23" s="70">
        <v>0</v>
      </c>
      <c r="BJ23" s="70">
        <v>0</v>
      </c>
      <c r="BK23" s="70">
        <v>0</v>
      </c>
      <c r="BL23" s="70">
        <v>0</v>
      </c>
      <c r="BM23" s="70">
        <v>0</v>
      </c>
      <c r="BN23" s="70">
        <v>0</v>
      </c>
      <c r="BO23" s="70">
        <v>0</v>
      </c>
      <c r="BP23" s="70">
        <v>0</v>
      </c>
      <c r="BQ23" s="70">
        <v>0</v>
      </c>
      <c r="BR23" s="70">
        <v>0</v>
      </c>
      <c r="BS23" s="70">
        <v>0</v>
      </c>
      <c r="BT23" s="70">
        <v>0</v>
      </c>
      <c r="BU23" s="70">
        <v>0</v>
      </c>
      <c r="BV23" s="70">
        <v>322344</v>
      </c>
      <c r="BW23" s="70">
        <v>60183</v>
      </c>
      <c r="BX23" s="70">
        <v>0</v>
      </c>
      <c r="BY23" s="70">
        <v>382527</v>
      </c>
      <c r="BZ23" s="70">
        <v>27479</v>
      </c>
      <c r="CA23" s="70">
        <v>4117</v>
      </c>
      <c r="CB23" s="70">
        <v>31596</v>
      </c>
      <c r="CC23" s="70">
        <v>505</v>
      </c>
      <c r="CD23" s="70">
        <v>2048</v>
      </c>
      <c r="CE23" s="70">
        <v>0</v>
      </c>
      <c r="CF23" s="70">
        <v>2553</v>
      </c>
      <c r="CG23" s="70">
        <v>416676</v>
      </c>
    </row>
    <row r="24" spans="1:85" x14ac:dyDescent="0.45">
      <c r="A24" t="s">
        <v>59</v>
      </c>
      <c r="B24" t="s">
        <v>153</v>
      </c>
      <c r="C24" s="70">
        <v>0</v>
      </c>
      <c r="D24" s="70">
        <v>0</v>
      </c>
      <c r="E24" s="70">
        <v>0</v>
      </c>
      <c r="F24" s="70">
        <v>0</v>
      </c>
      <c r="G24" s="70">
        <v>0</v>
      </c>
      <c r="H24" s="70">
        <v>0</v>
      </c>
      <c r="I24" s="70">
        <v>0</v>
      </c>
      <c r="J24" s="70">
        <v>495</v>
      </c>
      <c r="K24" s="70">
        <v>117</v>
      </c>
      <c r="L24" s="70">
        <v>0</v>
      </c>
      <c r="M24" s="70">
        <v>138</v>
      </c>
      <c r="N24" s="70">
        <v>6</v>
      </c>
      <c r="O24" s="70">
        <v>14</v>
      </c>
      <c r="P24" s="70">
        <v>2</v>
      </c>
      <c r="Q24" s="70">
        <v>43</v>
      </c>
      <c r="R24" s="70">
        <v>0</v>
      </c>
      <c r="S24" s="70">
        <v>73750</v>
      </c>
      <c r="T24" s="70">
        <v>262</v>
      </c>
      <c r="U24" s="70">
        <v>0</v>
      </c>
      <c r="V24" s="70">
        <v>311</v>
      </c>
      <c r="W24" s="70">
        <v>0</v>
      </c>
      <c r="X24" s="70">
        <v>0</v>
      </c>
      <c r="Y24" s="70">
        <v>0</v>
      </c>
      <c r="Z24" s="70">
        <v>0</v>
      </c>
      <c r="AA24" s="70">
        <v>0</v>
      </c>
      <c r="AB24" s="70">
        <v>221</v>
      </c>
      <c r="AC24" s="70">
        <v>30</v>
      </c>
      <c r="AD24" s="70">
        <v>0</v>
      </c>
      <c r="AE24" s="70">
        <v>0</v>
      </c>
      <c r="AF24" s="70">
        <v>0</v>
      </c>
      <c r="AG24" s="70">
        <v>0</v>
      </c>
      <c r="AH24" s="70">
        <v>0</v>
      </c>
      <c r="AI24" s="70">
        <v>0</v>
      </c>
      <c r="AJ24" s="70">
        <v>0</v>
      </c>
      <c r="AK24" s="70">
        <v>0</v>
      </c>
      <c r="AL24" s="70">
        <v>0</v>
      </c>
      <c r="AM24" s="70">
        <v>0</v>
      </c>
      <c r="AN24" s="70">
        <v>0</v>
      </c>
      <c r="AO24" s="70">
        <v>0</v>
      </c>
      <c r="AP24" s="70">
        <v>0</v>
      </c>
      <c r="AQ24" s="70">
        <v>0</v>
      </c>
      <c r="AR24" s="70">
        <v>0</v>
      </c>
      <c r="AS24" s="70">
        <v>0</v>
      </c>
      <c r="AT24" s="70">
        <v>0</v>
      </c>
      <c r="AU24" s="70">
        <v>0</v>
      </c>
      <c r="AV24" s="70">
        <v>0</v>
      </c>
      <c r="AW24" s="70">
        <v>0</v>
      </c>
      <c r="AX24" s="70">
        <v>0</v>
      </c>
      <c r="AY24" s="70">
        <v>0</v>
      </c>
      <c r="AZ24" s="70">
        <v>0</v>
      </c>
      <c r="BA24" s="70">
        <v>0</v>
      </c>
      <c r="BB24" s="70">
        <v>0</v>
      </c>
      <c r="BC24" s="70">
        <v>0</v>
      </c>
      <c r="BD24" s="70">
        <v>0</v>
      </c>
      <c r="BE24" s="70">
        <v>0</v>
      </c>
      <c r="BF24" s="70">
        <v>0</v>
      </c>
      <c r="BG24" s="70">
        <v>0</v>
      </c>
      <c r="BH24" s="70">
        <v>0</v>
      </c>
      <c r="BI24" s="70">
        <v>0</v>
      </c>
      <c r="BJ24" s="70">
        <v>0</v>
      </c>
      <c r="BK24" s="70">
        <v>0</v>
      </c>
      <c r="BL24" s="70">
        <v>0</v>
      </c>
      <c r="BM24" s="70">
        <v>0</v>
      </c>
      <c r="BN24" s="70">
        <v>0</v>
      </c>
      <c r="BO24" s="70">
        <v>0</v>
      </c>
      <c r="BP24" s="70">
        <v>0</v>
      </c>
      <c r="BQ24" s="70">
        <v>0</v>
      </c>
      <c r="BR24" s="70">
        <v>0</v>
      </c>
      <c r="BS24" s="70">
        <v>0</v>
      </c>
      <c r="BT24" s="70">
        <v>0</v>
      </c>
      <c r="BU24" s="70">
        <v>0</v>
      </c>
      <c r="BV24" s="70">
        <v>75389</v>
      </c>
      <c r="BW24" s="70">
        <v>48392</v>
      </c>
      <c r="BX24" s="70">
        <v>0</v>
      </c>
      <c r="BY24" s="70">
        <v>123781</v>
      </c>
      <c r="BZ24" s="70">
        <v>88567</v>
      </c>
      <c r="CA24" s="70">
        <v>14920</v>
      </c>
      <c r="CB24" s="70">
        <v>103487</v>
      </c>
      <c r="CC24" s="70">
        <v>755</v>
      </c>
      <c r="CD24" s="70">
        <v>10267</v>
      </c>
      <c r="CE24" s="70">
        <v>0</v>
      </c>
      <c r="CF24" s="70">
        <v>11022</v>
      </c>
      <c r="CG24" s="70">
        <v>238290</v>
      </c>
    </row>
    <row r="25" spans="1:85" x14ac:dyDescent="0.45">
      <c r="A25" t="s">
        <v>60</v>
      </c>
      <c r="B25" t="s">
        <v>154</v>
      </c>
      <c r="C25" s="70">
        <v>0</v>
      </c>
      <c r="D25" s="70">
        <v>0</v>
      </c>
      <c r="E25" s="70">
        <v>0</v>
      </c>
      <c r="F25" s="70">
        <v>0</v>
      </c>
      <c r="G25" s="70">
        <v>0</v>
      </c>
      <c r="H25" s="70">
        <v>0</v>
      </c>
      <c r="I25" s="70">
        <v>0</v>
      </c>
      <c r="J25" s="70">
        <v>2</v>
      </c>
      <c r="K25" s="70">
        <v>1</v>
      </c>
      <c r="L25" s="70">
        <v>0</v>
      </c>
      <c r="M25" s="70">
        <v>241</v>
      </c>
      <c r="N25" s="70">
        <v>378</v>
      </c>
      <c r="O25" s="70">
        <v>1186</v>
      </c>
      <c r="P25" s="70">
        <v>146</v>
      </c>
      <c r="Q25" s="70">
        <v>115</v>
      </c>
      <c r="R25" s="70">
        <v>0</v>
      </c>
      <c r="S25" s="70">
        <v>274</v>
      </c>
      <c r="T25" s="70">
        <v>152743</v>
      </c>
      <c r="U25" s="70">
        <v>0</v>
      </c>
      <c r="V25" s="70">
        <v>131</v>
      </c>
      <c r="W25" s="70">
        <v>0</v>
      </c>
      <c r="X25" s="70">
        <v>108</v>
      </c>
      <c r="Y25" s="70">
        <v>525</v>
      </c>
      <c r="Z25" s="70">
        <v>0</v>
      </c>
      <c r="AA25" s="70">
        <v>552</v>
      </c>
      <c r="AB25" s="70">
        <v>712</v>
      </c>
      <c r="AC25" s="70">
        <v>1598</v>
      </c>
      <c r="AD25" s="70">
        <v>0</v>
      </c>
      <c r="AE25" s="70">
        <v>0</v>
      </c>
      <c r="AF25" s="70">
        <v>0</v>
      </c>
      <c r="AG25" s="70">
        <v>2348</v>
      </c>
      <c r="AH25" s="70">
        <v>0</v>
      </c>
      <c r="AI25" s="70">
        <v>0</v>
      </c>
      <c r="AJ25" s="70">
        <v>0</v>
      </c>
      <c r="AK25" s="70">
        <v>0</v>
      </c>
      <c r="AL25" s="70">
        <v>0</v>
      </c>
      <c r="AM25" s="70">
        <v>0</v>
      </c>
      <c r="AN25" s="70">
        <v>0</v>
      </c>
      <c r="AO25" s="70">
        <v>0</v>
      </c>
      <c r="AP25" s="70">
        <v>0</v>
      </c>
      <c r="AQ25" s="70">
        <v>0</v>
      </c>
      <c r="AR25" s="70">
        <v>0</v>
      </c>
      <c r="AS25" s="70">
        <v>0</v>
      </c>
      <c r="AT25" s="70">
        <v>0</v>
      </c>
      <c r="AU25" s="70">
        <v>0</v>
      </c>
      <c r="AV25" s="70">
        <v>0</v>
      </c>
      <c r="AW25" s="70">
        <v>0</v>
      </c>
      <c r="AX25" s="70">
        <v>0</v>
      </c>
      <c r="AY25" s="70">
        <v>0</v>
      </c>
      <c r="AZ25" s="70">
        <v>0</v>
      </c>
      <c r="BA25" s="70">
        <v>0</v>
      </c>
      <c r="BB25" s="70">
        <v>0</v>
      </c>
      <c r="BC25" s="70">
        <v>0</v>
      </c>
      <c r="BD25" s="70">
        <v>0</v>
      </c>
      <c r="BE25" s="70">
        <v>0</v>
      </c>
      <c r="BF25" s="70">
        <v>0</v>
      </c>
      <c r="BG25" s="70">
        <v>0</v>
      </c>
      <c r="BH25" s="70">
        <v>0</v>
      </c>
      <c r="BI25" s="70">
        <v>0</v>
      </c>
      <c r="BJ25" s="70">
        <v>0</v>
      </c>
      <c r="BK25" s="70">
        <v>0</v>
      </c>
      <c r="BL25" s="70">
        <v>0</v>
      </c>
      <c r="BM25" s="70">
        <v>0</v>
      </c>
      <c r="BN25" s="70">
        <v>0</v>
      </c>
      <c r="BO25" s="70">
        <v>0</v>
      </c>
      <c r="BP25" s="70">
        <v>0</v>
      </c>
      <c r="BQ25" s="70">
        <v>1</v>
      </c>
      <c r="BR25" s="70">
        <v>76</v>
      </c>
      <c r="BS25" s="70">
        <v>0</v>
      </c>
      <c r="BT25" s="70">
        <v>1216</v>
      </c>
      <c r="BU25" s="70">
        <v>0</v>
      </c>
      <c r="BV25" s="70">
        <v>162352</v>
      </c>
      <c r="BW25" s="70">
        <v>96892</v>
      </c>
      <c r="BX25" s="70">
        <v>0</v>
      </c>
      <c r="BY25" s="70">
        <v>259244</v>
      </c>
      <c r="BZ25" s="70">
        <v>203801</v>
      </c>
      <c r="CA25" s="70">
        <v>14923</v>
      </c>
      <c r="CB25" s="70">
        <v>218724</v>
      </c>
      <c r="CC25" s="70">
        <v>1483</v>
      </c>
      <c r="CD25" s="70">
        <v>15931</v>
      </c>
      <c r="CE25" s="70">
        <v>0</v>
      </c>
      <c r="CF25" s="70">
        <v>17414</v>
      </c>
      <c r="CG25" s="70">
        <v>495382</v>
      </c>
    </row>
    <row r="26" spans="1:85" x14ac:dyDescent="0.45">
      <c r="A26" t="s">
        <v>61</v>
      </c>
      <c r="B26" t="s">
        <v>155</v>
      </c>
      <c r="C26" s="70">
        <v>0</v>
      </c>
      <c r="D26" s="70">
        <v>0</v>
      </c>
      <c r="E26" s="70">
        <v>0</v>
      </c>
      <c r="F26" s="70">
        <v>0</v>
      </c>
      <c r="G26" s="70">
        <v>0</v>
      </c>
      <c r="H26" s="70">
        <v>0</v>
      </c>
      <c r="I26" s="70">
        <v>0</v>
      </c>
      <c r="J26" s="70">
        <v>0</v>
      </c>
      <c r="K26" s="70">
        <v>0</v>
      </c>
      <c r="L26" s="70">
        <v>0</v>
      </c>
      <c r="M26" s="70">
        <v>0</v>
      </c>
      <c r="N26" s="70">
        <v>8</v>
      </c>
      <c r="O26" s="70">
        <v>0</v>
      </c>
      <c r="P26" s="70">
        <v>0</v>
      </c>
      <c r="Q26" s="70">
        <v>0</v>
      </c>
      <c r="R26" s="70">
        <v>0</v>
      </c>
      <c r="S26" s="70">
        <v>0</v>
      </c>
      <c r="T26" s="70">
        <v>0</v>
      </c>
      <c r="U26" s="70">
        <v>938176</v>
      </c>
      <c r="V26" s="70">
        <v>0</v>
      </c>
      <c r="W26" s="70">
        <v>0</v>
      </c>
      <c r="X26" s="70">
        <v>0</v>
      </c>
      <c r="Y26" s="70">
        <v>0</v>
      </c>
      <c r="Z26" s="70">
        <v>0</v>
      </c>
      <c r="AA26" s="70">
        <v>8272</v>
      </c>
      <c r="AB26" s="70">
        <v>0</v>
      </c>
      <c r="AC26" s="70">
        <v>3747</v>
      </c>
      <c r="AD26" s="70">
        <v>0</v>
      </c>
      <c r="AE26" s="70">
        <v>9644</v>
      </c>
      <c r="AF26" s="70">
        <v>2718</v>
      </c>
      <c r="AG26" s="70">
        <v>54</v>
      </c>
      <c r="AH26" s="70">
        <v>0</v>
      </c>
      <c r="AI26" s="70">
        <v>0</v>
      </c>
      <c r="AJ26" s="70">
        <v>0</v>
      </c>
      <c r="AK26" s="70">
        <v>0</v>
      </c>
      <c r="AL26" s="70">
        <v>0</v>
      </c>
      <c r="AM26" s="70">
        <v>0</v>
      </c>
      <c r="AN26" s="70">
        <v>0</v>
      </c>
      <c r="AO26" s="70">
        <v>0</v>
      </c>
      <c r="AP26" s="70">
        <v>0</v>
      </c>
      <c r="AQ26" s="70">
        <v>0</v>
      </c>
      <c r="AR26" s="70">
        <v>0</v>
      </c>
      <c r="AS26" s="70">
        <v>0</v>
      </c>
      <c r="AT26" s="70">
        <v>0</v>
      </c>
      <c r="AU26" s="70">
        <v>0</v>
      </c>
      <c r="AV26" s="70">
        <v>0</v>
      </c>
      <c r="AW26" s="70">
        <v>0</v>
      </c>
      <c r="AX26" s="70">
        <v>0</v>
      </c>
      <c r="AY26" s="70">
        <v>0</v>
      </c>
      <c r="AZ26" s="70">
        <v>0</v>
      </c>
      <c r="BA26" s="70">
        <v>0</v>
      </c>
      <c r="BB26" s="70">
        <v>0</v>
      </c>
      <c r="BC26" s="70">
        <v>0</v>
      </c>
      <c r="BD26" s="70">
        <v>0</v>
      </c>
      <c r="BE26" s="70">
        <v>0</v>
      </c>
      <c r="BF26" s="70">
        <v>0</v>
      </c>
      <c r="BG26" s="70">
        <v>0</v>
      </c>
      <c r="BH26" s="70">
        <v>0</v>
      </c>
      <c r="BI26" s="70">
        <v>0</v>
      </c>
      <c r="BJ26" s="70">
        <v>0</v>
      </c>
      <c r="BK26" s="70">
        <v>0</v>
      </c>
      <c r="BL26" s="70">
        <v>0</v>
      </c>
      <c r="BM26" s="70">
        <v>0</v>
      </c>
      <c r="BN26" s="70">
        <v>0</v>
      </c>
      <c r="BO26" s="70">
        <v>0</v>
      </c>
      <c r="BP26" s="70">
        <v>0</v>
      </c>
      <c r="BQ26" s="70">
        <v>0</v>
      </c>
      <c r="BR26" s="70">
        <v>0</v>
      </c>
      <c r="BS26" s="70">
        <v>0</v>
      </c>
      <c r="BT26" s="70">
        <v>2214</v>
      </c>
      <c r="BU26" s="70">
        <v>0</v>
      </c>
      <c r="BV26" s="70">
        <v>964832</v>
      </c>
      <c r="BW26" s="70">
        <v>99617</v>
      </c>
      <c r="BX26" s="70">
        <v>0</v>
      </c>
      <c r="BY26" s="70">
        <v>1064449</v>
      </c>
      <c r="BZ26" s="70">
        <v>457085</v>
      </c>
      <c r="CA26" s="70">
        <v>26563</v>
      </c>
      <c r="CB26" s="70">
        <v>483648</v>
      </c>
      <c r="CC26" s="70">
        <v>1295</v>
      </c>
      <c r="CD26" s="70">
        <v>87113</v>
      </c>
      <c r="CE26" s="70">
        <v>0</v>
      </c>
      <c r="CF26" s="70">
        <v>88408</v>
      </c>
      <c r="CG26" s="70">
        <v>1636504</v>
      </c>
    </row>
    <row r="27" spans="1:85" x14ac:dyDescent="0.45">
      <c r="A27" t="s">
        <v>62</v>
      </c>
      <c r="B27" t="s">
        <v>156</v>
      </c>
      <c r="C27" s="70">
        <v>0</v>
      </c>
      <c r="D27" s="70">
        <v>0</v>
      </c>
      <c r="E27" s="70">
        <v>0</v>
      </c>
      <c r="F27" s="70">
        <v>0</v>
      </c>
      <c r="G27" s="70">
        <v>0</v>
      </c>
      <c r="H27" s="70">
        <v>0</v>
      </c>
      <c r="I27" s="70">
        <v>0</v>
      </c>
      <c r="J27" s="70">
        <v>1</v>
      </c>
      <c r="K27" s="70">
        <v>535</v>
      </c>
      <c r="L27" s="70">
        <v>24</v>
      </c>
      <c r="M27" s="70">
        <v>2</v>
      </c>
      <c r="N27" s="70">
        <v>84</v>
      </c>
      <c r="O27" s="70">
        <v>1</v>
      </c>
      <c r="P27" s="70">
        <v>65</v>
      </c>
      <c r="Q27" s="70">
        <v>94</v>
      </c>
      <c r="R27" s="70">
        <v>29</v>
      </c>
      <c r="S27" s="70">
        <v>176</v>
      </c>
      <c r="T27" s="70">
        <v>78</v>
      </c>
      <c r="U27" s="70">
        <v>1</v>
      </c>
      <c r="V27" s="70">
        <v>51479</v>
      </c>
      <c r="W27" s="70">
        <v>31</v>
      </c>
      <c r="X27" s="70">
        <v>161</v>
      </c>
      <c r="Y27" s="70">
        <v>650</v>
      </c>
      <c r="Z27" s="70">
        <v>0</v>
      </c>
      <c r="AA27" s="70">
        <v>28</v>
      </c>
      <c r="AB27" s="70">
        <v>664</v>
      </c>
      <c r="AC27" s="70">
        <v>0</v>
      </c>
      <c r="AD27" s="70">
        <v>0</v>
      </c>
      <c r="AE27" s="70">
        <v>0</v>
      </c>
      <c r="AF27" s="70">
        <v>0</v>
      </c>
      <c r="AG27" s="70">
        <v>0</v>
      </c>
      <c r="AH27" s="70">
        <v>0</v>
      </c>
      <c r="AI27" s="70">
        <v>0</v>
      </c>
      <c r="AJ27" s="70">
        <v>0</v>
      </c>
      <c r="AK27" s="70">
        <v>0</v>
      </c>
      <c r="AL27" s="70">
        <v>0</v>
      </c>
      <c r="AM27" s="70">
        <v>0</v>
      </c>
      <c r="AN27" s="70">
        <v>0</v>
      </c>
      <c r="AO27" s="70">
        <v>0</v>
      </c>
      <c r="AP27" s="70">
        <v>0</v>
      </c>
      <c r="AQ27" s="70">
        <v>0</v>
      </c>
      <c r="AR27" s="70">
        <v>0</v>
      </c>
      <c r="AS27" s="70">
        <v>0</v>
      </c>
      <c r="AT27" s="70">
        <v>0</v>
      </c>
      <c r="AU27" s="70">
        <v>0</v>
      </c>
      <c r="AV27" s="70">
        <v>0</v>
      </c>
      <c r="AW27" s="70">
        <v>0</v>
      </c>
      <c r="AX27" s="70">
        <v>0</v>
      </c>
      <c r="AY27" s="70">
        <v>0</v>
      </c>
      <c r="AZ27" s="70">
        <v>0</v>
      </c>
      <c r="BA27" s="70">
        <v>0</v>
      </c>
      <c r="BB27" s="70">
        <v>0</v>
      </c>
      <c r="BC27" s="70">
        <v>0</v>
      </c>
      <c r="BD27" s="70">
        <v>0</v>
      </c>
      <c r="BE27" s="70">
        <v>0</v>
      </c>
      <c r="BF27" s="70">
        <v>0</v>
      </c>
      <c r="BG27" s="70">
        <v>0</v>
      </c>
      <c r="BH27" s="70">
        <v>0</v>
      </c>
      <c r="BI27" s="70">
        <v>0</v>
      </c>
      <c r="BJ27" s="70">
        <v>0</v>
      </c>
      <c r="BK27" s="70">
        <v>0</v>
      </c>
      <c r="BL27" s="70">
        <v>0</v>
      </c>
      <c r="BM27" s="70">
        <v>0</v>
      </c>
      <c r="BN27" s="70">
        <v>0</v>
      </c>
      <c r="BO27" s="70">
        <v>0</v>
      </c>
      <c r="BP27" s="70">
        <v>0</v>
      </c>
      <c r="BQ27" s="70">
        <v>0</v>
      </c>
      <c r="BR27" s="70">
        <v>0</v>
      </c>
      <c r="BS27" s="70">
        <v>0</v>
      </c>
      <c r="BT27" s="70">
        <v>0</v>
      </c>
      <c r="BU27" s="70">
        <v>0</v>
      </c>
      <c r="BV27" s="70">
        <v>54103</v>
      </c>
      <c r="BW27" s="70">
        <v>32968</v>
      </c>
      <c r="BX27" s="70">
        <v>0</v>
      </c>
      <c r="BY27" s="70">
        <v>87071</v>
      </c>
      <c r="BZ27" s="70">
        <v>71305</v>
      </c>
      <c r="CA27" s="70">
        <v>4498</v>
      </c>
      <c r="CB27" s="70">
        <v>75803</v>
      </c>
      <c r="CC27" s="70">
        <v>2062</v>
      </c>
      <c r="CD27" s="70">
        <v>6897</v>
      </c>
      <c r="CE27" s="70">
        <v>0</v>
      </c>
      <c r="CF27" s="70">
        <v>8959</v>
      </c>
      <c r="CG27" s="70">
        <v>171833</v>
      </c>
    </row>
    <row r="28" spans="1:85" x14ac:dyDescent="0.45">
      <c r="A28" t="s">
        <v>63</v>
      </c>
      <c r="B28" t="s">
        <v>157</v>
      </c>
      <c r="C28" s="70">
        <v>0</v>
      </c>
      <c r="D28" s="70">
        <v>0</v>
      </c>
      <c r="E28" s="70">
        <v>0</v>
      </c>
      <c r="F28" s="70">
        <v>0</v>
      </c>
      <c r="G28" s="70">
        <v>0</v>
      </c>
      <c r="H28" s="70">
        <v>0</v>
      </c>
      <c r="I28" s="70">
        <v>0</v>
      </c>
      <c r="J28" s="70">
        <v>0</v>
      </c>
      <c r="K28" s="70">
        <v>0</v>
      </c>
      <c r="L28" s="70">
        <v>0</v>
      </c>
      <c r="M28" s="70">
        <v>0</v>
      </c>
      <c r="N28" s="70">
        <v>0</v>
      </c>
      <c r="O28" s="70">
        <v>0</v>
      </c>
      <c r="P28" s="70">
        <v>0</v>
      </c>
      <c r="Q28" s="70">
        <v>0</v>
      </c>
      <c r="R28" s="70">
        <v>0</v>
      </c>
      <c r="S28" s="70">
        <v>0</v>
      </c>
      <c r="T28" s="70">
        <v>5</v>
      </c>
      <c r="U28" s="70">
        <v>5</v>
      </c>
      <c r="V28" s="70">
        <v>139</v>
      </c>
      <c r="W28" s="70">
        <v>19075</v>
      </c>
      <c r="X28" s="70">
        <v>0</v>
      </c>
      <c r="Y28" s="70">
        <v>25</v>
      </c>
      <c r="Z28" s="70">
        <v>0</v>
      </c>
      <c r="AA28" s="70">
        <v>0</v>
      </c>
      <c r="AB28" s="70">
        <v>0</v>
      </c>
      <c r="AC28" s="70">
        <v>0</v>
      </c>
      <c r="AD28" s="70">
        <v>0</v>
      </c>
      <c r="AE28" s="70">
        <v>0</v>
      </c>
      <c r="AF28" s="70">
        <v>0</v>
      </c>
      <c r="AG28" s="70">
        <v>296</v>
      </c>
      <c r="AH28" s="70">
        <v>0</v>
      </c>
      <c r="AI28" s="70">
        <v>0</v>
      </c>
      <c r="AJ28" s="70">
        <v>0</v>
      </c>
      <c r="AK28" s="70">
        <v>0</v>
      </c>
      <c r="AL28" s="70">
        <v>0</v>
      </c>
      <c r="AM28" s="70">
        <v>0</v>
      </c>
      <c r="AN28" s="70">
        <v>0</v>
      </c>
      <c r="AO28" s="70">
        <v>0</v>
      </c>
      <c r="AP28" s="70">
        <v>0</v>
      </c>
      <c r="AQ28" s="70">
        <v>0</v>
      </c>
      <c r="AR28" s="70">
        <v>0</v>
      </c>
      <c r="AS28" s="70">
        <v>0</v>
      </c>
      <c r="AT28" s="70">
        <v>0</v>
      </c>
      <c r="AU28" s="70">
        <v>0</v>
      </c>
      <c r="AV28" s="70">
        <v>0</v>
      </c>
      <c r="AW28" s="70">
        <v>0</v>
      </c>
      <c r="AX28" s="70">
        <v>0</v>
      </c>
      <c r="AY28" s="70">
        <v>0</v>
      </c>
      <c r="AZ28" s="70">
        <v>0</v>
      </c>
      <c r="BA28" s="70">
        <v>0</v>
      </c>
      <c r="BB28" s="70">
        <v>0</v>
      </c>
      <c r="BC28" s="70">
        <v>0</v>
      </c>
      <c r="BD28" s="70">
        <v>0</v>
      </c>
      <c r="BE28" s="70">
        <v>0</v>
      </c>
      <c r="BF28" s="70">
        <v>0</v>
      </c>
      <c r="BG28" s="70">
        <v>0</v>
      </c>
      <c r="BH28" s="70">
        <v>0</v>
      </c>
      <c r="BI28" s="70">
        <v>0</v>
      </c>
      <c r="BJ28" s="70">
        <v>0</v>
      </c>
      <c r="BK28" s="70">
        <v>0</v>
      </c>
      <c r="BL28" s="70">
        <v>0</v>
      </c>
      <c r="BM28" s="70">
        <v>0</v>
      </c>
      <c r="BN28" s="70">
        <v>0</v>
      </c>
      <c r="BO28" s="70">
        <v>0</v>
      </c>
      <c r="BP28" s="70">
        <v>0</v>
      </c>
      <c r="BQ28" s="70">
        <v>0</v>
      </c>
      <c r="BR28" s="70">
        <v>0</v>
      </c>
      <c r="BS28" s="70">
        <v>0</v>
      </c>
      <c r="BT28" s="70">
        <v>1309</v>
      </c>
      <c r="BU28" s="70">
        <v>0</v>
      </c>
      <c r="BV28" s="70">
        <v>20854</v>
      </c>
      <c r="BW28" s="70">
        <v>131876</v>
      </c>
      <c r="BX28" s="70">
        <v>0</v>
      </c>
      <c r="BY28" s="70">
        <v>152731</v>
      </c>
      <c r="BZ28" s="70">
        <v>241211</v>
      </c>
      <c r="CA28" s="70">
        <v>7733</v>
      </c>
      <c r="CB28" s="70">
        <v>248944</v>
      </c>
      <c r="CC28" s="70">
        <v>18403</v>
      </c>
      <c r="CD28" s="70">
        <v>25448</v>
      </c>
      <c r="CE28" s="70">
        <v>0</v>
      </c>
      <c r="CF28" s="70">
        <v>43850</v>
      </c>
      <c r="CG28" s="70">
        <v>445525</v>
      </c>
    </row>
    <row r="29" spans="1:85" x14ac:dyDescent="0.45">
      <c r="A29" t="s">
        <v>64</v>
      </c>
      <c r="B29" t="s">
        <v>158</v>
      </c>
      <c r="C29" s="70">
        <v>0</v>
      </c>
      <c r="D29" s="70">
        <v>0</v>
      </c>
      <c r="E29" s="70">
        <v>0</v>
      </c>
      <c r="F29" s="70">
        <v>0</v>
      </c>
      <c r="G29" s="70">
        <v>0</v>
      </c>
      <c r="H29" s="70">
        <v>0</v>
      </c>
      <c r="I29" s="70">
        <v>0</v>
      </c>
      <c r="J29" s="70">
        <v>168</v>
      </c>
      <c r="K29" s="70">
        <v>228</v>
      </c>
      <c r="L29" s="70">
        <v>3</v>
      </c>
      <c r="M29" s="70">
        <v>3</v>
      </c>
      <c r="N29" s="70">
        <v>8</v>
      </c>
      <c r="O29" s="70">
        <v>5</v>
      </c>
      <c r="P29" s="70">
        <v>105</v>
      </c>
      <c r="Q29" s="70">
        <v>0</v>
      </c>
      <c r="R29" s="70">
        <v>0</v>
      </c>
      <c r="S29" s="70">
        <v>17</v>
      </c>
      <c r="T29" s="70">
        <v>143</v>
      </c>
      <c r="U29" s="70">
        <v>118</v>
      </c>
      <c r="V29" s="70">
        <v>25</v>
      </c>
      <c r="W29" s="70">
        <v>0</v>
      </c>
      <c r="X29" s="70">
        <v>184115</v>
      </c>
      <c r="Y29" s="70">
        <v>945</v>
      </c>
      <c r="Z29" s="70">
        <v>2</v>
      </c>
      <c r="AA29" s="70">
        <v>177</v>
      </c>
      <c r="AB29" s="70">
        <v>1620</v>
      </c>
      <c r="AC29" s="70">
        <v>0</v>
      </c>
      <c r="AD29" s="70">
        <v>0</v>
      </c>
      <c r="AE29" s="70">
        <v>0</v>
      </c>
      <c r="AF29" s="70">
        <v>0</v>
      </c>
      <c r="AG29" s="70">
        <v>0</v>
      </c>
      <c r="AH29" s="70">
        <v>0</v>
      </c>
      <c r="AI29" s="70">
        <v>0</v>
      </c>
      <c r="AJ29" s="70">
        <v>0</v>
      </c>
      <c r="AK29" s="70">
        <v>0</v>
      </c>
      <c r="AL29" s="70">
        <v>0</v>
      </c>
      <c r="AM29" s="70">
        <v>0</v>
      </c>
      <c r="AN29" s="70">
        <v>0</v>
      </c>
      <c r="AO29" s="70">
        <v>0</v>
      </c>
      <c r="AP29" s="70">
        <v>0</v>
      </c>
      <c r="AQ29" s="70">
        <v>0</v>
      </c>
      <c r="AR29" s="70">
        <v>0</v>
      </c>
      <c r="AS29" s="70">
        <v>0</v>
      </c>
      <c r="AT29" s="70">
        <v>0</v>
      </c>
      <c r="AU29" s="70">
        <v>0</v>
      </c>
      <c r="AV29" s="70">
        <v>0</v>
      </c>
      <c r="AW29" s="70">
        <v>0</v>
      </c>
      <c r="AX29" s="70">
        <v>0</v>
      </c>
      <c r="AY29" s="70">
        <v>0</v>
      </c>
      <c r="AZ29" s="70">
        <v>0</v>
      </c>
      <c r="BA29" s="70">
        <v>0</v>
      </c>
      <c r="BB29" s="70">
        <v>0</v>
      </c>
      <c r="BC29" s="70">
        <v>0</v>
      </c>
      <c r="BD29" s="70">
        <v>0</v>
      </c>
      <c r="BE29" s="70">
        <v>0</v>
      </c>
      <c r="BF29" s="70">
        <v>0</v>
      </c>
      <c r="BG29" s="70">
        <v>0</v>
      </c>
      <c r="BH29" s="70">
        <v>0</v>
      </c>
      <c r="BI29" s="70">
        <v>0</v>
      </c>
      <c r="BJ29" s="70">
        <v>0</v>
      </c>
      <c r="BK29" s="70">
        <v>0</v>
      </c>
      <c r="BL29" s="70">
        <v>0</v>
      </c>
      <c r="BM29" s="70">
        <v>0</v>
      </c>
      <c r="BN29" s="70">
        <v>0</v>
      </c>
      <c r="BO29" s="70">
        <v>0</v>
      </c>
      <c r="BP29" s="70">
        <v>0</v>
      </c>
      <c r="BQ29" s="70">
        <v>0</v>
      </c>
      <c r="BR29" s="70">
        <v>0</v>
      </c>
      <c r="BS29" s="70">
        <v>0</v>
      </c>
      <c r="BT29" s="70">
        <v>650</v>
      </c>
      <c r="BU29" s="70">
        <v>0</v>
      </c>
      <c r="BV29" s="70">
        <v>188331</v>
      </c>
      <c r="BW29" s="70">
        <v>25612</v>
      </c>
      <c r="BX29" s="70">
        <v>0</v>
      </c>
      <c r="BY29" s="70">
        <v>213943</v>
      </c>
      <c r="BZ29" s="70">
        <v>45821</v>
      </c>
      <c r="CA29" s="70">
        <v>12317</v>
      </c>
      <c r="CB29" s="70">
        <v>58138</v>
      </c>
      <c r="CC29" s="70">
        <v>264</v>
      </c>
      <c r="CD29" s="70">
        <v>3761</v>
      </c>
      <c r="CE29" s="70">
        <v>0</v>
      </c>
      <c r="CF29" s="70">
        <v>4026</v>
      </c>
      <c r="CG29" s="70">
        <v>276107</v>
      </c>
    </row>
    <row r="30" spans="1:85" x14ac:dyDescent="0.45">
      <c r="A30" t="s">
        <v>65</v>
      </c>
      <c r="B30" t="s">
        <v>159</v>
      </c>
      <c r="C30" s="70">
        <v>0</v>
      </c>
      <c r="D30" s="70">
        <v>0</v>
      </c>
      <c r="E30" s="70">
        <v>0</v>
      </c>
      <c r="F30" s="70">
        <v>0</v>
      </c>
      <c r="G30" s="70">
        <v>0</v>
      </c>
      <c r="H30" s="70">
        <v>0</v>
      </c>
      <c r="I30" s="70">
        <v>0</v>
      </c>
      <c r="J30" s="70">
        <v>0</v>
      </c>
      <c r="K30" s="70">
        <v>0</v>
      </c>
      <c r="L30" s="70">
        <v>0</v>
      </c>
      <c r="M30" s="70">
        <v>183</v>
      </c>
      <c r="N30" s="70">
        <v>0</v>
      </c>
      <c r="O30" s="70">
        <v>10</v>
      </c>
      <c r="P30" s="70">
        <v>0</v>
      </c>
      <c r="Q30" s="70">
        <v>0</v>
      </c>
      <c r="R30" s="70">
        <v>0</v>
      </c>
      <c r="S30" s="70">
        <v>10</v>
      </c>
      <c r="T30" s="70">
        <v>332</v>
      </c>
      <c r="U30" s="70">
        <v>0</v>
      </c>
      <c r="V30" s="70">
        <v>77</v>
      </c>
      <c r="W30" s="70">
        <v>0</v>
      </c>
      <c r="X30" s="70">
        <v>316</v>
      </c>
      <c r="Y30" s="70">
        <v>63132</v>
      </c>
      <c r="Z30" s="70">
        <v>0</v>
      </c>
      <c r="AA30" s="70">
        <v>1</v>
      </c>
      <c r="AB30" s="70">
        <v>195</v>
      </c>
      <c r="AC30" s="70">
        <v>0</v>
      </c>
      <c r="AD30" s="70">
        <v>0</v>
      </c>
      <c r="AE30" s="70">
        <v>0</v>
      </c>
      <c r="AF30" s="70">
        <v>0</v>
      </c>
      <c r="AG30" s="70">
        <v>31</v>
      </c>
      <c r="AH30" s="70">
        <v>0</v>
      </c>
      <c r="AI30" s="70">
        <v>0</v>
      </c>
      <c r="AJ30" s="70">
        <v>0</v>
      </c>
      <c r="AK30" s="70">
        <v>0</v>
      </c>
      <c r="AL30" s="70">
        <v>0</v>
      </c>
      <c r="AM30" s="70">
        <v>0</v>
      </c>
      <c r="AN30" s="70">
        <v>0</v>
      </c>
      <c r="AO30" s="70">
        <v>0</v>
      </c>
      <c r="AP30" s="70">
        <v>1463</v>
      </c>
      <c r="AQ30" s="70">
        <v>0</v>
      </c>
      <c r="AR30" s="70">
        <v>0</v>
      </c>
      <c r="AS30" s="70">
        <v>0</v>
      </c>
      <c r="AT30" s="70">
        <v>0</v>
      </c>
      <c r="AU30" s="70">
        <v>0</v>
      </c>
      <c r="AV30" s="70">
        <v>0</v>
      </c>
      <c r="AW30" s="70">
        <v>0</v>
      </c>
      <c r="AX30" s="70">
        <v>0</v>
      </c>
      <c r="AY30" s="70">
        <v>0</v>
      </c>
      <c r="AZ30" s="70">
        <v>0</v>
      </c>
      <c r="BA30" s="70">
        <v>0</v>
      </c>
      <c r="BB30" s="70">
        <v>0</v>
      </c>
      <c r="BC30" s="70">
        <v>613</v>
      </c>
      <c r="BD30" s="70">
        <v>0</v>
      </c>
      <c r="BE30" s="70">
        <v>3047</v>
      </c>
      <c r="BF30" s="70">
        <v>0</v>
      </c>
      <c r="BG30" s="70">
        <v>0</v>
      </c>
      <c r="BH30" s="70">
        <v>0</v>
      </c>
      <c r="BI30" s="70">
        <v>0</v>
      </c>
      <c r="BJ30" s="70">
        <v>0</v>
      </c>
      <c r="BK30" s="70">
        <v>0</v>
      </c>
      <c r="BL30" s="70">
        <v>0</v>
      </c>
      <c r="BM30" s="70">
        <v>0</v>
      </c>
      <c r="BN30" s="70">
        <v>0</v>
      </c>
      <c r="BO30" s="70">
        <v>0</v>
      </c>
      <c r="BP30" s="70">
        <v>0</v>
      </c>
      <c r="BQ30" s="70">
        <v>0</v>
      </c>
      <c r="BR30" s="70">
        <v>10</v>
      </c>
      <c r="BS30" s="70">
        <v>0</v>
      </c>
      <c r="BT30" s="70">
        <v>1721</v>
      </c>
      <c r="BU30" s="70">
        <v>0</v>
      </c>
      <c r="BV30" s="70">
        <v>71143</v>
      </c>
      <c r="BW30" s="70">
        <v>2917</v>
      </c>
      <c r="BX30" s="70">
        <v>0</v>
      </c>
      <c r="BY30" s="70">
        <v>74060</v>
      </c>
      <c r="BZ30" s="70">
        <v>14055</v>
      </c>
      <c r="CA30" s="70">
        <v>3261</v>
      </c>
      <c r="CB30" s="70">
        <v>17316</v>
      </c>
      <c r="CC30" s="70">
        <v>18</v>
      </c>
      <c r="CD30" s="70">
        <v>1107</v>
      </c>
      <c r="CE30" s="70">
        <v>0</v>
      </c>
      <c r="CF30" s="70">
        <v>1124</v>
      </c>
      <c r="CG30" s="70">
        <v>92500</v>
      </c>
    </row>
    <row r="31" spans="1:85" x14ac:dyDescent="0.45">
      <c r="A31" t="s">
        <v>66</v>
      </c>
      <c r="B31" t="s">
        <v>160</v>
      </c>
      <c r="C31" s="70">
        <v>0</v>
      </c>
      <c r="D31" s="70">
        <v>0</v>
      </c>
      <c r="E31" s="70">
        <v>29052</v>
      </c>
      <c r="F31" s="70">
        <v>106</v>
      </c>
      <c r="G31" s="70">
        <v>2</v>
      </c>
      <c r="H31" s="70">
        <v>0</v>
      </c>
      <c r="I31" s="70">
        <v>0</v>
      </c>
      <c r="J31" s="70">
        <v>0</v>
      </c>
      <c r="K31" s="70">
        <v>36</v>
      </c>
      <c r="L31" s="70">
        <v>2492</v>
      </c>
      <c r="M31" s="70">
        <v>7</v>
      </c>
      <c r="N31" s="70">
        <v>1</v>
      </c>
      <c r="O31" s="70">
        <v>0</v>
      </c>
      <c r="P31" s="70">
        <v>0</v>
      </c>
      <c r="Q31" s="70">
        <v>0</v>
      </c>
      <c r="R31" s="70">
        <v>0</v>
      </c>
      <c r="S31" s="70">
        <v>0</v>
      </c>
      <c r="T31" s="70">
        <v>28</v>
      </c>
      <c r="U31" s="70">
        <v>0</v>
      </c>
      <c r="V31" s="70">
        <v>0</v>
      </c>
      <c r="W31" s="70">
        <v>0</v>
      </c>
      <c r="X31" s="70">
        <v>0</v>
      </c>
      <c r="Y31" s="70">
        <v>0</v>
      </c>
      <c r="Z31" s="70">
        <v>623615</v>
      </c>
      <c r="AA31" s="70">
        <v>1635</v>
      </c>
      <c r="AB31" s="70">
        <v>16</v>
      </c>
      <c r="AC31" s="70">
        <v>0</v>
      </c>
      <c r="AD31" s="70">
        <v>0</v>
      </c>
      <c r="AE31" s="70">
        <v>0</v>
      </c>
      <c r="AF31" s="70">
        <v>0</v>
      </c>
      <c r="AG31" s="70">
        <v>0</v>
      </c>
      <c r="AH31" s="70">
        <v>0</v>
      </c>
      <c r="AI31" s="70">
        <v>0</v>
      </c>
      <c r="AJ31" s="70">
        <v>0</v>
      </c>
      <c r="AK31" s="70">
        <v>0</v>
      </c>
      <c r="AL31" s="70">
        <v>0</v>
      </c>
      <c r="AM31" s="70">
        <v>0</v>
      </c>
      <c r="AN31" s="70">
        <v>0</v>
      </c>
      <c r="AO31" s="70">
        <v>0</v>
      </c>
      <c r="AP31" s="70">
        <v>0</v>
      </c>
      <c r="AQ31" s="70">
        <v>0</v>
      </c>
      <c r="AR31" s="70">
        <v>0</v>
      </c>
      <c r="AS31" s="70">
        <v>0</v>
      </c>
      <c r="AT31" s="70">
        <v>0</v>
      </c>
      <c r="AU31" s="70">
        <v>0</v>
      </c>
      <c r="AV31" s="70">
        <v>0</v>
      </c>
      <c r="AW31" s="70">
        <v>0</v>
      </c>
      <c r="AX31" s="70">
        <v>0</v>
      </c>
      <c r="AY31" s="70">
        <v>0</v>
      </c>
      <c r="AZ31" s="70">
        <v>0</v>
      </c>
      <c r="BA31" s="70">
        <v>0</v>
      </c>
      <c r="BB31" s="70">
        <v>0</v>
      </c>
      <c r="BC31" s="70">
        <v>0</v>
      </c>
      <c r="BD31" s="70">
        <v>0</v>
      </c>
      <c r="BE31" s="70">
        <v>0</v>
      </c>
      <c r="BF31" s="70">
        <v>0</v>
      </c>
      <c r="BG31" s="70">
        <v>0</v>
      </c>
      <c r="BH31" s="70">
        <v>0</v>
      </c>
      <c r="BI31" s="70">
        <v>0</v>
      </c>
      <c r="BJ31" s="70">
        <v>0</v>
      </c>
      <c r="BK31" s="70">
        <v>0</v>
      </c>
      <c r="BL31" s="70">
        <v>0</v>
      </c>
      <c r="BM31" s="70">
        <v>0</v>
      </c>
      <c r="BN31" s="70">
        <v>0</v>
      </c>
      <c r="BO31" s="70">
        <v>0</v>
      </c>
      <c r="BP31" s="70">
        <v>0</v>
      </c>
      <c r="BQ31" s="70">
        <v>0</v>
      </c>
      <c r="BR31" s="70">
        <v>0</v>
      </c>
      <c r="BS31" s="70">
        <v>0</v>
      </c>
      <c r="BT31" s="70">
        <v>0</v>
      </c>
      <c r="BU31" s="70">
        <v>0</v>
      </c>
      <c r="BV31" s="70">
        <v>656992</v>
      </c>
      <c r="BW31" s="70">
        <v>71993</v>
      </c>
      <c r="BX31" s="70">
        <v>0</v>
      </c>
      <c r="BY31" s="70">
        <v>728985</v>
      </c>
      <c r="BZ31" s="70">
        <v>152646</v>
      </c>
      <c r="CA31" s="70">
        <v>29918</v>
      </c>
      <c r="CB31" s="70">
        <v>182564</v>
      </c>
      <c r="CC31" s="70">
        <v>160</v>
      </c>
      <c r="CD31" s="70">
        <v>110797</v>
      </c>
      <c r="CE31" s="70">
        <v>-1188</v>
      </c>
      <c r="CF31" s="70">
        <v>109769</v>
      </c>
      <c r="CG31" s="70">
        <v>1021318</v>
      </c>
    </row>
    <row r="32" spans="1:85" x14ac:dyDescent="0.45">
      <c r="A32" t="s">
        <v>67</v>
      </c>
      <c r="B32" t="s">
        <v>161</v>
      </c>
      <c r="C32" s="70">
        <v>0</v>
      </c>
      <c r="D32" s="70">
        <v>0</v>
      </c>
      <c r="E32" s="70">
        <v>249</v>
      </c>
      <c r="F32" s="70">
        <v>2646</v>
      </c>
      <c r="G32" s="70">
        <v>0</v>
      </c>
      <c r="H32" s="70">
        <v>0</v>
      </c>
      <c r="I32" s="70">
        <v>0</v>
      </c>
      <c r="J32" s="70">
        <v>20</v>
      </c>
      <c r="K32" s="70">
        <v>132</v>
      </c>
      <c r="L32" s="70">
        <v>263</v>
      </c>
      <c r="M32" s="70">
        <v>175</v>
      </c>
      <c r="N32" s="70">
        <v>160</v>
      </c>
      <c r="O32" s="70">
        <v>308</v>
      </c>
      <c r="P32" s="70">
        <v>245</v>
      </c>
      <c r="Q32" s="70">
        <v>11</v>
      </c>
      <c r="R32" s="70">
        <v>9</v>
      </c>
      <c r="S32" s="70">
        <v>16</v>
      </c>
      <c r="T32" s="70">
        <v>328</v>
      </c>
      <c r="U32" s="70">
        <v>3456</v>
      </c>
      <c r="V32" s="70">
        <v>3277</v>
      </c>
      <c r="W32" s="70">
        <v>0</v>
      </c>
      <c r="X32" s="70">
        <v>169</v>
      </c>
      <c r="Y32" s="70">
        <v>0</v>
      </c>
      <c r="Z32" s="70">
        <v>23394</v>
      </c>
      <c r="AA32" s="70">
        <v>757210</v>
      </c>
      <c r="AB32" s="70">
        <v>857</v>
      </c>
      <c r="AC32" s="70">
        <v>0</v>
      </c>
      <c r="AD32" s="70">
        <v>0</v>
      </c>
      <c r="AE32" s="70">
        <v>0</v>
      </c>
      <c r="AF32" s="70">
        <v>0</v>
      </c>
      <c r="AG32" s="70">
        <v>0</v>
      </c>
      <c r="AH32" s="70">
        <v>0</v>
      </c>
      <c r="AI32" s="70">
        <v>0</v>
      </c>
      <c r="AJ32" s="70">
        <v>0</v>
      </c>
      <c r="AK32" s="70">
        <v>0</v>
      </c>
      <c r="AL32" s="70">
        <v>0</v>
      </c>
      <c r="AM32" s="70">
        <v>0</v>
      </c>
      <c r="AN32" s="70">
        <v>0</v>
      </c>
      <c r="AO32" s="70">
        <v>0</v>
      </c>
      <c r="AP32" s="70">
        <v>0</v>
      </c>
      <c r="AQ32" s="70">
        <v>0</v>
      </c>
      <c r="AR32" s="70">
        <v>0</v>
      </c>
      <c r="AS32" s="70">
        <v>0</v>
      </c>
      <c r="AT32" s="70">
        <v>0</v>
      </c>
      <c r="AU32" s="70">
        <v>0</v>
      </c>
      <c r="AV32" s="70">
        <v>0</v>
      </c>
      <c r="AW32" s="70">
        <v>0</v>
      </c>
      <c r="AX32" s="70">
        <v>0</v>
      </c>
      <c r="AY32" s="70">
        <v>0</v>
      </c>
      <c r="AZ32" s="70">
        <v>0</v>
      </c>
      <c r="BA32" s="70">
        <v>0</v>
      </c>
      <c r="BB32" s="70">
        <v>0</v>
      </c>
      <c r="BC32" s="70">
        <v>0</v>
      </c>
      <c r="BD32" s="70">
        <v>0</v>
      </c>
      <c r="BE32" s="70">
        <v>0</v>
      </c>
      <c r="BF32" s="70">
        <v>0</v>
      </c>
      <c r="BG32" s="70">
        <v>0</v>
      </c>
      <c r="BH32" s="70">
        <v>0</v>
      </c>
      <c r="BI32" s="70">
        <v>0</v>
      </c>
      <c r="BJ32" s="70">
        <v>0</v>
      </c>
      <c r="BK32" s="70">
        <v>0</v>
      </c>
      <c r="BL32" s="70">
        <v>0</v>
      </c>
      <c r="BM32" s="70">
        <v>0</v>
      </c>
      <c r="BN32" s="70">
        <v>0</v>
      </c>
      <c r="BO32" s="70">
        <v>0</v>
      </c>
      <c r="BP32" s="70">
        <v>0</v>
      </c>
      <c r="BQ32" s="70">
        <v>0</v>
      </c>
      <c r="BR32" s="70">
        <v>8</v>
      </c>
      <c r="BS32" s="70">
        <v>0</v>
      </c>
      <c r="BT32" s="70">
        <v>108</v>
      </c>
      <c r="BU32" s="70">
        <v>0</v>
      </c>
      <c r="BV32" s="70">
        <v>793042</v>
      </c>
      <c r="BW32" s="70">
        <v>233139</v>
      </c>
      <c r="BX32" s="70">
        <v>0</v>
      </c>
      <c r="BY32" s="70">
        <v>1026181</v>
      </c>
      <c r="BZ32" s="70">
        <v>454604</v>
      </c>
      <c r="CA32" s="70">
        <v>35654</v>
      </c>
      <c r="CB32" s="70">
        <v>490259</v>
      </c>
      <c r="CC32" s="70">
        <v>2491</v>
      </c>
      <c r="CD32" s="70">
        <v>29259</v>
      </c>
      <c r="CE32" s="70">
        <v>-14</v>
      </c>
      <c r="CF32" s="70">
        <v>31737</v>
      </c>
      <c r="CG32" s="70">
        <v>1548176</v>
      </c>
    </row>
    <row r="33" spans="1:85" x14ac:dyDescent="0.45">
      <c r="A33" t="s">
        <v>68</v>
      </c>
      <c r="B33" t="s">
        <v>162</v>
      </c>
      <c r="C33" s="70">
        <v>0</v>
      </c>
      <c r="D33" s="70">
        <v>0</v>
      </c>
      <c r="E33" s="70">
        <v>0</v>
      </c>
      <c r="F33" s="70">
        <v>0</v>
      </c>
      <c r="G33" s="70">
        <v>0</v>
      </c>
      <c r="H33" s="70">
        <v>0</v>
      </c>
      <c r="I33" s="70">
        <v>0</v>
      </c>
      <c r="J33" s="70">
        <v>239</v>
      </c>
      <c r="K33" s="70">
        <v>168</v>
      </c>
      <c r="L33" s="70">
        <v>0</v>
      </c>
      <c r="M33" s="70">
        <v>1455</v>
      </c>
      <c r="N33" s="70">
        <v>254</v>
      </c>
      <c r="O33" s="70">
        <v>347</v>
      </c>
      <c r="P33" s="70">
        <v>23</v>
      </c>
      <c r="Q33" s="70">
        <v>294</v>
      </c>
      <c r="R33" s="70">
        <v>33</v>
      </c>
      <c r="S33" s="70">
        <v>150</v>
      </c>
      <c r="T33" s="70">
        <v>869</v>
      </c>
      <c r="U33" s="70">
        <v>2</v>
      </c>
      <c r="V33" s="70">
        <v>73</v>
      </c>
      <c r="W33" s="70">
        <v>0</v>
      </c>
      <c r="X33" s="70">
        <v>732</v>
      </c>
      <c r="Y33" s="70">
        <v>462</v>
      </c>
      <c r="Z33" s="70">
        <v>1</v>
      </c>
      <c r="AA33" s="70">
        <v>3261</v>
      </c>
      <c r="AB33" s="70">
        <v>222213</v>
      </c>
      <c r="AC33" s="70">
        <v>0</v>
      </c>
      <c r="AD33" s="70">
        <v>0</v>
      </c>
      <c r="AE33" s="70">
        <v>0</v>
      </c>
      <c r="AF33" s="70">
        <v>0</v>
      </c>
      <c r="AG33" s="70">
        <v>0</v>
      </c>
      <c r="AH33" s="70">
        <v>0</v>
      </c>
      <c r="AI33" s="70">
        <v>0</v>
      </c>
      <c r="AJ33" s="70">
        <v>0</v>
      </c>
      <c r="AK33" s="70">
        <v>0</v>
      </c>
      <c r="AL33" s="70">
        <v>0</v>
      </c>
      <c r="AM33" s="70">
        <v>0</v>
      </c>
      <c r="AN33" s="70">
        <v>0</v>
      </c>
      <c r="AO33" s="70">
        <v>0</v>
      </c>
      <c r="AP33" s="70">
        <v>0</v>
      </c>
      <c r="AQ33" s="70">
        <v>0</v>
      </c>
      <c r="AR33" s="70">
        <v>0</v>
      </c>
      <c r="AS33" s="70">
        <v>0</v>
      </c>
      <c r="AT33" s="70">
        <v>0</v>
      </c>
      <c r="AU33" s="70">
        <v>0</v>
      </c>
      <c r="AV33" s="70">
        <v>0</v>
      </c>
      <c r="AW33" s="70">
        <v>0</v>
      </c>
      <c r="AX33" s="70">
        <v>0</v>
      </c>
      <c r="AY33" s="70">
        <v>0</v>
      </c>
      <c r="AZ33" s="70">
        <v>0</v>
      </c>
      <c r="BA33" s="70">
        <v>0</v>
      </c>
      <c r="BB33" s="70">
        <v>0</v>
      </c>
      <c r="BC33" s="70">
        <v>0</v>
      </c>
      <c r="BD33" s="70">
        <v>0</v>
      </c>
      <c r="BE33" s="70">
        <v>0</v>
      </c>
      <c r="BF33" s="70">
        <v>0</v>
      </c>
      <c r="BG33" s="70">
        <v>0</v>
      </c>
      <c r="BH33" s="70">
        <v>0</v>
      </c>
      <c r="BI33" s="70">
        <v>0</v>
      </c>
      <c r="BJ33" s="70">
        <v>0</v>
      </c>
      <c r="BK33" s="70">
        <v>0</v>
      </c>
      <c r="BL33" s="70">
        <v>0</v>
      </c>
      <c r="BM33" s="70">
        <v>0</v>
      </c>
      <c r="BN33" s="70">
        <v>0</v>
      </c>
      <c r="BO33" s="70">
        <v>0</v>
      </c>
      <c r="BP33" s="70">
        <v>0</v>
      </c>
      <c r="BQ33" s="70">
        <v>0</v>
      </c>
      <c r="BR33" s="70">
        <v>0</v>
      </c>
      <c r="BS33" s="70">
        <v>0</v>
      </c>
      <c r="BT33" s="70">
        <v>0</v>
      </c>
      <c r="BU33" s="70">
        <v>0</v>
      </c>
      <c r="BV33" s="70">
        <v>230577</v>
      </c>
      <c r="BW33" s="70">
        <v>57289</v>
      </c>
      <c r="BX33" s="70">
        <v>0</v>
      </c>
      <c r="BY33" s="70">
        <v>287866</v>
      </c>
      <c r="BZ33" s="70">
        <v>97508</v>
      </c>
      <c r="CA33" s="70">
        <v>6167</v>
      </c>
      <c r="CB33" s="70">
        <v>103676</v>
      </c>
      <c r="CC33" s="70">
        <v>1997</v>
      </c>
      <c r="CD33" s="70">
        <v>9407</v>
      </c>
      <c r="CE33" s="70">
        <v>0</v>
      </c>
      <c r="CF33" s="70">
        <v>11404</v>
      </c>
      <c r="CG33" s="70">
        <v>402945</v>
      </c>
    </row>
    <row r="34" spans="1:85" x14ac:dyDescent="0.45">
      <c r="A34" t="s">
        <v>69</v>
      </c>
      <c r="B34" t="s">
        <v>163</v>
      </c>
      <c r="C34" s="70">
        <v>0</v>
      </c>
      <c r="D34" s="70">
        <v>0</v>
      </c>
      <c r="E34" s="70">
        <v>528</v>
      </c>
      <c r="F34" s="70">
        <v>238</v>
      </c>
      <c r="G34" s="70">
        <v>474</v>
      </c>
      <c r="H34" s="70">
        <v>0</v>
      </c>
      <c r="I34" s="70">
        <v>0</v>
      </c>
      <c r="J34" s="70">
        <v>1081</v>
      </c>
      <c r="K34" s="70">
        <v>1364</v>
      </c>
      <c r="L34" s="70">
        <v>964</v>
      </c>
      <c r="M34" s="70">
        <v>4811</v>
      </c>
      <c r="N34" s="70">
        <v>8946</v>
      </c>
      <c r="O34" s="70">
        <v>3764</v>
      </c>
      <c r="P34" s="70">
        <v>1967</v>
      </c>
      <c r="Q34" s="70">
        <v>3024</v>
      </c>
      <c r="R34" s="70">
        <v>1701</v>
      </c>
      <c r="S34" s="70">
        <v>1539</v>
      </c>
      <c r="T34" s="70">
        <v>5520</v>
      </c>
      <c r="U34" s="70">
        <v>6641</v>
      </c>
      <c r="V34" s="70">
        <v>794</v>
      </c>
      <c r="W34" s="70">
        <v>571</v>
      </c>
      <c r="X34" s="70">
        <v>1515</v>
      </c>
      <c r="Y34" s="70">
        <v>790</v>
      </c>
      <c r="Z34" s="70">
        <v>4717</v>
      </c>
      <c r="AA34" s="70">
        <v>10085</v>
      </c>
      <c r="AB34" s="70">
        <v>2876</v>
      </c>
      <c r="AC34" s="70">
        <v>1698862</v>
      </c>
      <c r="AD34" s="70">
        <v>0</v>
      </c>
      <c r="AE34" s="70">
        <v>0</v>
      </c>
      <c r="AF34" s="70">
        <v>0</v>
      </c>
      <c r="AG34" s="70">
        <v>0</v>
      </c>
      <c r="AH34" s="70">
        <v>20</v>
      </c>
      <c r="AI34" s="70">
        <v>0</v>
      </c>
      <c r="AJ34" s="70">
        <v>0</v>
      </c>
      <c r="AK34" s="70">
        <v>0</v>
      </c>
      <c r="AL34" s="70">
        <v>13</v>
      </c>
      <c r="AM34" s="70">
        <v>0</v>
      </c>
      <c r="AN34" s="70">
        <v>87</v>
      </c>
      <c r="AO34" s="70">
        <v>0</v>
      </c>
      <c r="AP34" s="70">
        <v>11971</v>
      </c>
      <c r="AQ34" s="70">
        <v>11</v>
      </c>
      <c r="AR34" s="70">
        <v>4653</v>
      </c>
      <c r="AS34" s="70">
        <v>594</v>
      </c>
      <c r="AT34" s="70">
        <v>0</v>
      </c>
      <c r="AU34" s="70">
        <v>0</v>
      </c>
      <c r="AV34" s="70">
        <v>0</v>
      </c>
      <c r="AW34" s="70">
        <v>0</v>
      </c>
      <c r="AX34" s="70">
        <v>0</v>
      </c>
      <c r="AY34" s="70">
        <v>0</v>
      </c>
      <c r="AZ34" s="70">
        <v>383</v>
      </c>
      <c r="BA34" s="70">
        <v>0</v>
      </c>
      <c r="BB34" s="70">
        <v>3672</v>
      </c>
      <c r="BC34" s="70">
        <v>0</v>
      </c>
      <c r="BD34" s="70">
        <v>0</v>
      </c>
      <c r="BE34" s="70">
        <v>0</v>
      </c>
      <c r="BF34" s="70">
        <v>0</v>
      </c>
      <c r="BG34" s="70">
        <v>0</v>
      </c>
      <c r="BH34" s="70">
        <v>0</v>
      </c>
      <c r="BI34" s="70">
        <v>0</v>
      </c>
      <c r="BJ34" s="70">
        <v>0</v>
      </c>
      <c r="BK34" s="70">
        <v>0</v>
      </c>
      <c r="BL34" s="70">
        <v>0</v>
      </c>
      <c r="BM34" s="70">
        <v>0</v>
      </c>
      <c r="BN34" s="70">
        <v>0</v>
      </c>
      <c r="BO34" s="70">
        <v>0</v>
      </c>
      <c r="BP34" s="70">
        <v>586</v>
      </c>
      <c r="BQ34" s="70">
        <v>0</v>
      </c>
      <c r="BR34" s="70">
        <v>0</v>
      </c>
      <c r="BS34" s="70">
        <v>0</v>
      </c>
      <c r="BT34" s="70">
        <v>0</v>
      </c>
      <c r="BU34" s="70">
        <v>0</v>
      </c>
      <c r="BV34" s="70">
        <v>1784762</v>
      </c>
      <c r="BW34" s="70">
        <v>0</v>
      </c>
      <c r="BX34" s="70">
        <v>0</v>
      </c>
      <c r="BY34" s="70">
        <v>1784762</v>
      </c>
      <c r="BZ34" s="70">
        <v>-1679852</v>
      </c>
      <c r="CA34" s="70">
        <v>0</v>
      </c>
      <c r="CB34" s="70">
        <v>-1679852</v>
      </c>
      <c r="CC34" s="70">
        <v>0</v>
      </c>
      <c r="CD34" s="70">
        <v>0</v>
      </c>
      <c r="CE34" s="70">
        <v>0</v>
      </c>
      <c r="CF34" s="70">
        <v>0</v>
      </c>
      <c r="CG34" s="70">
        <v>104910</v>
      </c>
    </row>
    <row r="35" spans="1:85" x14ac:dyDescent="0.45">
      <c r="A35" t="s">
        <v>70</v>
      </c>
      <c r="B35" t="s">
        <v>164</v>
      </c>
      <c r="C35" s="70">
        <v>0</v>
      </c>
      <c r="D35" s="70">
        <v>0</v>
      </c>
      <c r="E35" s="70">
        <v>0</v>
      </c>
      <c r="F35" s="70">
        <v>0</v>
      </c>
      <c r="G35" s="70">
        <v>0</v>
      </c>
      <c r="H35" s="70">
        <v>0</v>
      </c>
      <c r="I35" s="70">
        <v>0</v>
      </c>
      <c r="J35" s="70">
        <v>0</v>
      </c>
      <c r="K35" s="70">
        <v>0</v>
      </c>
      <c r="L35" s="70">
        <v>0</v>
      </c>
      <c r="M35" s="70">
        <v>0</v>
      </c>
      <c r="N35" s="70">
        <v>0</v>
      </c>
      <c r="O35" s="70">
        <v>0</v>
      </c>
      <c r="P35" s="70">
        <v>0</v>
      </c>
      <c r="Q35" s="70">
        <v>0</v>
      </c>
      <c r="R35" s="70">
        <v>0</v>
      </c>
      <c r="S35" s="70">
        <v>0</v>
      </c>
      <c r="T35" s="70">
        <v>0</v>
      </c>
      <c r="U35" s="70">
        <v>0</v>
      </c>
      <c r="V35" s="70">
        <v>0</v>
      </c>
      <c r="W35" s="70">
        <v>0</v>
      </c>
      <c r="X35" s="70">
        <v>0</v>
      </c>
      <c r="Y35" s="70">
        <v>0</v>
      </c>
      <c r="Z35" s="70">
        <v>0</v>
      </c>
      <c r="AA35" s="70">
        <v>0</v>
      </c>
      <c r="AB35" s="70">
        <v>0</v>
      </c>
      <c r="AC35" s="70">
        <v>0</v>
      </c>
      <c r="AD35" s="70">
        <v>183185</v>
      </c>
      <c r="AE35" s="70">
        <v>0</v>
      </c>
      <c r="AF35" s="70">
        <v>0</v>
      </c>
      <c r="AG35" s="70">
        <v>0</v>
      </c>
      <c r="AH35" s="70">
        <v>0</v>
      </c>
      <c r="AI35" s="70">
        <v>0</v>
      </c>
      <c r="AJ35" s="70">
        <v>0</v>
      </c>
      <c r="AK35" s="70">
        <v>0</v>
      </c>
      <c r="AL35" s="70">
        <v>0</v>
      </c>
      <c r="AM35" s="70">
        <v>0</v>
      </c>
      <c r="AN35" s="70">
        <v>0</v>
      </c>
      <c r="AO35" s="70">
        <v>0</v>
      </c>
      <c r="AP35" s="70">
        <v>0</v>
      </c>
      <c r="AQ35" s="70">
        <v>0</v>
      </c>
      <c r="AR35" s="70">
        <v>0</v>
      </c>
      <c r="AS35" s="70">
        <v>0</v>
      </c>
      <c r="AT35" s="70">
        <v>0</v>
      </c>
      <c r="AU35" s="70">
        <v>0</v>
      </c>
      <c r="AV35" s="70">
        <v>0</v>
      </c>
      <c r="AW35" s="70">
        <v>0</v>
      </c>
      <c r="AX35" s="70">
        <v>0</v>
      </c>
      <c r="AY35" s="70">
        <v>0</v>
      </c>
      <c r="AZ35" s="70">
        <v>60</v>
      </c>
      <c r="BA35" s="70">
        <v>0</v>
      </c>
      <c r="BB35" s="70">
        <v>0</v>
      </c>
      <c r="BC35" s="70">
        <v>0</v>
      </c>
      <c r="BD35" s="70">
        <v>0</v>
      </c>
      <c r="BE35" s="70">
        <v>0</v>
      </c>
      <c r="BF35" s="70">
        <v>0</v>
      </c>
      <c r="BG35" s="70">
        <v>0</v>
      </c>
      <c r="BH35" s="70">
        <v>0</v>
      </c>
      <c r="BI35" s="70">
        <v>0</v>
      </c>
      <c r="BJ35" s="70">
        <v>0</v>
      </c>
      <c r="BK35" s="70">
        <v>0</v>
      </c>
      <c r="BL35" s="70">
        <v>0</v>
      </c>
      <c r="BM35" s="70">
        <v>340</v>
      </c>
      <c r="BN35" s="70">
        <v>14</v>
      </c>
      <c r="BO35" s="70">
        <v>0</v>
      </c>
      <c r="BP35" s="70">
        <v>2116</v>
      </c>
      <c r="BQ35" s="70">
        <v>0</v>
      </c>
      <c r="BR35" s="70">
        <v>0</v>
      </c>
      <c r="BS35" s="70">
        <v>0</v>
      </c>
      <c r="BT35" s="70">
        <v>0</v>
      </c>
      <c r="BU35" s="70">
        <v>0</v>
      </c>
      <c r="BV35" s="70">
        <v>185715</v>
      </c>
      <c r="BW35" s="70">
        <v>0</v>
      </c>
      <c r="BX35" s="70">
        <v>0</v>
      </c>
      <c r="BY35" s="70">
        <v>185715</v>
      </c>
      <c r="BZ35" s="70">
        <v>-185715</v>
      </c>
      <c r="CA35" s="70">
        <v>0</v>
      </c>
      <c r="CB35" s="70">
        <v>-185715</v>
      </c>
      <c r="CC35" s="70">
        <v>0</v>
      </c>
      <c r="CD35" s="70">
        <v>0</v>
      </c>
      <c r="CE35" s="70">
        <v>0</v>
      </c>
      <c r="CF35" s="70">
        <v>0</v>
      </c>
      <c r="CG35" s="70">
        <v>0</v>
      </c>
    </row>
    <row r="36" spans="1:85" x14ac:dyDescent="0.45">
      <c r="A36" t="s">
        <v>71</v>
      </c>
      <c r="B36" t="s">
        <v>165</v>
      </c>
      <c r="C36" s="70">
        <v>0</v>
      </c>
      <c r="D36" s="70">
        <v>0</v>
      </c>
      <c r="E36" s="70">
        <v>0</v>
      </c>
      <c r="F36" s="70">
        <v>0</v>
      </c>
      <c r="G36" s="70">
        <v>0</v>
      </c>
      <c r="H36" s="70">
        <v>0</v>
      </c>
      <c r="I36" s="70">
        <v>0</v>
      </c>
      <c r="J36" s="70">
        <v>0</v>
      </c>
      <c r="K36" s="70">
        <v>0</v>
      </c>
      <c r="L36" s="70">
        <v>0</v>
      </c>
      <c r="M36" s="70">
        <v>0</v>
      </c>
      <c r="N36" s="70">
        <v>0</v>
      </c>
      <c r="O36" s="70">
        <v>0</v>
      </c>
      <c r="P36" s="70">
        <v>0</v>
      </c>
      <c r="Q36" s="70">
        <v>0</v>
      </c>
      <c r="R36" s="70">
        <v>0</v>
      </c>
      <c r="S36" s="70">
        <v>0</v>
      </c>
      <c r="T36" s="70">
        <v>0</v>
      </c>
      <c r="U36" s="70">
        <v>0</v>
      </c>
      <c r="V36" s="70">
        <v>0</v>
      </c>
      <c r="W36" s="70">
        <v>0</v>
      </c>
      <c r="X36" s="70">
        <v>0</v>
      </c>
      <c r="Y36" s="70">
        <v>0</v>
      </c>
      <c r="Z36" s="70">
        <v>0</v>
      </c>
      <c r="AA36" s="70">
        <v>0</v>
      </c>
      <c r="AB36" s="70">
        <v>0</v>
      </c>
      <c r="AC36" s="70">
        <v>0</v>
      </c>
      <c r="AD36" s="70">
        <v>0</v>
      </c>
      <c r="AE36" s="70">
        <v>198747</v>
      </c>
      <c r="AF36" s="70">
        <v>0</v>
      </c>
      <c r="AG36" s="70">
        <v>0</v>
      </c>
      <c r="AH36" s="70">
        <v>0</v>
      </c>
      <c r="AI36" s="70">
        <v>0</v>
      </c>
      <c r="AJ36" s="70">
        <v>0</v>
      </c>
      <c r="AK36" s="70">
        <v>0</v>
      </c>
      <c r="AL36" s="70">
        <v>0</v>
      </c>
      <c r="AM36" s="70">
        <v>0</v>
      </c>
      <c r="AN36" s="70">
        <v>8</v>
      </c>
      <c r="AO36" s="70">
        <v>0</v>
      </c>
      <c r="AP36" s="70">
        <v>0</v>
      </c>
      <c r="AQ36" s="70">
        <v>0</v>
      </c>
      <c r="AR36" s="70">
        <v>0</v>
      </c>
      <c r="AS36" s="70">
        <v>0</v>
      </c>
      <c r="AT36" s="70">
        <v>0</v>
      </c>
      <c r="AU36" s="70">
        <v>0</v>
      </c>
      <c r="AV36" s="70">
        <v>0</v>
      </c>
      <c r="AW36" s="70">
        <v>0</v>
      </c>
      <c r="AX36" s="70">
        <v>0</v>
      </c>
      <c r="AY36" s="70">
        <v>0</v>
      </c>
      <c r="AZ36" s="70">
        <v>265</v>
      </c>
      <c r="BA36" s="70">
        <v>0</v>
      </c>
      <c r="BB36" s="70">
        <v>0</v>
      </c>
      <c r="BC36" s="70">
        <v>0</v>
      </c>
      <c r="BD36" s="70">
        <v>0</v>
      </c>
      <c r="BE36" s="70">
        <v>0</v>
      </c>
      <c r="BF36" s="70">
        <v>0</v>
      </c>
      <c r="BG36" s="70">
        <v>0</v>
      </c>
      <c r="BH36" s="70">
        <v>0</v>
      </c>
      <c r="BI36" s="70">
        <v>0</v>
      </c>
      <c r="BJ36" s="70">
        <v>0</v>
      </c>
      <c r="BK36" s="70">
        <v>0</v>
      </c>
      <c r="BL36" s="70">
        <v>0</v>
      </c>
      <c r="BM36" s="70">
        <v>0</v>
      </c>
      <c r="BN36" s="70">
        <v>374</v>
      </c>
      <c r="BO36" s="70">
        <v>814</v>
      </c>
      <c r="BP36" s="70">
        <v>0</v>
      </c>
      <c r="BQ36" s="70">
        <v>0</v>
      </c>
      <c r="BR36" s="70">
        <v>0</v>
      </c>
      <c r="BS36" s="70">
        <v>0</v>
      </c>
      <c r="BT36" s="70">
        <v>0</v>
      </c>
      <c r="BU36" s="70">
        <v>5409</v>
      </c>
      <c r="BV36" s="70">
        <v>205617</v>
      </c>
      <c r="BW36" s="70">
        <v>0</v>
      </c>
      <c r="BX36" s="70">
        <v>0</v>
      </c>
      <c r="BY36" s="70">
        <v>205617</v>
      </c>
      <c r="BZ36" s="70">
        <v>-205617</v>
      </c>
      <c r="CA36" s="70">
        <v>0</v>
      </c>
      <c r="CB36" s="70">
        <v>-205617</v>
      </c>
      <c r="CC36" s="70">
        <v>0</v>
      </c>
      <c r="CD36" s="70">
        <v>0</v>
      </c>
      <c r="CE36" s="70">
        <v>0</v>
      </c>
      <c r="CF36" s="70">
        <v>0</v>
      </c>
      <c r="CG36" s="70">
        <v>0</v>
      </c>
    </row>
    <row r="37" spans="1:85" x14ac:dyDescent="0.45">
      <c r="A37" t="s">
        <v>72</v>
      </c>
      <c r="B37" t="s">
        <v>166</v>
      </c>
      <c r="C37" s="70">
        <v>0</v>
      </c>
      <c r="D37" s="70">
        <v>0</v>
      </c>
      <c r="E37" s="70">
        <v>0</v>
      </c>
      <c r="F37" s="70">
        <v>0</v>
      </c>
      <c r="G37" s="70">
        <v>0</v>
      </c>
      <c r="H37" s="70">
        <v>0</v>
      </c>
      <c r="I37" s="70">
        <v>0</v>
      </c>
      <c r="J37" s="70">
        <v>0</v>
      </c>
      <c r="K37" s="70">
        <v>0</v>
      </c>
      <c r="L37" s="70">
        <v>0</v>
      </c>
      <c r="M37" s="70">
        <v>0</v>
      </c>
      <c r="N37" s="70">
        <v>0</v>
      </c>
      <c r="O37" s="70">
        <v>0</v>
      </c>
      <c r="P37" s="70">
        <v>0</v>
      </c>
      <c r="Q37" s="70">
        <v>0</v>
      </c>
      <c r="R37" s="70">
        <v>0</v>
      </c>
      <c r="S37" s="70">
        <v>0</v>
      </c>
      <c r="T37" s="70">
        <v>0</v>
      </c>
      <c r="U37" s="70">
        <v>0</v>
      </c>
      <c r="V37" s="70">
        <v>0</v>
      </c>
      <c r="W37" s="70">
        <v>0</v>
      </c>
      <c r="X37" s="70">
        <v>0</v>
      </c>
      <c r="Y37" s="70">
        <v>0</v>
      </c>
      <c r="Z37" s="70">
        <v>0</v>
      </c>
      <c r="AA37" s="70">
        <v>0</v>
      </c>
      <c r="AB37" s="70">
        <v>0</v>
      </c>
      <c r="AC37" s="70">
        <v>0</v>
      </c>
      <c r="AD37" s="70">
        <v>0</v>
      </c>
      <c r="AE37" s="70">
        <v>0</v>
      </c>
      <c r="AF37" s="70">
        <v>181165</v>
      </c>
      <c r="AG37" s="70">
        <v>0</v>
      </c>
      <c r="AH37" s="70">
        <v>0</v>
      </c>
      <c r="AI37" s="70">
        <v>0</v>
      </c>
      <c r="AJ37" s="70">
        <v>0</v>
      </c>
      <c r="AK37" s="70">
        <v>0</v>
      </c>
      <c r="AL37" s="70">
        <v>0</v>
      </c>
      <c r="AM37" s="70">
        <v>0</v>
      </c>
      <c r="AN37" s="70">
        <v>0</v>
      </c>
      <c r="AO37" s="70">
        <v>0</v>
      </c>
      <c r="AP37" s="70">
        <v>0</v>
      </c>
      <c r="AQ37" s="70">
        <v>0</v>
      </c>
      <c r="AR37" s="70">
        <v>0</v>
      </c>
      <c r="AS37" s="70">
        <v>0</v>
      </c>
      <c r="AT37" s="70">
        <v>0</v>
      </c>
      <c r="AU37" s="70">
        <v>0</v>
      </c>
      <c r="AV37" s="70">
        <v>0</v>
      </c>
      <c r="AW37" s="70">
        <v>0</v>
      </c>
      <c r="AX37" s="70">
        <v>0</v>
      </c>
      <c r="AY37" s="70">
        <v>0</v>
      </c>
      <c r="AZ37" s="70">
        <v>0</v>
      </c>
      <c r="BA37" s="70">
        <v>0</v>
      </c>
      <c r="BB37" s="70">
        <v>0</v>
      </c>
      <c r="BC37" s="70">
        <v>478</v>
      </c>
      <c r="BD37" s="70">
        <v>0</v>
      </c>
      <c r="BE37" s="70">
        <v>0</v>
      </c>
      <c r="BF37" s="70">
        <v>0</v>
      </c>
      <c r="BG37" s="70">
        <v>0</v>
      </c>
      <c r="BH37" s="70">
        <v>0</v>
      </c>
      <c r="BI37" s="70">
        <v>0</v>
      </c>
      <c r="BJ37" s="70">
        <v>0</v>
      </c>
      <c r="BK37" s="70">
        <v>54</v>
      </c>
      <c r="BL37" s="70">
        <v>0</v>
      </c>
      <c r="BM37" s="70">
        <v>0</v>
      </c>
      <c r="BN37" s="70">
        <v>423</v>
      </c>
      <c r="BO37" s="70">
        <v>0</v>
      </c>
      <c r="BP37" s="70">
        <v>158</v>
      </c>
      <c r="BQ37" s="70">
        <v>0</v>
      </c>
      <c r="BR37" s="70">
        <v>0</v>
      </c>
      <c r="BS37" s="70">
        <v>3211</v>
      </c>
      <c r="BT37" s="70">
        <v>0</v>
      </c>
      <c r="BU37" s="70">
        <v>0</v>
      </c>
      <c r="BV37" s="70">
        <v>185489</v>
      </c>
      <c r="BW37" s="70">
        <v>0</v>
      </c>
      <c r="BX37" s="70">
        <v>0</v>
      </c>
      <c r="BY37" s="70">
        <v>185489</v>
      </c>
      <c r="BZ37" s="70">
        <v>-185489</v>
      </c>
      <c r="CA37" s="70">
        <v>0</v>
      </c>
      <c r="CB37" s="70">
        <v>-185489</v>
      </c>
      <c r="CC37" s="70">
        <v>0</v>
      </c>
      <c r="CD37" s="70">
        <v>0</v>
      </c>
      <c r="CE37" s="70">
        <v>0</v>
      </c>
      <c r="CF37" s="70">
        <v>0</v>
      </c>
      <c r="CG37" s="70">
        <v>0</v>
      </c>
    </row>
    <row r="38" spans="1:85" x14ac:dyDescent="0.45">
      <c r="A38" t="s">
        <v>73</v>
      </c>
      <c r="B38" t="s">
        <v>167</v>
      </c>
      <c r="C38" s="70">
        <v>0</v>
      </c>
      <c r="D38" s="70">
        <v>0</v>
      </c>
      <c r="E38" s="70">
        <v>0</v>
      </c>
      <c r="F38" s="70">
        <v>0</v>
      </c>
      <c r="G38" s="70">
        <v>0</v>
      </c>
      <c r="H38" s="70">
        <v>16</v>
      </c>
      <c r="I38" s="70">
        <v>0</v>
      </c>
      <c r="J38" s="70">
        <v>0</v>
      </c>
      <c r="K38" s="70">
        <v>0</v>
      </c>
      <c r="L38" s="70">
        <v>0</v>
      </c>
      <c r="M38" s="70">
        <v>0</v>
      </c>
      <c r="N38" s="70">
        <v>0</v>
      </c>
      <c r="O38" s="70">
        <v>0</v>
      </c>
      <c r="P38" s="70">
        <v>0</v>
      </c>
      <c r="Q38" s="70">
        <v>0</v>
      </c>
      <c r="R38" s="70">
        <v>0</v>
      </c>
      <c r="S38" s="70">
        <v>0</v>
      </c>
      <c r="T38" s="70">
        <v>0</v>
      </c>
      <c r="U38" s="70">
        <v>0</v>
      </c>
      <c r="V38" s="70">
        <v>0</v>
      </c>
      <c r="W38" s="70">
        <v>0</v>
      </c>
      <c r="X38" s="70">
        <v>0</v>
      </c>
      <c r="Y38" s="70">
        <v>0</v>
      </c>
      <c r="Z38" s="70">
        <v>0</v>
      </c>
      <c r="AA38" s="70">
        <v>0</v>
      </c>
      <c r="AB38" s="70">
        <v>0</v>
      </c>
      <c r="AC38" s="70">
        <v>0</v>
      </c>
      <c r="AD38" s="70">
        <v>0</v>
      </c>
      <c r="AE38" s="70">
        <v>0</v>
      </c>
      <c r="AF38" s="70">
        <v>0</v>
      </c>
      <c r="AG38" s="70">
        <v>878224</v>
      </c>
      <c r="AH38" s="70">
        <v>0</v>
      </c>
      <c r="AI38" s="70">
        <v>0</v>
      </c>
      <c r="AJ38" s="70">
        <v>0</v>
      </c>
      <c r="AK38" s="70">
        <v>0</v>
      </c>
      <c r="AL38" s="70">
        <v>11</v>
      </c>
      <c r="AM38" s="70">
        <v>0</v>
      </c>
      <c r="AN38" s="70">
        <v>0</v>
      </c>
      <c r="AO38" s="70">
        <v>0</v>
      </c>
      <c r="AP38" s="70">
        <v>117</v>
      </c>
      <c r="AQ38" s="70">
        <v>607</v>
      </c>
      <c r="AR38" s="70">
        <v>747</v>
      </c>
      <c r="AS38" s="70">
        <v>805</v>
      </c>
      <c r="AT38" s="70">
        <v>0</v>
      </c>
      <c r="AU38" s="70">
        <v>0</v>
      </c>
      <c r="AV38" s="70">
        <v>0</v>
      </c>
      <c r="AW38" s="70">
        <v>0</v>
      </c>
      <c r="AX38" s="70">
        <v>0</v>
      </c>
      <c r="AY38" s="70">
        <v>0</v>
      </c>
      <c r="AZ38" s="70">
        <v>928</v>
      </c>
      <c r="BA38" s="70">
        <v>0</v>
      </c>
      <c r="BB38" s="70">
        <v>315</v>
      </c>
      <c r="BC38" s="70">
        <v>4988</v>
      </c>
      <c r="BD38" s="70">
        <v>0</v>
      </c>
      <c r="BE38" s="70">
        <v>773</v>
      </c>
      <c r="BF38" s="70">
        <v>128</v>
      </c>
      <c r="BG38" s="70">
        <v>1364</v>
      </c>
      <c r="BH38" s="70">
        <v>10144</v>
      </c>
      <c r="BI38" s="70">
        <v>1083</v>
      </c>
      <c r="BJ38" s="70">
        <v>17</v>
      </c>
      <c r="BK38" s="70">
        <v>141</v>
      </c>
      <c r="BL38" s="70">
        <v>1408</v>
      </c>
      <c r="BM38" s="70">
        <v>2155</v>
      </c>
      <c r="BN38" s="70">
        <v>747</v>
      </c>
      <c r="BO38" s="70">
        <v>1742</v>
      </c>
      <c r="BP38" s="70">
        <v>3995</v>
      </c>
      <c r="BQ38" s="70">
        <v>0</v>
      </c>
      <c r="BR38" s="70">
        <v>0</v>
      </c>
      <c r="BS38" s="70">
        <v>36</v>
      </c>
      <c r="BT38" s="70">
        <v>0</v>
      </c>
      <c r="BU38" s="70">
        <v>0</v>
      </c>
      <c r="BV38" s="70">
        <v>910493</v>
      </c>
      <c r="BW38" s="70">
        <v>0</v>
      </c>
      <c r="BX38" s="70">
        <v>0</v>
      </c>
      <c r="BY38" s="70">
        <v>910493</v>
      </c>
      <c r="BZ38" s="70">
        <v>-902520</v>
      </c>
      <c r="CA38" s="70">
        <v>0</v>
      </c>
      <c r="CB38" s="70">
        <v>-902520</v>
      </c>
      <c r="CC38" s="70">
        <v>0</v>
      </c>
      <c r="CD38" s="70">
        <v>0</v>
      </c>
      <c r="CE38" s="70">
        <v>0</v>
      </c>
      <c r="CF38" s="70">
        <v>0</v>
      </c>
      <c r="CG38" s="70">
        <v>7972</v>
      </c>
    </row>
    <row r="39" spans="1:85" x14ac:dyDescent="0.45">
      <c r="A39" t="s">
        <v>74</v>
      </c>
      <c r="B39" t="s">
        <v>168</v>
      </c>
      <c r="C39" s="70">
        <v>0</v>
      </c>
      <c r="D39" s="70">
        <v>0</v>
      </c>
      <c r="E39" s="70">
        <v>0</v>
      </c>
      <c r="F39" s="70">
        <v>0</v>
      </c>
      <c r="G39" s="70">
        <v>0</v>
      </c>
      <c r="H39" s="70">
        <v>0</v>
      </c>
      <c r="I39" s="70">
        <v>0</v>
      </c>
      <c r="J39" s="70">
        <v>0</v>
      </c>
      <c r="K39" s="70">
        <v>0</v>
      </c>
      <c r="L39" s="70">
        <v>0</v>
      </c>
      <c r="M39" s="70">
        <v>0</v>
      </c>
      <c r="N39" s="70">
        <v>0</v>
      </c>
      <c r="O39" s="70">
        <v>0</v>
      </c>
      <c r="P39" s="70">
        <v>0</v>
      </c>
      <c r="Q39" s="70">
        <v>0</v>
      </c>
      <c r="R39" s="70">
        <v>0</v>
      </c>
      <c r="S39" s="70">
        <v>0</v>
      </c>
      <c r="T39" s="70">
        <v>0</v>
      </c>
      <c r="U39" s="70">
        <v>0</v>
      </c>
      <c r="V39" s="70">
        <v>0</v>
      </c>
      <c r="W39" s="70">
        <v>0</v>
      </c>
      <c r="X39" s="70">
        <v>0</v>
      </c>
      <c r="Y39" s="70">
        <v>0</v>
      </c>
      <c r="Z39" s="70">
        <v>0</v>
      </c>
      <c r="AA39" s="70">
        <v>0</v>
      </c>
      <c r="AB39" s="70">
        <v>0</v>
      </c>
      <c r="AC39" s="70">
        <v>0</v>
      </c>
      <c r="AD39" s="70">
        <v>0</v>
      </c>
      <c r="AE39" s="70">
        <v>0</v>
      </c>
      <c r="AF39" s="70">
        <v>0</v>
      </c>
      <c r="AG39" s="70">
        <v>0</v>
      </c>
      <c r="AH39" s="70">
        <v>211031</v>
      </c>
      <c r="AI39" s="70">
        <v>0</v>
      </c>
      <c r="AJ39" s="70">
        <v>0</v>
      </c>
      <c r="AK39" s="70">
        <v>0</v>
      </c>
      <c r="AL39" s="70">
        <v>0</v>
      </c>
      <c r="AM39" s="70">
        <v>0</v>
      </c>
      <c r="AN39" s="70">
        <v>253</v>
      </c>
      <c r="AO39" s="70">
        <v>0</v>
      </c>
      <c r="AP39" s="70">
        <v>0</v>
      </c>
      <c r="AQ39" s="70">
        <v>0</v>
      </c>
      <c r="AR39" s="70">
        <v>0</v>
      </c>
      <c r="AS39" s="70">
        <v>0</v>
      </c>
      <c r="AT39" s="70">
        <v>0</v>
      </c>
      <c r="AU39" s="70">
        <v>0</v>
      </c>
      <c r="AV39" s="70">
        <v>0</v>
      </c>
      <c r="AW39" s="70">
        <v>0</v>
      </c>
      <c r="AX39" s="70">
        <v>0</v>
      </c>
      <c r="AY39" s="70">
        <v>0</v>
      </c>
      <c r="AZ39" s="70">
        <v>0</v>
      </c>
      <c r="BA39" s="70">
        <v>0</v>
      </c>
      <c r="BB39" s="70">
        <v>0</v>
      </c>
      <c r="BC39" s="70">
        <v>0</v>
      </c>
      <c r="BD39" s="70">
        <v>0</v>
      </c>
      <c r="BE39" s="70">
        <v>0</v>
      </c>
      <c r="BF39" s="70">
        <v>0</v>
      </c>
      <c r="BG39" s="70">
        <v>0</v>
      </c>
      <c r="BH39" s="70">
        <v>0</v>
      </c>
      <c r="BI39" s="70">
        <v>0</v>
      </c>
      <c r="BJ39" s="70">
        <v>0</v>
      </c>
      <c r="BK39" s="70">
        <v>0</v>
      </c>
      <c r="BL39" s="70">
        <v>0</v>
      </c>
      <c r="BM39" s="70">
        <v>0</v>
      </c>
      <c r="BN39" s="70">
        <v>0</v>
      </c>
      <c r="BO39" s="70">
        <v>0</v>
      </c>
      <c r="BP39" s="70">
        <v>0</v>
      </c>
      <c r="BQ39" s="70">
        <v>0</v>
      </c>
      <c r="BR39" s="70">
        <v>0</v>
      </c>
      <c r="BS39" s="70">
        <v>0</v>
      </c>
      <c r="BT39" s="70">
        <v>0</v>
      </c>
      <c r="BU39" s="70">
        <v>0</v>
      </c>
      <c r="BV39" s="70">
        <v>211284</v>
      </c>
      <c r="BW39" s="70">
        <v>41005</v>
      </c>
      <c r="BX39" s="70">
        <v>-1115</v>
      </c>
      <c r="BY39" s="70">
        <v>251174</v>
      </c>
      <c r="BZ39" s="70">
        <v>0</v>
      </c>
      <c r="CA39" s="70">
        <v>-2736</v>
      </c>
      <c r="CB39" s="70">
        <v>-2736</v>
      </c>
      <c r="CC39" s="70">
        <v>0</v>
      </c>
      <c r="CD39" s="70">
        <v>23293</v>
      </c>
      <c r="CE39" s="70">
        <v>-226</v>
      </c>
      <c r="CF39" s="70">
        <v>23066</v>
      </c>
      <c r="CG39" s="70">
        <v>271505</v>
      </c>
    </row>
    <row r="40" spans="1:85" x14ac:dyDescent="0.45">
      <c r="A40" t="s">
        <v>75</v>
      </c>
      <c r="B40" t="s">
        <v>169</v>
      </c>
      <c r="C40" s="70">
        <v>0</v>
      </c>
      <c r="D40" s="70">
        <v>0</v>
      </c>
      <c r="E40" s="70">
        <v>0</v>
      </c>
      <c r="F40" s="70">
        <v>0</v>
      </c>
      <c r="G40" s="70">
        <v>0</v>
      </c>
      <c r="H40" s="70">
        <v>0</v>
      </c>
      <c r="I40" s="70">
        <v>0</v>
      </c>
      <c r="J40" s="70">
        <v>0</v>
      </c>
      <c r="K40" s="70">
        <v>0</v>
      </c>
      <c r="L40" s="70">
        <v>0</v>
      </c>
      <c r="M40" s="70">
        <v>0</v>
      </c>
      <c r="N40" s="70">
        <v>0</v>
      </c>
      <c r="O40" s="70">
        <v>0</v>
      </c>
      <c r="P40" s="70">
        <v>0</v>
      </c>
      <c r="Q40" s="70">
        <v>0</v>
      </c>
      <c r="R40" s="70">
        <v>0</v>
      </c>
      <c r="S40" s="70">
        <v>0</v>
      </c>
      <c r="T40" s="70">
        <v>0</v>
      </c>
      <c r="U40" s="70">
        <v>0</v>
      </c>
      <c r="V40" s="70">
        <v>0</v>
      </c>
      <c r="W40" s="70">
        <v>0</v>
      </c>
      <c r="X40" s="70">
        <v>0</v>
      </c>
      <c r="Y40" s="70">
        <v>0</v>
      </c>
      <c r="Z40" s="70">
        <v>0</v>
      </c>
      <c r="AA40" s="70">
        <v>0</v>
      </c>
      <c r="AB40" s="70">
        <v>0</v>
      </c>
      <c r="AC40" s="70">
        <v>0</v>
      </c>
      <c r="AD40" s="70">
        <v>0</v>
      </c>
      <c r="AE40" s="70">
        <v>0</v>
      </c>
      <c r="AF40" s="70">
        <v>0</v>
      </c>
      <c r="AG40" s="70">
        <v>0</v>
      </c>
      <c r="AH40" s="70">
        <v>0</v>
      </c>
      <c r="AI40" s="70">
        <v>86515</v>
      </c>
      <c r="AJ40" s="70">
        <v>0</v>
      </c>
      <c r="AK40" s="70">
        <v>0</v>
      </c>
      <c r="AL40" s="70">
        <v>0</v>
      </c>
      <c r="AM40" s="70">
        <v>0</v>
      </c>
      <c r="AN40" s="70">
        <v>0</v>
      </c>
      <c r="AO40" s="70">
        <v>0</v>
      </c>
      <c r="AP40" s="70">
        <v>0</v>
      </c>
      <c r="AQ40" s="70">
        <v>0</v>
      </c>
      <c r="AR40" s="70">
        <v>0</v>
      </c>
      <c r="AS40" s="70">
        <v>0</v>
      </c>
      <c r="AT40" s="70">
        <v>0</v>
      </c>
      <c r="AU40" s="70">
        <v>0</v>
      </c>
      <c r="AV40" s="70">
        <v>0</v>
      </c>
      <c r="AW40" s="70">
        <v>0</v>
      </c>
      <c r="AX40" s="70">
        <v>0</v>
      </c>
      <c r="AY40" s="70">
        <v>0</v>
      </c>
      <c r="AZ40" s="70">
        <v>0</v>
      </c>
      <c r="BA40" s="70">
        <v>0</v>
      </c>
      <c r="BB40" s="70">
        <v>0</v>
      </c>
      <c r="BC40" s="70">
        <v>0</v>
      </c>
      <c r="BD40" s="70">
        <v>0</v>
      </c>
      <c r="BE40" s="70">
        <v>0</v>
      </c>
      <c r="BF40" s="70">
        <v>0</v>
      </c>
      <c r="BG40" s="70">
        <v>0</v>
      </c>
      <c r="BH40" s="70">
        <v>0</v>
      </c>
      <c r="BI40" s="70">
        <v>0</v>
      </c>
      <c r="BJ40" s="70">
        <v>0</v>
      </c>
      <c r="BK40" s="70">
        <v>0</v>
      </c>
      <c r="BL40" s="70">
        <v>0</v>
      </c>
      <c r="BM40" s="70">
        <v>0</v>
      </c>
      <c r="BN40" s="70">
        <v>0</v>
      </c>
      <c r="BO40" s="70">
        <v>0</v>
      </c>
      <c r="BP40" s="70">
        <v>0</v>
      </c>
      <c r="BQ40" s="70">
        <v>0</v>
      </c>
      <c r="BR40" s="70">
        <v>0</v>
      </c>
      <c r="BS40" s="70">
        <v>0</v>
      </c>
      <c r="BT40" s="70">
        <v>0</v>
      </c>
      <c r="BU40" s="70">
        <v>170</v>
      </c>
      <c r="BV40" s="70">
        <v>86686</v>
      </c>
      <c r="BW40" s="70">
        <v>0</v>
      </c>
      <c r="BX40" s="70">
        <v>-430</v>
      </c>
      <c r="BY40" s="70">
        <v>86256</v>
      </c>
      <c r="BZ40" s="70">
        <v>0</v>
      </c>
      <c r="CA40" s="70">
        <v>-74918</v>
      </c>
      <c r="CB40" s="70">
        <v>-74918</v>
      </c>
      <c r="CC40" s="70">
        <v>0</v>
      </c>
      <c r="CD40" s="70">
        <v>783</v>
      </c>
      <c r="CE40" s="70">
        <v>-2597</v>
      </c>
      <c r="CF40" s="70">
        <v>-1814</v>
      </c>
      <c r="CG40" s="70">
        <v>9524</v>
      </c>
    </row>
    <row r="41" spans="1:85" x14ac:dyDescent="0.45">
      <c r="A41" t="s">
        <v>76</v>
      </c>
      <c r="B41" t="s">
        <v>170</v>
      </c>
      <c r="C41" s="70">
        <v>0</v>
      </c>
      <c r="D41" s="70">
        <v>0</v>
      </c>
      <c r="E41" s="70">
        <v>0</v>
      </c>
      <c r="F41" s="70">
        <v>0</v>
      </c>
      <c r="G41" s="70">
        <v>0</v>
      </c>
      <c r="H41" s="70">
        <v>0</v>
      </c>
      <c r="I41" s="70">
        <v>0</v>
      </c>
      <c r="J41" s="70">
        <v>0</v>
      </c>
      <c r="K41" s="70">
        <v>0</v>
      </c>
      <c r="L41" s="70">
        <v>0</v>
      </c>
      <c r="M41" s="70">
        <v>0</v>
      </c>
      <c r="N41" s="70">
        <v>0</v>
      </c>
      <c r="O41" s="70">
        <v>0</v>
      </c>
      <c r="P41" s="70">
        <v>0</v>
      </c>
      <c r="Q41" s="70">
        <v>0</v>
      </c>
      <c r="R41" s="70">
        <v>0</v>
      </c>
      <c r="S41" s="70">
        <v>0</v>
      </c>
      <c r="T41" s="70">
        <v>0</v>
      </c>
      <c r="U41" s="70">
        <v>0</v>
      </c>
      <c r="V41" s="70">
        <v>0</v>
      </c>
      <c r="W41" s="70">
        <v>0</v>
      </c>
      <c r="X41" s="70">
        <v>0</v>
      </c>
      <c r="Y41" s="70">
        <v>0</v>
      </c>
      <c r="Z41" s="70">
        <v>0</v>
      </c>
      <c r="AA41" s="70">
        <v>0</v>
      </c>
      <c r="AB41" s="70">
        <v>0</v>
      </c>
      <c r="AC41" s="70">
        <v>0</v>
      </c>
      <c r="AD41" s="70">
        <v>0</v>
      </c>
      <c r="AE41" s="70">
        <v>0</v>
      </c>
      <c r="AF41" s="70">
        <v>0</v>
      </c>
      <c r="AG41" s="70">
        <v>0</v>
      </c>
      <c r="AH41" s="70">
        <v>0</v>
      </c>
      <c r="AI41" s="70">
        <v>0</v>
      </c>
      <c r="AJ41" s="70">
        <v>50289</v>
      </c>
      <c r="AK41" s="70">
        <v>0</v>
      </c>
      <c r="AL41" s="70">
        <v>0</v>
      </c>
      <c r="AM41" s="70">
        <v>0</v>
      </c>
      <c r="AN41" s="70">
        <v>1748</v>
      </c>
      <c r="AO41" s="70">
        <v>0</v>
      </c>
      <c r="AP41" s="70">
        <v>0</v>
      </c>
      <c r="AQ41" s="70">
        <v>0</v>
      </c>
      <c r="AR41" s="70">
        <v>0</v>
      </c>
      <c r="AS41" s="70">
        <v>0</v>
      </c>
      <c r="AT41" s="70">
        <v>0</v>
      </c>
      <c r="AU41" s="70">
        <v>0</v>
      </c>
      <c r="AV41" s="70">
        <v>0</v>
      </c>
      <c r="AW41" s="70">
        <v>0</v>
      </c>
      <c r="AX41" s="70">
        <v>0</v>
      </c>
      <c r="AY41" s="70">
        <v>0</v>
      </c>
      <c r="AZ41" s="70">
        <v>0</v>
      </c>
      <c r="BA41" s="70">
        <v>0</v>
      </c>
      <c r="BB41" s="70">
        <v>0</v>
      </c>
      <c r="BC41" s="70">
        <v>0</v>
      </c>
      <c r="BD41" s="70">
        <v>0</v>
      </c>
      <c r="BE41" s="70">
        <v>0</v>
      </c>
      <c r="BF41" s="70">
        <v>0</v>
      </c>
      <c r="BG41" s="70">
        <v>0</v>
      </c>
      <c r="BH41" s="70">
        <v>0</v>
      </c>
      <c r="BI41" s="70">
        <v>0</v>
      </c>
      <c r="BJ41" s="70">
        <v>0</v>
      </c>
      <c r="BK41" s="70">
        <v>0</v>
      </c>
      <c r="BL41" s="70">
        <v>0</v>
      </c>
      <c r="BM41" s="70">
        <v>0</v>
      </c>
      <c r="BN41" s="70">
        <v>0</v>
      </c>
      <c r="BO41" s="70">
        <v>0</v>
      </c>
      <c r="BP41" s="70">
        <v>0</v>
      </c>
      <c r="BQ41" s="70">
        <v>0</v>
      </c>
      <c r="BR41" s="70">
        <v>0</v>
      </c>
      <c r="BS41" s="70">
        <v>0</v>
      </c>
      <c r="BT41" s="70">
        <v>0</v>
      </c>
      <c r="BU41" s="70">
        <v>359</v>
      </c>
      <c r="BV41" s="70">
        <v>52397</v>
      </c>
      <c r="BW41" s="70">
        <v>0</v>
      </c>
      <c r="BX41" s="70">
        <v>-8661</v>
      </c>
      <c r="BY41" s="70">
        <v>43736</v>
      </c>
      <c r="BZ41" s="70">
        <v>0</v>
      </c>
      <c r="CA41" s="70">
        <v>-11217</v>
      </c>
      <c r="CB41" s="70">
        <v>-11217</v>
      </c>
      <c r="CC41" s="70">
        <v>0</v>
      </c>
      <c r="CD41" s="70">
        <v>211</v>
      </c>
      <c r="CE41" s="70">
        <v>-23</v>
      </c>
      <c r="CF41" s="70">
        <v>188</v>
      </c>
      <c r="CG41" s="70">
        <v>32706</v>
      </c>
    </row>
    <row r="42" spans="1:85" x14ac:dyDescent="0.45">
      <c r="A42" t="s">
        <v>77</v>
      </c>
      <c r="B42" t="s">
        <v>171</v>
      </c>
      <c r="C42" s="70">
        <v>0</v>
      </c>
      <c r="D42" s="70">
        <v>0</v>
      </c>
      <c r="E42" s="70">
        <v>0</v>
      </c>
      <c r="F42" s="70">
        <v>0</v>
      </c>
      <c r="G42" s="70">
        <v>0</v>
      </c>
      <c r="H42" s="70">
        <v>0</v>
      </c>
      <c r="I42" s="70">
        <v>0</v>
      </c>
      <c r="J42" s="70">
        <v>0</v>
      </c>
      <c r="K42" s="70">
        <v>0</v>
      </c>
      <c r="L42" s="70">
        <v>0</v>
      </c>
      <c r="M42" s="70">
        <v>0</v>
      </c>
      <c r="N42" s="70">
        <v>0</v>
      </c>
      <c r="O42" s="70">
        <v>0</v>
      </c>
      <c r="P42" s="70">
        <v>0</v>
      </c>
      <c r="Q42" s="70">
        <v>0</v>
      </c>
      <c r="R42" s="70">
        <v>0</v>
      </c>
      <c r="S42" s="70">
        <v>0</v>
      </c>
      <c r="T42" s="70">
        <v>0</v>
      </c>
      <c r="U42" s="70">
        <v>0</v>
      </c>
      <c r="V42" s="70">
        <v>0</v>
      </c>
      <c r="W42" s="70">
        <v>0</v>
      </c>
      <c r="X42" s="70">
        <v>0</v>
      </c>
      <c r="Y42" s="70">
        <v>0</v>
      </c>
      <c r="Z42" s="70">
        <v>0</v>
      </c>
      <c r="AA42" s="70">
        <v>0</v>
      </c>
      <c r="AB42" s="70">
        <v>0</v>
      </c>
      <c r="AC42" s="70">
        <v>0</v>
      </c>
      <c r="AD42" s="70">
        <v>32</v>
      </c>
      <c r="AE42" s="70">
        <v>0</v>
      </c>
      <c r="AF42" s="70">
        <v>0</v>
      </c>
      <c r="AG42" s="70">
        <v>0</v>
      </c>
      <c r="AH42" s="70">
        <v>0</v>
      </c>
      <c r="AI42" s="70">
        <v>0</v>
      </c>
      <c r="AJ42" s="70">
        <v>0</v>
      </c>
      <c r="AK42" s="70">
        <v>355401</v>
      </c>
      <c r="AL42" s="70">
        <v>0</v>
      </c>
      <c r="AM42" s="70">
        <v>0</v>
      </c>
      <c r="AN42" s="70">
        <v>1825</v>
      </c>
      <c r="AO42" s="70">
        <v>1880</v>
      </c>
      <c r="AP42" s="70">
        <v>0</v>
      </c>
      <c r="AQ42" s="70">
        <v>0</v>
      </c>
      <c r="AR42" s="70">
        <v>0</v>
      </c>
      <c r="AS42" s="70">
        <v>0</v>
      </c>
      <c r="AT42" s="70">
        <v>0</v>
      </c>
      <c r="AU42" s="70">
        <v>0</v>
      </c>
      <c r="AV42" s="70">
        <v>0</v>
      </c>
      <c r="AW42" s="70">
        <v>0</v>
      </c>
      <c r="AX42" s="70">
        <v>0</v>
      </c>
      <c r="AY42" s="70">
        <v>0</v>
      </c>
      <c r="AZ42" s="70">
        <v>897</v>
      </c>
      <c r="BA42" s="70">
        <v>0</v>
      </c>
      <c r="BB42" s="70">
        <v>0</v>
      </c>
      <c r="BC42" s="70">
        <v>0</v>
      </c>
      <c r="BD42" s="70">
        <v>0</v>
      </c>
      <c r="BE42" s="70">
        <v>0</v>
      </c>
      <c r="BF42" s="70">
        <v>0</v>
      </c>
      <c r="BG42" s="70">
        <v>0</v>
      </c>
      <c r="BH42" s="70">
        <v>0</v>
      </c>
      <c r="BI42" s="70">
        <v>0</v>
      </c>
      <c r="BJ42" s="70">
        <v>0</v>
      </c>
      <c r="BK42" s="70">
        <v>0</v>
      </c>
      <c r="BL42" s="70">
        <v>0</v>
      </c>
      <c r="BM42" s="70">
        <v>0</v>
      </c>
      <c r="BN42" s="70">
        <v>0</v>
      </c>
      <c r="BO42" s="70">
        <v>0</v>
      </c>
      <c r="BP42" s="70">
        <v>0</v>
      </c>
      <c r="BQ42" s="70">
        <v>0</v>
      </c>
      <c r="BR42" s="70">
        <v>0</v>
      </c>
      <c r="BS42" s="70">
        <v>0</v>
      </c>
      <c r="BT42" s="70">
        <v>0</v>
      </c>
      <c r="BU42" s="70">
        <v>0</v>
      </c>
      <c r="BV42" s="70">
        <v>360036</v>
      </c>
      <c r="BW42" s="70">
        <v>0</v>
      </c>
      <c r="BX42" s="70">
        <v>-5094</v>
      </c>
      <c r="BY42" s="70">
        <v>354942</v>
      </c>
      <c r="BZ42" s="70">
        <v>0</v>
      </c>
      <c r="CA42" s="70">
        <v>-316780</v>
      </c>
      <c r="CB42" s="70">
        <v>-316780</v>
      </c>
      <c r="CC42" s="70">
        <v>0</v>
      </c>
      <c r="CD42" s="70">
        <v>400</v>
      </c>
      <c r="CE42" s="70">
        <v>0</v>
      </c>
      <c r="CF42" s="70">
        <v>400</v>
      </c>
      <c r="CG42" s="70">
        <v>38561</v>
      </c>
    </row>
    <row r="43" spans="1:85" x14ac:dyDescent="0.45">
      <c r="A43" t="s">
        <v>78</v>
      </c>
      <c r="B43" t="s">
        <v>172</v>
      </c>
      <c r="C43" s="70">
        <v>0</v>
      </c>
      <c r="D43" s="70">
        <v>0</v>
      </c>
      <c r="E43" s="70">
        <v>0</v>
      </c>
      <c r="F43" s="70">
        <v>0</v>
      </c>
      <c r="G43" s="70">
        <v>0</v>
      </c>
      <c r="H43" s="70">
        <v>0</v>
      </c>
      <c r="I43" s="70">
        <v>0</v>
      </c>
      <c r="J43" s="70">
        <v>0</v>
      </c>
      <c r="K43" s="70">
        <v>0</v>
      </c>
      <c r="L43" s="70">
        <v>0</v>
      </c>
      <c r="M43" s="70">
        <v>0</v>
      </c>
      <c r="N43" s="70">
        <v>0</v>
      </c>
      <c r="O43" s="70">
        <v>0</v>
      </c>
      <c r="P43" s="70">
        <v>0</v>
      </c>
      <c r="Q43" s="70">
        <v>0</v>
      </c>
      <c r="R43" s="70">
        <v>0</v>
      </c>
      <c r="S43" s="70">
        <v>0</v>
      </c>
      <c r="T43" s="70">
        <v>0</v>
      </c>
      <c r="U43" s="70">
        <v>0</v>
      </c>
      <c r="V43" s="70">
        <v>0</v>
      </c>
      <c r="W43" s="70">
        <v>0</v>
      </c>
      <c r="X43" s="70">
        <v>0</v>
      </c>
      <c r="Y43" s="70">
        <v>0</v>
      </c>
      <c r="Z43" s="70">
        <v>0</v>
      </c>
      <c r="AA43" s="70">
        <v>0</v>
      </c>
      <c r="AB43" s="70">
        <v>0</v>
      </c>
      <c r="AC43" s="70">
        <v>0</v>
      </c>
      <c r="AD43" s="70">
        <v>0</v>
      </c>
      <c r="AE43" s="70">
        <v>0</v>
      </c>
      <c r="AF43" s="70">
        <v>0</v>
      </c>
      <c r="AG43" s="70">
        <v>0</v>
      </c>
      <c r="AH43" s="70">
        <v>0</v>
      </c>
      <c r="AI43" s="70">
        <v>0</v>
      </c>
      <c r="AJ43" s="70">
        <v>0</v>
      </c>
      <c r="AK43" s="70">
        <v>0</v>
      </c>
      <c r="AL43" s="70">
        <v>77230</v>
      </c>
      <c r="AM43" s="70">
        <v>0</v>
      </c>
      <c r="AN43" s="70">
        <v>440</v>
      </c>
      <c r="AO43" s="70">
        <v>0</v>
      </c>
      <c r="AP43" s="70">
        <v>0</v>
      </c>
      <c r="AQ43" s="70">
        <v>0</v>
      </c>
      <c r="AR43" s="70">
        <v>0</v>
      </c>
      <c r="AS43" s="70">
        <v>0</v>
      </c>
      <c r="AT43" s="70">
        <v>0</v>
      </c>
      <c r="AU43" s="70">
        <v>0</v>
      </c>
      <c r="AV43" s="70">
        <v>0</v>
      </c>
      <c r="AW43" s="70">
        <v>0</v>
      </c>
      <c r="AX43" s="70">
        <v>0</v>
      </c>
      <c r="AY43" s="70">
        <v>0</v>
      </c>
      <c r="AZ43" s="70">
        <v>40</v>
      </c>
      <c r="BA43" s="70">
        <v>0</v>
      </c>
      <c r="BB43" s="70">
        <v>0</v>
      </c>
      <c r="BC43" s="70">
        <v>0</v>
      </c>
      <c r="BD43" s="70">
        <v>0</v>
      </c>
      <c r="BE43" s="70">
        <v>0</v>
      </c>
      <c r="BF43" s="70">
        <v>0</v>
      </c>
      <c r="BG43" s="70">
        <v>0</v>
      </c>
      <c r="BH43" s="70">
        <v>0</v>
      </c>
      <c r="BI43" s="70">
        <v>0</v>
      </c>
      <c r="BJ43" s="70">
        <v>0</v>
      </c>
      <c r="BK43" s="70">
        <v>0</v>
      </c>
      <c r="BL43" s="70">
        <v>0</v>
      </c>
      <c r="BM43" s="70">
        <v>0</v>
      </c>
      <c r="BN43" s="70">
        <v>0</v>
      </c>
      <c r="BO43" s="70">
        <v>0</v>
      </c>
      <c r="BP43" s="70">
        <v>0</v>
      </c>
      <c r="BQ43" s="70">
        <v>0</v>
      </c>
      <c r="BR43" s="70">
        <v>0</v>
      </c>
      <c r="BS43" s="70">
        <v>0</v>
      </c>
      <c r="BT43" s="70">
        <v>0</v>
      </c>
      <c r="BU43" s="70">
        <v>17622</v>
      </c>
      <c r="BV43" s="70">
        <v>95332</v>
      </c>
      <c r="BW43" s="70">
        <v>0</v>
      </c>
      <c r="BX43" s="70">
        <v>0</v>
      </c>
      <c r="BY43" s="70">
        <v>95332</v>
      </c>
      <c r="BZ43" s="70">
        <v>0</v>
      </c>
      <c r="CA43" s="70">
        <v>0</v>
      </c>
      <c r="CB43" s="70">
        <v>0</v>
      </c>
      <c r="CC43" s="70">
        <v>0</v>
      </c>
      <c r="CD43" s="70">
        <v>1053</v>
      </c>
      <c r="CE43" s="70">
        <v>-69</v>
      </c>
      <c r="CF43" s="70">
        <v>984</v>
      </c>
      <c r="CG43" s="70">
        <v>96316</v>
      </c>
    </row>
    <row r="44" spans="1:85" x14ac:dyDescent="0.45">
      <c r="A44" t="s">
        <v>79</v>
      </c>
      <c r="B44" t="s">
        <v>173</v>
      </c>
      <c r="C44" s="70">
        <v>0</v>
      </c>
      <c r="D44" s="70">
        <v>0</v>
      </c>
      <c r="E44" s="70">
        <v>0</v>
      </c>
      <c r="F44" s="70">
        <v>0</v>
      </c>
      <c r="G44" s="70">
        <v>0</v>
      </c>
      <c r="H44" s="70">
        <v>2920</v>
      </c>
      <c r="I44" s="70">
        <v>0</v>
      </c>
      <c r="J44" s="70">
        <v>0</v>
      </c>
      <c r="K44" s="70">
        <v>0</v>
      </c>
      <c r="L44" s="70">
        <v>0</v>
      </c>
      <c r="M44" s="70">
        <v>0</v>
      </c>
      <c r="N44" s="70">
        <v>0</v>
      </c>
      <c r="O44" s="70">
        <v>0</v>
      </c>
      <c r="P44" s="70">
        <v>0</v>
      </c>
      <c r="Q44" s="70">
        <v>0</v>
      </c>
      <c r="R44" s="70">
        <v>0</v>
      </c>
      <c r="S44" s="70">
        <v>0</v>
      </c>
      <c r="T44" s="70">
        <v>0</v>
      </c>
      <c r="U44" s="70">
        <v>0</v>
      </c>
      <c r="V44" s="70">
        <v>0</v>
      </c>
      <c r="W44" s="70">
        <v>0</v>
      </c>
      <c r="X44" s="70">
        <v>0</v>
      </c>
      <c r="Y44" s="70">
        <v>0</v>
      </c>
      <c r="Z44" s="70">
        <v>0</v>
      </c>
      <c r="AA44" s="70">
        <v>0</v>
      </c>
      <c r="AB44" s="70">
        <v>0</v>
      </c>
      <c r="AC44" s="70">
        <v>926</v>
      </c>
      <c r="AD44" s="70">
        <v>0</v>
      </c>
      <c r="AE44" s="70">
        <v>0</v>
      </c>
      <c r="AF44" s="70">
        <v>0</v>
      </c>
      <c r="AG44" s="70">
        <v>0</v>
      </c>
      <c r="AH44" s="70">
        <v>0</v>
      </c>
      <c r="AI44" s="70">
        <v>0</v>
      </c>
      <c r="AJ44" s="70">
        <v>0</v>
      </c>
      <c r="AK44" s="70">
        <v>0</v>
      </c>
      <c r="AL44" s="70">
        <v>0</v>
      </c>
      <c r="AM44" s="70">
        <v>51977</v>
      </c>
      <c r="AN44" s="70">
        <v>0</v>
      </c>
      <c r="AO44" s="70">
        <v>0</v>
      </c>
      <c r="AP44" s="70">
        <v>0</v>
      </c>
      <c r="AQ44" s="70">
        <v>0</v>
      </c>
      <c r="AR44" s="70">
        <v>0</v>
      </c>
      <c r="AS44" s="70">
        <v>0</v>
      </c>
      <c r="AT44" s="70">
        <v>0</v>
      </c>
      <c r="AU44" s="70">
        <v>0</v>
      </c>
      <c r="AV44" s="70">
        <v>0</v>
      </c>
      <c r="AW44" s="70">
        <v>0</v>
      </c>
      <c r="AX44" s="70">
        <v>0</v>
      </c>
      <c r="AY44" s="70">
        <v>0</v>
      </c>
      <c r="AZ44" s="70">
        <v>0</v>
      </c>
      <c r="BA44" s="70">
        <v>0</v>
      </c>
      <c r="BB44" s="70">
        <v>0</v>
      </c>
      <c r="BC44" s="70">
        <v>0</v>
      </c>
      <c r="BD44" s="70">
        <v>0</v>
      </c>
      <c r="BE44" s="70">
        <v>0</v>
      </c>
      <c r="BF44" s="70">
        <v>0</v>
      </c>
      <c r="BG44" s="70">
        <v>0</v>
      </c>
      <c r="BH44" s="70">
        <v>0</v>
      </c>
      <c r="BI44" s="70">
        <v>0</v>
      </c>
      <c r="BJ44" s="70">
        <v>0</v>
      </c>
      <c r="BK44" s="70">
        <v>0</v>
      </c>
      <c r="BL44" s="70">
        <v>0</v>
      </c>
      <c r="BM44" s="70">
        <v>0</v>
      </c>
      <c r="BN44" s="70">
        <v>0</v>
      </c>
      <c r="BO44" s="70">
        <v>0</v>
      </c>
      <c r="BP44" s="70">
        <v>0</v>
      </c>
      <c r="BQ44" s="70">
        <v>0</v>
      </c>
      <c r="BR44" s="70">
        <v>0</v>
      </c>
      <c r="BS44" s="70">
        <v>0</v>
      </c>
      <c r="BT44" s="70">
        <v>0</v>
      </c>
      <c r="BU44" s="70">
        <v>0</v>
      </c>
      <c r="BV44" s="70">
        <v>55823</v>
      </c>
      <c r="BW44" s="70">
        <v>0</v>
      </c>
      <c r="BX44" s="70">
        <v>0</v>
      </c>
      <c r="BY44" s="70">
        <v>55823</v>
      </c>
      <c r="BZ44" s="70">
        <v>0</v>
      </c>
      <c r="CA44" s="70">
        <v>-55178</v>
      </c>
      <c r="CB44" s="70">
        <v>-55178</v>
      </c>
      <c r="CC44" s="70">
        <v>0</v>
      </c>
      <c r="CD44" s="70">
        <v>79</v>
      </c>
      <c r="CE44" s="70">
        <v>0</v>
      </c>
      <c r="CF44" s="70">
        <v>79</v>
      </c>
      <c r="CG44" s="70">
        <v>724</v>
      </c>
    </row>
    <row r="45" spans="1:85" x14ac:dyDescent="0.45">
      <c r="A45" t="s">
        <v>80</v>
      </c>
      <c r="B45" t="s">
        <v>174</v>
      </c>
      <c r="C45" s="70">
        <v>0</v>
      </c>
      <c r="D45" s="70">
        <v>0</v>
      </c>
      <c r="E45" s="70">
        <v>0</v>
      </c>
      <c r="F45" s="70">
        <v>0</v>
      </c>
      <c r="G45" s="70">
        <v>0</v>
      </c>
      <c r="H45" s="70">
        <v>0</v>
      </c>
      <c r="I45" s="70">
        <v>0</v>
      </c>
      <c r="J45" s="70">
        <v>0</v>
      </c>
      <c r="K45" s="70">
        <v>0</v>
      </c>
      <c r="L45" s="70">
        <v>0</v>
      </c>
      <c r="M45" s="70">
        <v>0</v>
      </c>
      <c r="N45" s="70">
        <v>0</v>
      </c>
      <c r="O45" s="70">
        <v>0</v>
      </c>
      <c r="P45" s="70">
        <v>0</v>
      </c>
      <c r="Q45" s="70">
        <v>0</v>
      </c>
      <c r="R45" s="70">
        <v>0</v>
      </c>
      <c r="S45" s="70">
        <v>0</v>
      </c>
      <c r="T45" s="70">
        <v>0</v>
      </c>
      <c r="U45" s="70">
        <v>0</v>
      </c>
      <c r="V45" s="70">
        <v>0</v>
      </c>
      <c r="W45" s="70">
        <v>0</v>
      </c>
      <c r="X45" s="70">
        <v>0</v>
      </c>
      <c r="Y45" s="70">
        <v>0</v>
      </c>
      <c r="Z45" s="70">
        <v>0</v>
      </c>
      <c r="AA45" s="70">
        <v>0</v>
      </c>
      <c r="AB45" s="70">
        <v>0</v>
      </c>
      <c r="AC45" s="70">
        <v>1154</v>
      </c>
      <c r="AD45" s="70">
        <v>471</v>
      </c>
      <c r="AE45" s="70">
        <v>0</v>
      </c>
      <c r="AF45" s="70">
        <v>0</v>
      </c>
      <c r="AG45" s="70">
        <v>3454</v>
      </c>
      <c r="AH45" s="70">
        <v>592</v>
      </c>
      <c r="AI45" s="70">
        <v>0</v>
      </c>
      <c r="AJ45" s="70">
        <v>2489</v>
      </c>
      <c r="AK45" s="70">
        <v>3973</v>
      </c>
      <c r="AL45" s="70">
        <v>81</v>
      </c>
      <c r="AM45" s="70">
        <v>0</v>
      </c>
      <c r="AN45" s="70">
        <v>242347</v>
      </c>
      <c r="AO45" s="70">
        <v>411</v>
      </c>
      <c r="AP45" s="70">
        <v>0</v>
      </c>
      <c r="AQ45" s="70">
        <v>0</v>
      </c>
      <c r="AR45" s="70">
        <v>0</v>
      </c>
      <c r="AS45" s="70">
        <v>0</v>
      </c>
      <c r="AT45" s="70">
        <v>0</v>
      </c>
      <c r="AU45" s="70">
        <v>0</v>
      </c>
      <c r="AV45" s="70">
        <v>0</v>
      </c>
      <c r="AW45" s="70">
        <v>0</v>
      </c>
      <c r="AX45" s="70">
        <v>0</v>
      </c>
      <c r="AY45" s="70">
        <v>0</v>
      </c>
      <c r="AZ45" s="70">
        <v>0</v>
      </c>
      <c r="BA45" s="70">
        <v>0</v>
      </c>
      <c r="BB45" s="70">
        <v>0</v>
      </c>
      <c r="BC45" s="70">
        <v>0</v>
      </c>
      <c r="BD45" s="70">
        <v>0</v>
      </c>
      <c r="BE45" s="70">
        <v>0</v>
      </c>
      <c r="BF45" s="70">
        <v>17</v>
      </c>
      <c r="BG45" s="70">
        <v>0</v>
      </c>
      <c r="BH45" s="70">
        <v>0</v>
      </c>
      <c r="BI45" s="70">
        <v>0</v>
      </c>
      <c r="BJ45" s="70">
        <v>0</v>
      </c>
      <c r="BK45" s="70">
        <v>0</v>
      </c>
      <c r="BL45" s="70">
        <v>0</v>
      </c>
      <c r="BM45" s="70">
        <v>0</v>
      </c>
      <c r="BN45" s="70">
        <v>0</v>
      </c>
      <c r="BO45" s="70">
        <v>0</v>
      </c>
      <c r="BP45" s="70">
        <v>0</v>
      </c>
      <c r="BQ45" s="70">
        <v>0</v>
      </c>
      <c r="BR45" s="70">
        <v>0</v>
      </c>
      <c r="BS45" s="70">
        <v>0</v>
      </c>
      <c r="BT45" s="70">
        <v>0</v>
      </c>
      <c r="BU45" s="70">
        <v>13661</v>
      </c>
      <c r="BV45" s="70">
        <v>268649</v>
      </c>
      <c r="BW45" s="70">
        <v>44</v>
      </c>
      <c r="BX45" s="70">
        <v>-3769</v>
      </c>
      <c r="BY45" s="70">
        <v>264924</v>
      </c>
      <c r="BZ45" s="70">
        <v>0</v>
      </c>
      <c r="CA45" s="70">
        <v>0</v>
      </c>
      <c r="CB45" s="70">
        <v>0</v>
      </c>
      <c r="CC45" s="70">
        <v>0</v>
      </c>
      <c r="CD45" s="70">
        <v>354</v>
      </c>
      <c r="CE45" s="70">
        <v>0</v>
      </c>
      <c r="CF45" s="70">
        <v>354</v>
      </c>
      <c r="CG45" s="70">
        <v>265278</v>
      </c>
    </row>
    <row r="46" spans="1:85" x14ac:dyDescent="0.45">
      <c r="A46" t="s">
        <v>81</v>
      </c>
      <c r="B46" t="s">
        <v>175</v>
      </c>
      <c r="C46" s="70">
        <v>0</v>
      </c>
      <c r="D46" s="70">
        <v>0</v>
      </c>
      <c r="E46" s="70">
        <v>0</v>
      </c>
      <c r="F46" s="70">
        <v>0</v>
      </c>
      <c r="G46" s="70">
        <v>0</v>
      </c>
      <c r="H46" s="70">
        <v>0</v>
      </c>
      <c r="I46" s="70">
        <v>0</v>
      </c>
      <c r="J46" s="70">
        <v>0</v>
      </c>
      <c r="K46" s="70">
        <v>0</v>
      </c>
      <c r="L46" s="70">
        <v>0</v>
      </c>
      <c r="M46" s="70">
        <v>0</v>
      </c>
      <c r="N46" s="70">
        <v>0</v>
      </c>
      <c r="O46" s="70">
        <v>0</v>
      </c>
      <c r="P46" s="70">
        <v>0</v>
      </c>
      <c r="Q46" s="70">
        <v>0</v>
      </c>
      <c r="R46" s="70">
        <v>0</v>
      </c>
      <c r="S46" s="70">
        <v>0</v>
      </c>
      <c r="T46" s="70">
        <v>0</v>
      </c>
      <c r="U46" s="70">
        <v>0</v>
      </c>
      <c r="V46" s="70">
        <v>0</v>
      </c>
      <c r="W46" s="70">
        <v>0</v>
      </c>
      <c r="X46" s="70">
        <v>0</v>
      </c>
      <c r="Y46" s="70">
        <v>0</v>
      </c>
      <c r="Z46" s="70">
        <v>0</v>
      </c>
      <c r="AA46" s="70">
        <v>0</v>
      </c>
      <c r="AB46" s="70">
        <v>0</v>
      </c>
      <c r="AC46" s="70">
        <v>16</v>
      </c>
      <c r="AD46" s="70">
        <v>340</v>
      </c>
      <c r="AE46" s="70">
        <v>0</v>
      </c>
      <c r="AF46" s="70">
        <v>0</v>
      </c>
      <c r="AG46" s="70">
        <v>48</v>
      </c>
      <c r="AH46" s="70">
        <v>0</v>
      </c>
      <c r="AI46" s="70">
        <v>0</v>
      </c>
      <c r="AJ46" s="70">
        <v>0</v>
      </c>
      <c r="AK46" s="70">
        <v>4658</v>
      </c>
      <c r="AL46" s="70">
        <v>0</v>
      </c>
      <c r="AM46" s="70">
        <v>0</v>
      </c>
      <c r="AN46" s="70">
        <v>1586</v>
      </c>
      <c r="AO46" s="70">
        <v>137449</v>
      </c>
      <c r="AP46" s="70">
        <v>0</v>
      </c>
      <c r="AQ46" s="70">
        <v>0</v>
      </c>
      <c r="AR46" s="70">
        <v>0</v>
      </c>
      <c r="AS46" s="70">
        <v>0</v>
      </c>
      <c r="AT46" s="70">
        <v>0</v>
      </c>
      <c r="AU46" s="70">
        <v>0</v>
      </c>
      <c r="AV46" s="70">
        <v>0</v>
      </c>
      <c r="AW46" s="70">
        <v>0</v>
      </c>
      <c r="AX46" s="70">
        <v>0</v>
      </c>
      <c r="AY46" s="70">
        <v>0</v>
      </c>
      <c r="AZ46" s="70">
        <v>0</v>
      </c>
      <c r="BA46" s="70">
        <v>0</v>
      </c>
      <c r="BB46" s="70">
        <v>0</v>
      </c>
      <c r="BC46" s="70">
        <v>0</v>
      </c>
      <c r="BD46" s="70">
        <v>0</v>
      </c>
      <c r="BE46" s="70">
        <v>0</v>
      </c>
      <c r="BF46" s="70">
        <v>0</v>
      </c>
      <c r="BG46" s="70">
        <v>0</v>
      </c>
      <c r="BH46" s="70">
        <v>0</v>
      </c>
      <c r="BI46" s="70">
        <v>0</v>
      </c>
      <c r="BJ46" s="70">
        <v>0</v>
      </c>
      <c r="BK46" s="70">
        <v>0</v>
      </c>
      <c r="BL46" s="70">
        <v>0</v>
      </c>
      <c r="BM46" s="70">
        <v>0</v>
      </c>
      <c r="BN46" s="70">
        <v>0</v>
      </c>
      <c r="BO46" s="70">
        <v>0</v>
      </c>
      <c r="BP46" s="70">
        <v>0</v>
      </c>
      <c r="BQ46" s="70">
        <v>0</v>
      </c>
      <c r="BR46" s="70">
        <v>0</v>
      </c>
      <c r="BS46" s="70">
        <v>0</v>
      </c>
      <c r="BT46" s="70">
        <v>0</v>
      </c>
      <c r="BU46" s="70">
        <v>0</v>
      </c>
      <c r="BV46" s="70">
        <v>144096</v>
      </c>
      <c r="BW46" s="70">
        <v>0</v>
      </c>
      <c r="BX46" s="70">
        <v>0</v>
      </c>
      <c r="BY46" s="70">
        <v>144096</v>
      </c>
      <c r="BZ46" s="70">
        <v>0</v>
      </c>
      <c r="CA46" s="70">
        <v>0</v>
      </c>
      <c r="CB46" s="70">
        <v>0</v>
      </c>
      <c r="CC46" s="70">
        <v>0</v>
      </c>
      <c r="CD46" s="70">
        <v>169</v>
      </c>
      <c r="CE46" s="70">
        <v>0</v>
      </c>
      <c r="CF46" s="70">
        <v>169</v>
      </c>
      <c r="CG46" s="70">
        <v>144266</v>
      </c>
    </row>
    <row r="47" spans="1:85" x14ac:dyDescent="0.45">
      <c r="A47" t="s">
        <v>82</v>
      </c>
      <c r="B47" t="s">
        <v>176</v>
      </c>
      <c r="C47" s="70">
        <v>0</v>
      </c>
      <c r="D47" s="70">
        <v>0</v>
      </c>
      <c r="E47" s="70">
        <v>0</v>
      </c>
      <c r="F47" s="70">
        <v>0</v>
      </c>
      <c r="G47" s="70">
        <v>0</v>
      </c>
      <c r="H47" s="70">
        <v>0</v>
      </c>
      <c r="I47" s="70">
        <v>0</v>
      </c>
      <c r="J47" s="70">
        <v>0</v>
      </c>
      <c r="K47" s="70">
        <v>0</v>
      </c>
      <c r="L47" s="70">
        <v>0</v>
      </c>
      <c r="M47" s="70">
        <v>0</v>
      </c>
      <c r="N47" s="70">
        <v>0</v>
      </c>
      <c r="O47" s="70">
        <v>0</v>
      </c>
      <c r="P47" s="70">
        <v>0</v>
      </c>
      <c r="Q47" s="70">
        <v>0</v>
      </c>
      <c r="R47" s="70">
        <v>0</v>
      </c>
      <c r="S47" s="70">
        <v>0</v>
      </c>
      <c r="T47" s="70">
        <v>0</v>
      </c>
      <c r="U47" s="70">
        <v>0</v>
      </c>
      <c r="V47" s="70">
        <v>0</v>
      </c>
      <c r="W47" s="70">
        <v>0</v>
      </c>
      <c r="X47" s="70">
        <v>0</v>
      </c>
      <c r="Y47" s="70">
        <v>0</v>
      </c>
      <c r="Z47" s="70">
        <v>0</v>
      </c>
      <c r="AA47" s="70">
        <v>0</v>
      </c>
      <c r="AB47" s="70">
        <v>0</v>
      </c>
      <c r="AC47" s="70">
        <v>0</v>
      </c>
      <c r="AD47" s="70">
        <v>0</v>
      </c>
      <c r="AE47" s="70">
        <v>0</v>
      </c>
      <c r="AF47" s="70">
        <v>0</v>
      </c>
      <c r="AG47" s="70">
        <v>0</v>
      </c>
      <c r="AH47" s="70">
        <v>0</v>
      </c>
      <c r="AI47" s="70">
        <v>0</v>
      </c>
      <c r="AJ47" s="70">
        <v>0</v>
      </c>
      <c r="AK47" s="70">
        <v>0</v>
      </c>
      <c r="AL47" s="70">
        <v>0</v>
      </c>
      <c r="AM47" s="70">
        <v>0</v>
      </c>
      <c r="AN47" s="70">
        <v>0</v>
      </c>
      <c r="AO47" s="70">
        <v>0</v>
      </c>
      <c r="AP47" s="70">
        <v>257730</v>
      </c>
      <c r="AQ47" s="70">
        <v>0</v>
      </c>
      <c r="AR47" s="70">
        <v>0</v>
      </c>
      <c r="AS47" s="70">
        <v>14756</v>
      </c>
      <c r="AT47" s="70">
        <v>0</v>
      </c>
      <c r="AU47" s="70">
        <v>0</v>
      </c>
      <c r="AV47" s="70">
        <v>0</v>
      </c>
      <c r="AW47" s="70">
        <v>0</v>
      </c>
      <c r="AX47" s="70">
        <v>0</v>
      </c>
      <c r="AY47" s="70">
        <v>0</v>
      </c>
      <c r="AZ47" s="70">
        <v>0</v>
      </c>
      <c r="BA47" s="70">
        <v>0</v>
      </c>
      <c r="BB47" s="70">
        <v>2646</v>
      </c>
      <c r="BC47" s="70">
        <v>0</v>
      </c>
      <c r="BD47" s="70">
        <v>0</v>
      </c>
      <c r="BE47" s="70">
        <v>0</v>
      </c>
      <c r="BF47" s="70">
        <v>0</v>
      </c>
      <c r="BG47" s="70">
        <v>0</v>
      </c>
      <c r="BH47" s="70">
        <v>0</v>
      </c>
      <c r="BI47" s="70">
        <v>0</v>
      </c>
      <c r="BJ47" s="70">
        <v>0</v>
      </c>
      <c r="BK47" s="70">
        <v>0</v>
      </c>
      <c r="BL47" s="70">
        <v>0</v>
      </c>
      <c r="BM47" s="70">
        <v>0</v>
      </c>
      <c r="BN47" s="70">
        <v>0</v>
      </c>
      <c r="BO47" s="70">
        <v>0</v>
      </c>
      <c r="BP47" s="70">
        <v>0</v>
      </c>
      <c r="BQ47" s="70">
        <v>0</v>
      </c>
      <c r="BR47" s="70">
        <v>222</v>
      </c>
      <c r="BS47" s="70">
        <v>0</v>
      </c>
      <c r="BT47" s="70">
        <v>553</v>
      </c>
      <c r="BU47" s="70">
        <v>0</v>
      </c>
      <c r="BV47" s="70">
        <v>275907</v>
      </c>
      <c r="BW47" s="70">
        <v>4593</v>
      </c>
      <c r="BX47" s="70">
        <v>0</v>
      </c>
      <c r="BY47" s="70">
        <v>280501</v>
      </c>
      <c r="BZ47" s="70">
        <v>97249</v>
      </c>
      <c r="CA47" s="70">
        <v>4172</v>
      </c>
      <c r="CB47" s="70">
        <v>101422</v>
      </c>
      <c r="CC47" s="70">
        <v>0</v>
      </c>
      <c r="CD47" s="70">
        <v>8464</v>
      </c>
      <c r="CE47" s="70">
        <v>0</v>
      </c>
      <c r="CF47" s="70">
        <v>8464</v>
      </c>
      <c r="CG47" s="70">
        <v>390386</v>
      </c>
    </row>
    <row r="48" spans="1:85" x14ac:dyDescent="0.45">
      <c r="A48" t="s">
        <v>83</v>
      </c>
      <c r="B48" t="s">
        <v>177</v>
      </c>
      <c r="C48" s="70">
        <v>0</v>
      </c>
      <c r="D48" s="70">
        <v>0</v>
      </c>
      <c r="E48" s="70">
        <v>0</v>
      </c>
      <c r="F48" s="70">
        <v>0</v>
      </c>
      <c r="G48" s="70">
        <v>0</v>
      </c>
      <c r="H48" s="70">
        <v>0</v>
      </c>
      <c r="I48" s="70">
        <v>0</v>
      </c>
      <c r="J48" s="70">
        <v>0</v>
      </c>
      <c r="K48" s="70">
        <v>0</v>
      </c>
      <c r="L48" s="70">
        <v>0</v>
      </c>
      <c r="M48" s="70">
        <v>0</v>
      </c>
      <c r="N48" s="70">
        <v>0</v>
      </c>
      <c r="O48" s="70">
        <v>0</v>
      </c>
      <c r="P48" s="70">
        <v>0</v>
      </c>
      <c r="Q48" s="70">
        <v>0</v>
      </c>
      <c r="R48" s="70">
        <v>0</v>
      </c>
      <c r="S48" s="70">
        <v>0</v>
      </c>
      <c r="T48" s="70">
        <v>0</v>
      </c>
      <c r="U48" s="70">
        <v>0</v>
      </c>
      <c r="V48" s="70">
        <v>0</v>
      </c>
      <c r="W48" s="70">
        <v>0</v>
      </c>
      <c r="X48" s="70">
        <v>0</v>
      </c>
      <c r="Y48" s="70">
        <v>0</v>
      </c>
      <c r="Z48" s="70">
        <v>0</v>
      </c>
      <c r="AA48" s="70">
        <v>0</v>
      </c>
      <c r="AB48" s="70">
        <v>0</v>
      </c>
      <c r="AC48" s="70">
        <v>0</v>
      </c>
      <c r="AD48" s="70">
        <v>0</v>
      </c>
      <c r="AE48" s="70">
        <v>0</v>
      </c>
      <c r="AF48" s="70">
        <v>0</v>
      </c>
      <c r="AG48" s="70">
        <v>996</v>
      </c>
      <c r="AH48" s="70">
        <v>0</v>
      </c>
      <c r="AI48" s="70">
        <v>0</v>
      </c>
      <c r="AJ48" s="70">
        <v>0</v>
      </c>
      <c r="AK48" s="70">
        <v>0</v>
      </c>
      <c r="AL48" s="70">
        <v>0</v>
      </c>
      <c r="AM48" s="70">
        <v>0</v>
      </c>
      <c r="AN48" s="70">
        <v>0</v>
      </c>
      <c r="AO48" s="70">
        <v>0</v>
      </c>
      <c r="AP48" s="70">
        <v>0</v>
      </c>
      <c r="AQ48" s="70">
        <v>157311</v>
      </c>
      <c r="AR48" s="70">
        <v>867</v>
      </c>
      <c r="AS48" s="70">
        <v>0</v>
      </c>
      <c r="AT48" s="70">
        <v>0</v>
      </c>
      <c r="AU48" s="70">
        <v>0</v>
      </c>
      <c r="AV48" s="70">
        <v>0</v>
      </c>
      <c r="AW48" s="70">
        <v>0</v>
      </c>
      <c r="AX48" s="70">
        <v>0</v>
      </c>
      <c r="AY48" s="70">
        <v>0</v>
      </c>
      <c r="AZ48" s="70">
        <v>0</v>
      </c>
      <c r="BA48" s="70">
        <v>0</v>
      </c>
      <c r="BB48" s="70">
        <v>0</v>
      </c>
      <c r="BC48" s="70">
        <v>0</v>
      </c>
      <c r="BD48" s="70">
        <v>0</v>
      </c>
      <c r="BE48" s="70">
        <v>0</v>
      </c>
      <c r="BF48" s="70">
        <v>0</v>
      </c>
      <c r="BG48" s="70">
        <v>0</v>
      </c>
      <c r="BH48" s="70">
        <v>0</v>
      </c>
      <c r="BI48" s="70">
        <v>0</v>
      </c>
      <c r="BJ48" s="70">
        <v>0</v>
      </c>
      <c r="BK48" s="70">
        <v>0</v>
      </c>
      <c r="BL48" s="70">
        <v>0</v>
      </c>
      <c r="BM48" s="70">
        <v>0</v>
      </c>
      <c r="BN48" s="70">
        <v>0</v>
      </c>
      <c r="BO48" s="70">
        <v>0</v>
      </c>
      <c r="BP48" s="70">
        <v>0</v>
      </c>
      <c r="BQ48" s="70">
        <v>42</v>
      </c>
      <c r="BR48" s="70">
        <v>0</v>
      </c>
      <c r="BS48" s="70">
        <v>18</v>
      </c>
      <c r="BT48" s="70">
        <v>1</v>
      </c>
      <c r="BU48" s="70">
        <v>0</v>
      </c>
      <c r="BV48" s="70">
        <v>159236</v>
      </c>
      <c r="BW48" s="70">
        <v>9665</v>
      </c>
      <c r="BX48" s="70">
        <v>0</v>
      </c>
      <c r="BY48" s="70">
        <v>168900</v>
      </c>
      <c r="BZ48" s="70">
        <v>11018</v>
      </c>
      <c r="CA48" s="70">
        <v>134</v>
      </c>
      <c r="CB48" s="70">
        <v>11152</v>
      </c>
      <c r="CC48" s="70">
        <v>0</v>
      </c>
      <c r="CD48" s="70">
        <v>4282</v>
      </c>
      <c r="CE48" s="70">
        <v>0</v>
      </c>
      <c r="CF48" s="70">
        <v>4282</v>
      </c>
      <c r="CG48" s="70">
        <v>184335</v>
      </c>
    </row>
    <row r="49" spans="1:85" x14ac:dyDescent="0.45">
      <c r="A49" t="s">
        <v>84</v>
      </c>
      <c r="B49" t="s">
        <v>178</v>
      </c>
      <c r="C49" s="70">
        <v>0</v>
      </c>
      <c r="D49" s="70">
        <v>0</v>
      </c>
      <c r="E49" s="70">
        <v>0</v>
      </c>
      <c r="F49" s="70">
        <v>0</v>
      </c>
      <c r="G49" s="70">
        <v>0</v>
      </c>
      <c r="H49" s="70">
        <v>0</v>
      </c>
      <c r="I49" s="70">
        <v>0</v>
      </c>
      <c r="J49" s="70">
        <v>0</v>
      </c>
      <c r="K49" s="70">
        <v>0</v>
      </c>
      <c r="L49" s="70">
        <v>0</v>
      </c>
      <c r="M49" s="70">
        <v>0</v>
      </c>
      <c r="N49" s="70">
        <v>0</v>
      </c>
      <c r="O49" s="70">
        <v>0</v>
      </c>
      <c r="P49" s="70">
        <v>0</v>
      </c>
      <c r="Q49" s="70">
        <v>0</v>
      </c>
      <c r="R49" s="70">
        <v>0</v>
      </c>
      <c r="S49" s="70">
        <v>0</v>
      </c>
      <c r="T49" s="70">
        <v>0</v>
      </c>
      <c r="U49" s="70">
        <v>0</v>
      </c>
      <c r="V49" s="70">
        <v>0</v>
      </c>
      <c r="W49" s="70">
        <v>0</v>
      </c>
      <c r="X49" s="70">
        <v>0</v>
      </c>
      <c r="Y49" s="70">
        <v>0</v>
      </c>
      <c r="Z49" s="70">
        <v>0</v>
      </c>
      <c r="AA49" s="70">
        <v>0</v>
      </c>
      <c r="AB49" s="70">
        <v>0</v>
      </c>
      <c r="AC49" s="70">
        <v>0</v>
      </c>
      <c r="AD49" s="70">
        <v>0</v>
      </c>
      <c r="AE49" s="70">
        <v>0</v>
      </c>
      <c r="AF49" s="70">
        <v>0</v>
      </c>
      <c r="AG49" s="70">
        <v>63</v>
      </c>
      <c r="AH49" s="70">
        <v>0</v>
      </c>
      <c r="AI49" s="70">
        <v>0</v>
      </c>
      <c r="AJ49" s="70">
        <v>0</v>
      </c>
      <c r="AK49" s="70">
        <v>0</v>
      </c>
      <c r="AL49" s="70">
        <v>0</v>
      </c>
      <c r="AM49" s="70">
        <v>0</v>
      </c>
      <c r="AN49" s="70">
        <v>0</v>
      </c>
      <c r="AO49" s="70">
        <v>0</v>
      </c>
      <c r="AP49" s="70">
        <v>0</v>
      </c>
      <c r="AQ49" s="70">
        <v>0</v>
      </c>
      <c r="AR49" s="70">
        <v>701536</v>
      </c>
      <c r="AS49" s="70">
        <v>267</v>
      </c>
      <c r="AT49" s="70">
        <v>0</v>
      </c>
      <c r="AU49" s="70">
        <v>0</v>
      </c>
      <c r="AV49" s="70">
        <v>0</v>
      </c>
      <c r="AW49" s="70">
        <v>0</v>
      </c>
      <c r="AX49" s="70">
        <v>0</v>
      </c>
      <c r="AY49" s="70">
        <v>0</v>
      </c>
      <c r="AZ49" s="70">
        <v>0</v>
      </c>
      <c r="BA49" s="70">
        <v>0</v>
      </c>
      <c r="BB49" s="70">
        <v>196</v>
      </c>
      <c r="BC49" s="70">
        <v>0</v>
      </c>
      <c r="BD49" s="70">
        <v>0</v>
      </c>
      <c r="BE49" s="70">
        <v>0</v>
      </c>
      <c r="BF49" s="70">
        <v>0</v>
      </c>
      <c r="BG49" s="70">
        <v>0</v>
      </c>
      <c r="BH49" s="70">
        <v>0</v>
      </c>
      <c r="BI49" s="70">
        <v>0</v>
      </c>
      <c r="BJ49" s="70">
        <v>0</v>
      </c>
      <c r="BK49" s="70">
        <v>0</v>
      </c>
      <c r="BL49" s="70">
        <v>0</v>
      </c>
      <c r="BM49" s="70">
        <v>0</v>
      </c>
      <c r="BN49" s="70">
        <v>256</v>
      </c>
      <c r="BO49" s="70">
        <v>0</v>
      </c>
      <c r="BP49" s="70">
        <v>0</v>
      </c>
      <c r="BQ49" s="70">
        <v>0</v>
      </c>
      <c r="BR49" s="70">
        <v>0</v>
      </c>
      <c r="BS49" s="70">
        <v>0</v>
      </c>
      <c r="BT49" s="70">
        <v>0</v>
      </c>
      <c r="BU49" s="70">
        <v>0</v>
      </c>
      <c r="BV49" s="70">
        <v>702318</v>
      </c>
      <c r="BW49" s="70">
        <v>253</v>
      </c>
      <c r="BX49" s="70">
        <v>0</v>
      </c>
      <c r="BY49" s="70">
        <v>702571</v>
      </c>
      <c r="BZ49" s="70">
        <v>0</v>
      </c>
      <c r="CA49" s="70">
        <v>0</v>
      </c>
      <c r="CB49" s="70">
        <v>0</v>
      </c>
      <c r="CC49" s="70">
        <v>0</v>
      </c>
      <c r="CD49" s="70">
        <v>31190</v>
      </c>
      <c r="CE49" s="70">
        <v>-5</v>
      </c>
      <c r="CF49" s="70">
        <v>31185</v>
      </c>
      <c r="CG49" s="70">
        <v>733756</v>
      </c>
    </row>
    <row r="50" spans="1:85" x14ac:dyDescent="0.45">
      <c r="A50" t="s">
        <v>85</v>
      </c>
      <c r="B50" t="s">
        <v>179</v>
      </c>
      <c r="C50" s="70">
        <v>0</v>
      </c>
      <c r="D50" s="70">
        <v>0</v>
      </c>
      <c r="E50" s="70">
        <v>0</v>
      </c>
      <c r="F50" s="70">
        <v>0</v>
      </c>
      <c r="G50" s="70">
        <v>0</v>
      </c>
      <c r="H50" s="70">
        <v>0</v>
      </c>
      <c r="I50" s="70">
        <v>0</v>
      </c>
      <c r="J50" s="70">
        <v>0</v>
      </c>
      <c r="K50" s="70">
        <v>0</v>
      </c>
      <c r="L50" s="70">
        <v>0</v>
      </c>
      <c r="M50" s="70">
        <v>0</v>
      </c>
      <c r="N50" s="70">
        <v>0</v>
      </c>
      <c r="O50" s="70">
        <v>0</v>
      </c>
      <c r="P50" s="70">
        <v>0</v>
      </c>
      <c r="Q50" s="70">
        <v>0</v>
      </c>
      <c r="R50" s="70">
        <v>0</v>
      </c>
      <c r="S50" s="70">
        <v>0</v>
      </c>
      <c r="T50" s="70">
        <v>0</v>
      </c>
      <c r="U50" s="70">
        <v>0</v>
      </c>
      <c r="V50" s="70">
        <v>0</v>
      </c>
      <c r="W50" s="70">
        <v>0</v>
      </c>
      <c r="X50" s="70">
        <v>0</v>
      </c>
      <c r="Y50" s="70">
        <v>0</v>
      </c>
      <c r="Z50" s="70">
        <v>0</v>
      </c>
      <c r="AA50" s="70">
        <v>0</v>
      </c>
      <c r="AB50" s="70">
        <v>0</v>
      </c>
      <c r="AC50" s="70">
        <v>0</v>
      </c>
      <c r="AD50" s="70">
        <v>0</v>
      </c>
      <c r="AE50" s="70">
        <v>0</v>
      </c>
      <c r="AF50" s="70">
        <v>0</v>
      </c>
      <c r="AG50" s="70">
        <v>0</v>
      </c>
      <c r="AH50" s="70">
        <v>0</v>
      </c>
      <c r="AI50" s="70">
        <v>0</v>
      </c>
      <c r="AJ50" s="70">
        <v>0</v>
      </c>
      <c r="AK50" s="70">
        <v>0</v>
      </c>
      <c r="AL50" s="70">
        <v>0</v>
      </c>
      <c r="AM50" s="70">
        <v>0</v>
      </c>
      <c r="AN50" s="70">
        <v>0</v>
      </c>
      <c r="AO50" s="70">
        <v>0</v>
      </c>
      <c r="AP50" s="70">
        <v>12276</v>
      </c>
      <c r="AQ50" s="70">
        <v>0</v>
      </c>
      <c r="AR50" s="70">
        <v>0</v>
      </c>
      <c r="AS50" s="70">
        <v>253084</v>
      </c>
      <c r="AT50" s="70">
        <v>0</v>
      </c>
      <c r="AU50" s="70">
        <v>0</v>
      </c>
      <c r="AV50" s="70">
        <v>0</v>
      </c>
      <c r="AW50" s="70">
        <v>0</v>
      </c>
      <c r="AX50" s="70">
        <v>0</v>
      </c>
      <c r="AY50" s="70">
        <v>0</v>
      </c>
      <c r="AZ50" s="70">
        <v>0</v>
      </c>
      <c r="BA50" s="70">
        <v>0</v>
      </c>
      <c r="BB50" s="70">
        <v>15107</v>
      </c>
      <c r="BC50" s="70">
        <v>3105</v>
      </c>
      <c r="BD50" s="70">
        <v>0</v>
      </c>
      <c r="BE50" s="70">
        <v>0</v>
      </c>
      <c r="BF50" s="70">
        <v>0</v>
      </c>
      <c r="BG50" s="70">
        <v>0</v>
      </c>
      <c r="BH50" s="70">
        <v>0</v>
      </c>
      <c r="BI50" s="70">
        <v>0</v>
      </c>
      <c r="BJ50" s="70">
        <v>0</v>
      </c>
      <c r="BK50" s="70">
        <v>0</v>
      </c>
      <c r="BL50" s="70">
        <v>0</v>
      </c>
      <c r="BM50" s="70">
        <v>0</v>
      </c>
      <c r="BN50" s="70">
        <v>0</v>
      </c>
      <c r="BO50" s="70">
        <v>0</v>
      </c>
      <c r="BP50" s="70">
        <v>444</v>
      </c>
      <c r="BQ50" s="70">
        <v>14</v>
      </c>
      <c r="BR50" s="70">
        <v>0</v>
      </c>
      <c r="BS50" s="70">
        <v>0</v>
      </c>
      <c r="BT50" s="70">
        <v>2356</v>
      </c>
      <c r="BU50" s="70">
        <v>0</v>
      </c>
      <c r="BV50" s="70">
        <v>286386</v>
      </c>
      <c r="BW50" s="70">
        <v>1324</v>
      </c>
      <c r="BX50" s="70">
        <v>0</v>
      </c>
      <c r="BY50" s="70">
        <v>287710</v>
      </c>
      <c r="BZ50" s="70">
        <v>0</v>
      </c>
      <c r="CA50" s="70">
        <v>0</v>
      </c>
      <c r="CB50" s="70">
        <v>0</v>
      </c>
      <c r="CC50" s="70">
        <v>0</v>
      </c>
      <c r="CD50" s="70">
        <v>784</v>
      </c>
      <c r="CE50" s="70">
        <v>0</v>
      </c>
      <c r="CF50" s="70">
        <v>784</v>
      </c>
      <c r="CG50" s="70">
        <v>288495</v>
      </c>
    </row>
    <row r="51" spans="1:85" x14ac:dyDescent="0.45">
      <c r="A51" t="s">
        <v>86</v>
      </c>
      <c r="B51" t="s">
        <v>180</v>
      </c>
      <c r="C51" s="70">
        <v>0</v>
      </c>
      <c r="D51" s="70">
        <v>0</v>
      </c>
      <c r="E51" s="70">
        <v>0</v>
      </c>
      <c r="F51" s="70">
        <v>0</v>
      </c>
      <c r="G51" s="70">
        <v>0</v>
      </c>
      <c r="H51" s="70">
        <v>0</v>
      </c>
      <c r="I51" s="70">
        <v>0</v>
      </c>
      <c r="J51" s="70">
        <v>0</v>
      </c>
      <c r="K51" s="70">
        <v>0</v>
      </c>
      <c r="L51" s="70">
        <v>0</v>
      </c>
      <c r="M51" s="70">
        <v>0</v>
      </c>
      <c r="N51" s="70">
        <v>0</v>
      </c>
      <c r="O51" s="70">
        <v>0</v>
      </c>
      <c r="P51" s="70">
        <v>0</v>
      </c>
      <c r="Q51" s="70">
        <v>0</v>
      </c>
      <c r="R51" s="70">
        <v>0</v>
      </c>
      <c r="S51" s="70">
        <v>0</v>
      </c>
      <c r="T51" s="70">
        <v>0</v>
      </c>
      <c r="U51" s="70">
        <v>0</v>
      </c>
      <c r="V51" s="70">
        <v>0</v>
      </c>
      <c r="W51" s="70">
        <v>0</v>
      </c>
      <c r="X51" s="70">
        <v>0</v>
      </c>
      <c r="Y51" s="70">
        <v>0</v>
      </c>
      <c r="Z51" s="70">
        <v>0</v>
      </c>
      <c r="AA51" s="70">
        <v>0</v>
      </c>
      <c r="AB51" s="70">
        <v>0</v>
      </c>
      <c r="AC51" s="70">
        <v>0</v>
      </c>
      <c r="AD51" s="70">
        <v>5090</v>
      </c>
      <c r="AE51" s="70">
        <v>433</v>
      </c>
      <c r="AF51" s="70">
        <v>0</v>
      </c>
      <c r="AG51" s="70">
        <v>260</v>
      </c>
      <c r="AH51" s="70">
        <v>0</v>
      </c>
      <c r="AI51" s="70">
        <v>0</v>
      </c>
      <c r="AJ51" s="70">
        <v>0</v>
      </c>
      <c r="AK51" s="70">
        <v>0</v>
      </c>
      <c r="AL51" s="70">
        <v>0</v>
      </c>
      <c r="AM51" s="70">
        <v>0</v>
      </c>
      <c r="AN51" s="70">
        <v>0</v>
      </c>
      <c r="AO51" s="70">
        <v>0</v>
      </c>
      <c r="AP51" s="70">
        <v>0</v>
      </c>
      <c r="AQ51" s="70">
        <v>0</v>
      </c>
      <c r="AR51" s="70">
        <v>0</v>
      </c>
      <c r="AS51" s="70">
        <v>0</v>
      </c>
      <c r="AT51" s="70">
        <v>856482</v>
      </c>
      <c r="AU51" s="70">
        <v>28659</v>
      </c>
      <c r="AV51" s="70">
        <v>0</v>
      </c>
      <c r="AW51" s="70">
        <v>0</v>
      </c>
      <c r="AX51" s="70">
        <v>0</v>
      </c>
      <c r="AY51" s="70">
        <v>0</v>
      </c>
      <c r="AZ51" s="70">
        <v>0</v>
      </c>
      <c r="BA51" s="70">
        <v>0</v>
      </c>
      <c r="BB51" s="70">
        <v>0</v>
      </c>
      <c r="BC51" s="70">
        <v>0</v>
      </c>
      <c r="BD51" s="70">
        <v>0</v>
      </c>
      <c r="BE51" s="70">
        <v>0</v>
      </c>
      <c r="BF51" s="70">
        <v>0</v>
      </c>
      <c r="BG51" s="70">
        <v>0</v>
      </c>
      <c r="BH51" s="70">
        <v>0</v>
      </c>
      <c r="BI51" s="70">
        <v>0</v>
      </c>
      <c r="BJ51" s="70">
        <v>0</v>
      </c>
      <c r="BK51" s="70">
        <v>0</v>
      </c>
      <c r="BL51" s="70">
        <v>0</v>
      </c>
      <c r="BM51" s="70">
        <v>0</v>
      </c>
      <c r="BN51" s="70">
        <v>0</v>
      </c>
      <c r="BO51" s="70">
        <v>0</v>
      </c>
      <c r="BP51" s="70">
        <v>0</v>
      </c>
      <c r="BQ51" s="70">
        <v>0</v>
      </c>
      <c r="BR51" s="70">
        <v>0</v>
      </c>
      <c r="BS51" s="70">
        <v>0</v>
      </c>
      <c r="BT51" s="70">
        <v>0</v>
      </c>
      <c r="BU51" s="70">
        <v>25</v>
      </c>
      <c r="BV51" s="70">
        <v>890949</v>
      </c>
      <c r="BW51" s="70">
        <v>72</v>
      </c>
      <c r="BX51" s="70">
        <v>0</v>
      </c>
      <c r="BY51" s="70">
        <v>891021</v>
      </c>
      <c r="BZ51" s="70">
        <v>0</v>
      </c>
      <c r="CA51" s="70">
        <v>0</v>
      </c>
      <c r="CB51" s="70">
        <v>0</v>
      </c>
      <c r="CC51" s="70">
        <v>0</v>
      </c>
      <c r="CD51" s="70">
        <v>0</v>
      </c>
      <c r="CE51" s="70">
        <v>-477</v>
      </c>
      <c r="CF51" s="70">
        <v>-477</v>
      </c>
      <c r="CG51" s="70">
        <v>890544</v>
      </c>
    </row>
    <row r="52" spans="1:85" x14ac:dyDescent="0.45">
      <c r="A52" t="s">
        <v>87</v>
      </c>
      <c r="B52" t="s">
        <v>181</v>
      </c>
      <c r="C52" s="70">
        <v>0</v>
      </c>
      <c r="D52" s="70">
        <v>0</v>
      </c>
      <c r="E52" s="70">
        <v>0</v>
      </c>
      <c r="F52" s="70">
        <v>0</v>
      </c>
      <c r="G52" s="70">
        <v>0</v>
      </c>
      <c r="H52" s="70">
        <v>0</v>
      </c>
      <c r="I52" s="70">
        <v>0</v>
      </c>
      <c r="J52" s="70">
        <v>0</v>
      </c>
      <c r="K52" s="70">
        <v>0</v>
      </c>
      <c r="L52" s="70">
        <v>0</v>
      </c>
      <c r="M52" s="70">
        <v>0</v>
      </c>
      <c r="N52" s="70">
        <v>0</v>
      </c>
      <c r="O52" s="70">
        <v>0</v>
      </c>
      <c r="P52" s="70">
        <v>0</v>
      </c>
      <c r="Q52" s="70">
        <v>0</v>
      </c>
      <c r="R52" s="70">
        <v>0</v>
      </c>
      <c r="S52" s="70">
        <v>0</v>
      </c>
      <c r="T52" s="70">
        <v>0</v>
      </c>
      <c r="U52" s="70">
        <v>0</v>
      </c>
      <c r="V52" s="70">
        <v>0</v>
      </c>
      <c r="W52" s="70">
        <v>0</v>
      </c>
      <c r="X52" s="70">
        <v>0</v>
      </c>
      <c r="Y52" s="70">
        <v>0</v>
      </c>
      <c r="Z52" s="70">
        <v>0</v>
      </c>
      <c r="AA52" s="70">
        <v>0</v>
      </c>
      <c r="AB52" s="70">
        <v>0</v>
      </c>
      <c r="AC52" s="70">
        <v>0</v>
      </c>
      <c r="AD52" s="70">
        <v>0</v>
      </c>
      <c r="AE52" s="70">
        <v>0</v>
      </c>
      <c r="AF52" s="70">
        <v>0</v>
      </c>
      <c r="AG52" s="70">
        <v>0</v>
      </c>
      <c r="AH52" s="70">
        <v>0</v>
      </c>
      <c r="AI52" s="70">
        <v>0</v>
      </c>
      <c r="AJ52" s="70">
        <v>0</v>
      </c>
      <c r="AK52" s="70">
        <v>0</v>
      </c>
      <c r="AL52" s="70">
        <v>0</v>
      </c>
      <c r="AM52" s="70">
        <v>0</v>
      </c>
      <c r="AN52" s="70">
        <v>0</v>
      </c>
      <c r="AO52" s="70">
        <v>0</v>
      </c>
      <c r="AP52" s="70">
        <v>0</v>
      </c>
      <c r="AQ52" s="70">
        <v>0</v>
      </c>
      <c r="AR52" s="70">
        <v>0</v>
      </c>
      <c r="AS52" s="70">
        <v>0</v>
      </c>
      <c r="AT52" s="70">
        <v>35834</v>
      </c>
      <c r="AU52" s="70">
        <v>631134</v>
      </c>
      <c r="AV52" s="70">
        <v>934</v>
      </c>
      <c r="AW52" s="70">
        <v>0</v>
      </c>
      <c r="AX52" s="70">
        <v>0</v>
      </c>
      <c r="AY52" s="70">
        <v>0</v>
      </c>
      <c r="AZ52" s="70">
        <v>9</v>
      </c>
      <c r="BA52" s="70">
        <v>0</v>
      </c>
      <c r="BB52" s="70">
        <v>0</v>
      </c>
      <c r="BC52" s="70">
        <v>692</v>
      </c>
      <c r="BD52" s="70">
        <v>0</v>
      </c>
      <c r="BE52" s="70">
        <v>0</v>
      </c>
      <c r="BF52" s="70">
        <v>0</v>
      </c>
      <c r="BG52" s="70">
        <v>0</v>
      </c>
      <c r="BH52" s="70">
        <v>0</v>
      </c>
      <c r="BI52" s="70">
        <v>0</v>
      </c>
      <c r="BJ52" s="70">
        <v>0</v>
      </c>
      <c r="BK52" s="70">
        <v>0</v>
      </c>
      <c r="BL52" s="70">
        <v>0</v>
      </c>
      <c r="BM52" s="70">
        <v>0</v>
      </c>
      <c r="BN52" s="70">
        <v>0</v>
      </c>
      <c r="BO52" s="70">
        <v>0</v>
      </c>
      <c r="BP52" s="70">
        <v>0</v>
      </c>
      <c r="BQ52" s="70">
        <v>0</v>
      </c>
      <c r="BR52" s="70">
        <v>0</v>
      </c>
      <c r="BS52" s="70">
        <v>0</v>
      </c>
      <c r="BT52" s="70">
        <v>0</v>
      </c>
      <c r="BU52" s="70">
        <v>0</v>
      </c>
      <c r="BV52" s="70">
        <v>668603</v>
      </c>
      <c r="BW52" s="70">
        <v>91</v>
      </c>
      <c r="BX52" s="70">
        <v>0</v>
      </c>
      <c r="BY52" s="70">
        <v>668694</v>
      </c>
      <c r="BZ52" s="70">
        <v>0</v>
      </c>
      <c r="CA52" s="70">
        <v>0</v>
      </c>
      <c r="CB52" s="70">
        <v>0</v>
      </c>
      <c r="CC52" s="70">
        <v>0</v>
      </c>
      <c r="CD52" s="70">
        <v>1347</v>
      </c>
      <c r="CE52" s="70">
        <v>0</v>
      </c>
      <c r="CF52" s="70">
        <v>1347</v>
      </c>
      <c r="CG52" s="70">
        <v>670041</v>
      </c>
    </row>
    <row r="53" spans="1:85" x14ac:dyDescent="0.45">
      <c r="A53" t="s">
        <v>88</v>
      </c>
      <c r="B53" t="s">
        <v>182</v>
      </c>
      <c r="C53" s="70">
        <v>0</v>
      </c>
      <c r="D53" s="70">
        <v>0</v>
      </c>
      <c r="E53" s="70">
        <v>0</v>
      </c>
      <c r="F53" s="70">
        <v>0</v>
      </c>
      <c r="G53" s="70">
        <v>0</v>
      </c>
      <c r="H53" s="70">
        <v>0</v>
      </c>
      <c r="I53" s="70">
        <v>0</v>
      </c>
      <c r="J53" s="70">
        <v>0</v>
      </c>
      <c r="K53" s="70">
        <v>0</v>
      </c>
      <c r="L53" s="70">
        <v>0</v>
      </c>
      <c r="M53" s="70">
        <v>0</v>
      </c>
      <c r="N53" s="70">
        <v>0</v>
      </c>
      <c r="O53" s="70">
        <v>0</v>
      </c>
      <c r="P53" s="70">
        <v>0</v>
      </c>
      <c r="Q53" s="70">
        <v>0</v>
      </c>
      <c r="R53" s="70">
        <v>0</v>
      </c>
      <c r="S53" s="70">
        <v>0</v>
      </c>
      <c r="T53" s="70">
        <v>0</v>
      </c>
      <c r="U53" s="70">
        <v>0</v>
      </c>
      <c r="V53" s="70">
        <v>0</v>
      </c>
      <c r="W53" s="70">
        <v>0</v>
      </c>
      <c r="X53" s="70">
        <v>0</v>
      </c>
      <c r="Y53" s="70">
        <v>0</v>
      </c>
      <c r="Z53" s="70">
        <v>0</v>
      </c>
      <c r="AA53" s="70">
        <v>0</v>
      </c>
      <c r="AB53" s="70">
        <v>0</v>
      </c>
      <c r="AC53" s="70">
        <v>0</v>
      </c>
      <c r="AD53" s="70">
        <v>0</v>
      </c>
      <c r="AE53" s="70">
        <v>0</v>
      </c>
      <c r="AF53" s="70">
        <v>0</v>
      </c>
      <c r="AG53" s="70">
        <v>0</v>
      </c>
      <c r="AH53" s="70">
        <v>0</v>
      </c>
      <c r="AI53" s="70">
        <v>0</v>
      </c>
      <c r="AJ53" s="70">
        <v>0</v>
      </c>
      <c r="AK53" s="70">
        <v>0</v>
      </c>
      <c r="AL53" s="70">
        <v>0</v>
      </c>
      <c r="AM53" s="70">
        <v>0</v>
      </c>
      <c r="AN53" s="70">
        <v>98</v>
      </c>
      <c r="AO53" s="70">
        <v>0</v>
      </c>
      <c r="AP53" s="70">
        <v>0</v>
      </c>
      <c r="AQ53" s="70">
        <v>0</v>
      </c>
      <c r="AR53" s="70">
        <v>0</v>
      </c>
      <c r="AS53" s="70">
        <v>0</v>
      </c>
      <c r="AT53" s="70">
        <v>0</v>
      </c>
      <c r="AU53" s="70">
        <v>8736</v>
      </c>
      <c r="AV53" s="70">
        <v>1155655</v>
      </c>
      <c r="AW53" s="70">
        <v>0</v>
      </c>
      <c r="AX53" s="70">
        <v>0</v>
      </c>
      <c r="AY53" s="70">
        <v>148</v>
      </c>
      <c r="AZ53" s="70">
        <v>997</v>
      </c>
      <c r="BA53" s="70">
        <v>0</v>
      </c>
      <c r="BB53" s="70">
        <v>0</v>
      </c>
      <c r="BC53" s="70">
        <v>0</v>
      </c>
      <c r="BD53" s="70">
        <v>0</v>
      </c>
      <c r="BE53" s="70">
        <v>69</v>
      </c>
      <c r="BF53" s="70">
        <v>0</v>
      </c>
      <c r="BG53" s="70">
        <v>105</v>
      </c>
      <c r="BH53" s="70">
        <v>0</v>
      </c>
      <c r="BI53" s="70">
        <v>0</v>
      </c>
      <c r="BJ53" s="70">
        <v>0</v>
      </c>
      <c r="BK53" s="70">
        <v>0</v>
      </c>
      <c r="BL53" s="70">
        <v>0</v>
      </c>
      <c r="BM53" s="70">
        <v>0</v>
      </c>
      <c r="BN53" s="70">
        <v>0</v>
      </c>
      <c r="BO53" s="70">
        <v>0</v>
      </c>
      <c r="BP53" s="70">
        <v>0</v>
      </c>
      <c r="BQ53" s="70">
        <v>0</v>
      </c>
      <c r="BR53" s="70">
        <v>0</v>
      </c>
      <c r="BS53" s="70">
        <v>7731</v>
      </c>
      <c r="BT53" s="70">
        <v>0</v>
      </c>
      <c r="BU53" s="70">
        <v>-376</v>
      </c>
      <c r="BV53" s="70">
        <v>1173162</v>
      </c>
      <c r="BW53" s="70">
        <v>42684</v>
      </c>
      <c r="BX53" s="70">
        <v>-752</v>
      </c>
      <c r="BY53" s="70">
        <v>1215094</v>
      </c>
      <c r="BZ53" s="70">
        <v>0</v>
      </c>
      <c r="CA53" s="70">
        <v>0</v>
      </c>
      <c r="CB53" s="70">
        <v>0</v>
      </c>
      <c r="CC53" s="70">
        <v>0</v>
      </c>
      <c r="CD53" s="70">
        <v>41074</v>
      </c>
      <c r="CE53" s="70">
        <v>-6272</v>
      </c>
      <c r="CF53" s="70">
        <v>34802</v>
      </c>
      <c r="CG53" s="70">
        <v>1249896</v>
      </c>
    </row>
    <row r="54" spans="1:85" x14ac:dyDescent="0.45">
      <c r="A54" t="s">
        <v>89</v>
      </c>
      <c r="B54" t="s">
        <v>183</v>
      </c>
      <c r="C54" s="70">
        <v>0</v>
      </c>
      <c r="D54" s="70">
        <v>0</v>
      </c>
      <c r="E54" s="70">
        <v>0</v>
      </c>
      <c r="F54" s="70">
        <v>0</v>
      </c>
      <c r="G54" s="70">
        <v>0</v>
      </c>
      <c r="H54" s="70">
        <v>0</v>
      </c>
      <c r="I54" s="70">
        <v>0</v>
      </c>
      <c r="J54" s="70">
        <v>0</v>
      </c>
      <c r="K54" s="70">
        <v>0</v>
      </c>
      <c r="L54" s="70">
        <v>0</v>
      </c>
      <c r="M54" s="70">
        <v>0</v>
      </c>
      <c r="N54" s="70">
        <v>0</v>
      </c>
      <c r="O54" s="70">
        <v>0</v>
      </c>
      <c r="P54" s="70">
        <v>0</v>
      </c>
      <c r="Q54" s="70">
        <v>0</v>
      </c>
      <c r="R54" s="70">
        <v>0</v>
      </c>
      <c r="S54" s="70">
        <v>0</v>
      </c>
      <c r="T54" s="70">
        <v>0</v>
      </c>
      <c r="U54" s="70">
        <v>0</v>
      </c>
      <c r="V54" s="70">
        <v>0</v>
      </c>
      <c r="W54" s="70">
        <v>0</v>
      </c>
      <c r="X54" s="70">
        <v>0</v>
      </c>
      <c r="Y54" s="70">
        <v>0</v>
      </c>
      <c r="Z54" s="70">
        <v>0</v>
      </c>
      <c r="AA54" s="70">
        <v>0</v>
      </c>
      <c r="AB54" s="70">
        <v>0</v>
      </c>
      <c r="AC54" s="70">
        <v>0</v>
      </c>
      <c r="AD54" s="70">
        <v>0</v>
      </c>
      <c r="AE54" s="70">
        <v>0</v>
      </c>
      <c r="AF54" s="70">
        <v>0</v>
      </c>
      <c r="AG54" s="70">
        <v>0</v>
      </c>
      <c r="AH54" s="70">
        <v>0</v>
      </c>
      <c r="AI54" s="70">
        <v>0</v>
      </c>
      <c r="AJ54" s="70">
        <v>0</v>
      </c>
      <c r="AK54" s="70">
        <v>0</v>
      </c>
      <c r="AL54" s="70">
        <v>0</v>
      </c>
      <c r="AM54" s="70">
        <v>0</v>
      </c>
      <c r="AN54" s="70">
        <v>0</v>
      </c>
      <c r="AO54" s="70">
        <v>0</v>
      </c>
      <c r="AP54" s="70">
        <v>0</v>
      </c>
      <c r="AQ54" s="70">
        <v>0</v>
      </c>
      <c r="AR54" s="70">
        <v>0</v>
      </c>
      <c r="AS54" s="70">
        <v>0</v>
      </c>
      <c r="AT54" s="70">
        <v>0</v>
      </c>
      <c r="AU54" s="70">
        <v>0</v>
      </c>
      <c r="AV54" s="70">
        <v>0</v>
      </c>
      <c r="AW54" s="70">
        <v>166208</v>
      </c>
      <c r="AX54" s="70">
        <v>0</v>
      </c>
      <c r="AY54" s="70">
        <v>0</v>
      </c>
      <c r="AZ54" s="70">
        <v>0</v>
      </c>
      <c r="BA54" s="70">
        <v>0</v>
      </c>
      <c r="BB54" s="70">
        <v>0</v>
      </c>
      <c r="BC54" s="70">
        <v>0</v>
      </c>
      <c r="BD54" s="70">
        <v>0</v>
      </c>
      <c r="BE54" s="70">
        <v>0</v>
      </c>
      <c r="BF54" s="70">
        <v>0</v>
      </c>
      <c r="BG54" s="70">
        <v>0</v>
      </c>
      <c r="BH54" s="70">
        <v>0</v>
      </c>
      <c r="BI54" s="70">
        <v>0</v>
      </c>
      <c r="BJ54" s="70">
        <v>0</v>
      </c>
      <c r="BK54" s="70">
        <v>0</v>
      </c>
      <c r="BL54" s="70">
        <v>0</v>
      </c>
      <c r="BM54" s="70">
        <v>0</v>
      </c>
      <c r="BN54" s="70">
        <v>0</v>
      </c>
      <c r="BO54" s="70">
        <v>0</v>
      </c>
      <c r="BP54" s="70">
        <v>0</v>
      </c>
      <c r="BQ54" s="70">
        <v>0</v>
      </c>
      <c r="BR54" s="70">
        <v>99</v>
      </c>
      <c r="BS54" s="70">
        <v>0</v>
      </c>
      <c r="BT54" s="70">
        <v>29763</v>
      </c>
      <c r="BU54" s="70">
        <v>0</v>
      </c>
      <c r="BV54" s="70">
        <v>196070</v>
      </c>
      <c r="BW54" s="70">
        <v>0</v>
      </c>
      <c r="BX54" s="70">
        <v>0</v>
      </c>
      <c r="BY54" s="70">
        <v>196070</v>
      </c>
      <c r="BZ54" s="70">
        <v>0</v>
      </c>
      <c r="CA54" s="70">
        <v>0</v>
      </c>
      <c r="CB54" s="70">
        <v>0</v>
      </c>
      <c r="CC54" s="70">
        <v>0</v>
      </c>
      <c r="CD54" s="70">
        <v>173</v>
      </c>
      <c r="CE54" s="70">
        <v>0</v>
      </c>
      <c r="CF54" s="70">
        <v>173</v>
      </c>
      <c r="CG54" s="70">
        <v>196243</v>
      </c>
    </row>
    <row r="55" spans="1:85" x14ac:dyDescent="0.45">
      <c r="A55" t="s">
        <v>90</v>
      </c>
      <c r="B55" t="s">
        <v>184</v>
      </c>
      <c r="C55" s="70">
        <v>0</v>
      </c>
      <c r="D55" s="70">
        <v>0</v>
      </c>
      <c r="E55" s="70">
        <v>0</v>
      </c>
      <c r="F55" s="70">
        <v>0</v>
      </c>
      <c r="G55" s="70">
        <v>0</v>
      </c>
      <c r="H55" s="70">
        <v>0</v>
      </c>
      <c r="I55" s="70">
        <v>0</v>
      </c>
      <c r="J55" s="70">
        <v>0</v>
      </c>
      <c r="K55" s="70">
        <v>0</v>
      </c>
      <c r="L55" s="70">
        <v>0</v>
      </c>
      <c r="M55" s="70">
        <v>0</v>
      </c>
      <c r="N55" s="70">
        <v>0</v>
      </c>
      <c r="O55" s="70">
        <v>0</v>
      </c>
      <c r="P55" s="70">
        <v>0</v>
      </c>
      <c r="Q55" s="70">
        <v>0</v>
      </c>
      <c r="R55" s="70">
        <v>0</v>
      </c>
      <c r="S55" s="70">
        <v>0</v>
      </c>
      <c r="T55" s="70">
        <v>0</v>
      </c>
      <c r="U55" s="70">
        <v>0</v>
      </c>
      <c r="V55" s="70">
        <v>0</v>
      </c>
      <c r="W55" s="70">
        <v>0</v>
      </c>
      <c r="X55" s="70">
        <v>0</v>
      </c>
      <c r="Y55" s="70">
        <v>0</v>
      </c>
      <c r="Z55" s="70">
        <v>0</v>
      </c>
      <c r="AA55" s="70">
        <v>0</v>
      </c>
      <c r="AB55" s="70">
        <v>0</v>
      </c>
      <c r="AC55" s="70">
        <v>0</v>
      </c>
      <c r="AD55" s="70">
        <v>0</v>
      </c>
      <c r="AE55" s="70">
        <v>0</v>
      </c>
      <c r="AF55" s="70">
        <v>0</v>
      </c>
      <c r="AG55" s="70">
        <v>0</v>
      </c>
      <c r="AH55" s="70">
        <v>0</v>
      </c>
      <c r="AI55" s="70">
        <v>0</v>
      </c>
      <c r="AJ55" s="70">
        <v>0</v>
      </c>
      <c r="AK55" s="70">
        <v>0</v>
      </c>
      <c r="AL55" s="70">
        <v>0</v>
      </c>
      <c r="AM55" s="70">
        <v>0</v>
      </c>
      <c r="AN55" s="70">
        <v>0</v>
      </c>
      <c r="AO55" s="70">
        <v>0</v>
      </c>
      <c r="AP55" s="70">
        <v>0</v>
      </c>
      <c r="AQ55" s="70">
        <v>0</v>
      </c>
      <c r="AR55" s="70">
        <v>0</v>
      </c>
      <c r="AS55" s="70">
        <v>0</v>
      </c>
      <c r="AT55" s="70">
        <v>0</v>
      </c>
      <c r="AU55" s="70">
        <v>0</v>
      </c>
      <c r="AV55" s="70">
        <v>0</v>
      </c>
      <c r="AW55" s="70">
        <v>0</v>
      </c>
      <c r="AX55" s="70">
        <v>2232196</v>
      </c>
      <c r="AY55" s="70">
        <v>0</v>
      </c>
      <c r="AZ55" s="70">
        <v>0</v>
      </c>
      <c r="BA55" s="70">
        <v>0</v>
      </c>
      <c r="BB55" s="70">
        <v>0</v>
      </c>
      <c r="BC55" s="70">
        <v>0</v>
      </c>
      <c r="BD55" s="70">
        <v>0</v>
      </c>
      <c r="BE55" s="70">
        <v>0</v>
      </c>
      <c r="BF55" s="70">
        <v>0</v>
      </c>
      <c r="BG55" s="70">
        <v>0</v>
      </c>
      <c r="BH55" s="70">
        <v>0</v>
      </c>
      <c r="BI55" s="70">
        <v>0</v>
      </c>
      <c r="BJ55" s="70">
        <v>0</v>
      </c>
      <c r="BK55" s="70">
        <v>0</v>
      </c>
      <c r="BL55" s="70">
        <v>0</v>
      </c>
      <c r="BM55" s="70">
        <v>0</v>
      </c>
      <c r="BN55" s="70">
        <v>0</v>
      </c>
      <c r="BO55" s="70">
        <v>0</v>
      </c>
      <c r="BP55" s="70">
        <v>0</v>
      </c>
      <c r="BQ55" s="70">
        <v>0</v>
      </c>
      <c r="BR55" s="70">
        <v>0</v>
      </c>
      <c r="BS55" s="70">
        <v>0</v>
      </c>
      <c r="BT55" s="70">
        <v>0</v>
      </c>
      <c r="BU55" s="70">
        <v>29300</v>
      </c>
      <c r="BV55" s="70">
        <v>2261496</v>
      </c>
      <c r="BW55" s="70">
        <v>0</v>
      </c>
      <c r="BX55" s="70">
        <v>0</v>
      </c>
      <c r="BY55" s="70">
        <v>2261496</v>
      </c>
      <c r="BZ55" s="70">
        <v>0</v>
      </c>
      <c r="CA55" s="70">
        <v>0</v>
      </c>
      <c r="CB55" s="70">
        <v>0</v>
      </c>
      <c r="CC55" s="70">
        <v>0</v>
      </c>
      <c r="CD55" s="70">
        <v>0</v>
      </c>
      <c r="CE55" s="70">
        <v>-39497</v>
      </c>
      <c r="CF55" s="70">
        <v>-39497</v>
      </c>
      <c r="CG55" s="70">
        <v>2221999</v>
      </c>
    </row>
    <row r="56" spans="1:85" x14ac:dyDescent="0.45">
      <c r="A56" t="s">
        <v>91</v>
      </c>
      <c r="B56" t="s">
        <v>185</v>
      </c>
      <c r="C56" s="70">
        <v>0</v>
      </c>
      <c r="D56" s="70">
        <v>0</v>
      </c>
      <c r="E56" s="70">
        <v>0</v>
      </c>
      <c r="F56" s="70">
        <v>0</v>
      </c>
      <c r="G56" s="70">
        <v>0</v>
      </c>
      <c r="H56" s="70">
        <v>0</v>
      </c>
      <c r="I56" s="70">
        <v>0</v>
      </c>
      <c r="J56" s="70">
        <v>0</v>
      </c>
      <c r="K56" s="70">
        <v>0</v>
      </c>
      <c r="L56" s="70">
        <v>0</v>
      </c>
      <c r="M56" s="70">
        <v>0</v>
      </c>
      <c r="N56" s="70">
        <v>0</v>
      </c>
      <c r="O56" s="70">
        <v>0</v>
      </c>
      <c r="P56" s="70">
        <v>0</v>
      </c>
      <c r="Q56" s="70">
        <v>0</v>
      </c>
      <c r="R56" s="70">
        <v>0</v>
      </c>
      <c r="S56" s="70">
        <v>0</v>
      </c>
      <c r="T56" s="70">
        <v>0</v>
      </c>
      <c r="U56" s="70">
        <v>0</v>
      </c>
      <c r="V56" s="70">
        <v>0</v>
      </c>
      <c r="W56" s="70">
        <v>0</v>
      </c>
      <c r="X56" s="70">
        <v>0</v>
      </c>
      <c r="Y56" s="70">
        <v>0</v>
      </c>
      <c r="Z56" s="70">
        <v>0</v>
      </c>
      <c r="AA56" s="70">
        <v>0</v>
      </c>
      <c r="AB56" s="70">
        <v>0</v>
      </c>
      <c r="AC56" s="70">
        <v>0</v>
      </c>
      <c r="AD56" s="70">
        <v>0</v>
      </c>
      <c r="AE56" s="70">
        <v>0</v>
      </c>
      <c r="AF56" s="70">
        <v>0</v>
      </c>
      <c r="AG56" s="70">
        <v>0</v>
      </c>
      <c r="AH56" s="70">
        <v>0</v>
      </c>
      <c r="AI56" s="70">
        <v>0</v>
      </c>
      <c r="AJ56" s="70">
        <v>0</v>
      </c>
      <c r="AK56" s="70">
        <v>0</v>
      </c>
      <c r="AL56" s="70">
        <v>9</v>
      </c>
      <c r="AM56" s="70">
        <v>0</v>
      </c>
      <c r="AN56" s="70">
        <v>0</v>
      </c>
      <c r="AO56" s="70">
        <v>0</v>
      </c>
      <c r="AP56" s="70">
        <v>0</v>
      </c>
      <c r="AQ56" s="70">
        <v>135</v>
      </c>
      <c r="AR56" s="70">
        <v>0</v>
      </c>
      <c r="AS56" s="70">
        <v>0</v>
      </c>
      <c r="AT56" s="70">
        <v>0</v>
      </c>
      <c r="AU56" s="70">
        <v>0</v>
      </c>
      <c r="AV56" s="70">
        <v>0</v>
      </c>
      <c r="AW56" s="70">
        <v>0</v>
      </c>
      <c r="AX56" s="70">
        <v>0</v>
      </c>
      <c r="AY56" s="70">
        <v>1366896</v>
      </c>
      <c r="AZ56" s="70">
        <v>2884</v>
      </c>
      <c r="BA56" s="70">
        <v>0</v>
      </c>
      <c r="BB56" s="70">
        <v>0</v>
      </c>
      <c r="BC56" s="70">
        <v>0</v>
      </c>
      <c r="BD56" s="70">
        <v>0</v>
      </c>
      <c r="BE56" s="70">
        <v>309</v>
      </c>
      <c r="BF56" s="70">
        <v>0</v>
      </c>
      <c r="BG56" s="70">
        <v>76</v>
      </c>
      <c r="BH56" s="70">
        <v>0</v>
      </c>
      <c r="BI56" s="70">
        <v>0</v>
      </c>
      <c r="BJ56" s="70">
        <v>116</v>
      </c>
      <c r="BK56" s="70">
        <v>0</v>
      </c>
      <c r="BL56" s="70">
        <v>947</v>
      </c>
      <c r="BM56" s="70">
        <v>169</v>
      </c>
      <c r="BN56" s="70">
        <v>1207</v>
      </c>
      <c r="BO56" s="70">
        <v>0</v>
      </c>
      <c r="BP56" s="70">
        <v>1484</v>
      </c>
      <c r="BQ56" s="70">
        <v>0</v>
      </c>
      <c r="BR56" s="70">
        <v>0</v>
      </c>
      <c r="BS56" s="70">
        <v>806</v>
      </c>
      <c r="BT56" s="70">
        <v>0</v>
      </c>
      <c r="BU56" s="70">
        <v>26884</v>
      </c>
      <c r="BV56" s="70">
        <v>1401922</v>
      </c>
      <c r="BW56" s="70">
        <v>0</v>
      </c>
      <c r="BX56" s="70">
        <v>0</v>
      </c>
      <c r="BY56" s="70">
        <v>1401922</v>
      </c>
      <c r="BZ56" s="70">
        <v>0</v>
      </c>
      <c r="CA56" s="70">
        <v>0</v>
      </c>
      <c r="CB56" s="70">
        <v>0</v>
      </c>
      <c r="CC56" s="70">
        <v>0</v>
      </c>
      <c r="CD56" s="70">
        <v>1316</v>
      </c>
      <c r="CE56" s="70">
        <v>-1690</v>
      </c>
      <c r="CF56" s="70">
        <v>-374</v>
      </c>
      <c r="CG56" s="70">
        <v>1401548</v>
      </c>
    </row>
    <row r="57" spans="1:85" x14ac:dyDescent="0.45">
      <c r="A57" t="s">
        <v>92</v>
      </c>
      <c r="B57" t="s">
        <v>186</v>
      </c>
      <c r="C57" s="70">
        <v>0</v>
      </c>
      <c r="D57" s="70">
        <v>0</v>
      </c>
      <c r="E57" s="70">
        <v>0</v>
      </c>
      <c r="F57" s="70">
        <v>0</v>
      </c>
      <c r="G57" s="70">
        <v>0</v>
      </c>
      <c r="H57" s="70">
        <v>0</v>
      </c>
      <c r="I57" s="70">
        <v>0</v>
      </c>
      <c r="J57" s="70">
        <v>0</v>
      </c>
      <c r="K57" s="70">
        <v>0</v>
      </c>
      <c r="L57" s="70">
        <v>0</v>
      </c>
      <c r="M57" s="70">
        <v>0</v>
      </c>
      <c r="N57" s="70">
        <v>22</v>
      </c>
      <c r="O57" s="70">
        <v>0</v>
      </c>
      <c r="P57" s="70">
        <v>0</v>
      </c>
      <c r="Q57" s="70">
        <v>0</v>
      </c>
      <c r="R57" s="70">
        <v>0</v>
      </c>
      <c r="S57" s="70">
        <v>0</v>
      </c>
      <c r="T57" s="70">
        <v>0</v>
      </c>
      <c r="U57" s="70">
        <v>0</v>
      </c>
      <c r="V57" s="70">
        <v>0</v>
      </c>
      <c r="W57" s="70">
        <v>0</v>
      </c>
      <c r="X57" s="70">
        <v>0</v>
      </c>
      <c r="Y57" s="70">
        <v>0</v>
      </c>
      <c r="Z57" s="70">
        <v>0</v>
      </c>
      <c r="AA57" s="70">
        <v>0</v>
      </c>
      <c r="AB57" s="70">
        <v>0</v>
      </c>
      <c r="AC57" s="70">
        <v>13473</v>
      </c>
      <c r="AD57" s="70">
        <v>855</v>
      </c>
      <c r="AE57" s="70">
        <v>363</v>
      </c>
      <c r="AF57" s="70">
        <v>251</v>
      </c>
      <c r="AG57" s="70">
        <v>3836</v>
      </c>
      <c r="AH57" s="70">
        <v>102</v>
      </c>
      <c r="AI57" s="70">
        <v>246</v>
      </c>
      <c r="AJ57" s="70">
        <v>0</v>
      </c>
      <c r="AK57" s="70">
        <v>346</v>
      </c>
      <c r="AL57" s="70">
        <v>0</v>
      </c>
      <c r="AM57" s="70">
        <v>0</v>
      </c>
      <c r="AN57" s="70">
        <v>85</v>
      </c>
      <c r="AO57" s="70">
        <v>8</v>
      </c>
      <c r="AP57" s="70">
        <v>1</v>
      </c>
      <c r="AQ57" s="70">
        <v>165</v>
      </c>
      <c r="AR57" s="70">
        <v>10359</v>
      </c>
      <c r="AS57" s="70">
        <v>334</v>
      </c>
      <c r="AT57" s="70">
        <v>87622</v>
      </c>
      <c r="AU57" s="70">
        <v>0</v>
      </c>
      <c r="AV57" s="70">
        <v>0</v>
      </c>
      <c r="AW57" s="70">
        <v>0</v>
      </c>
      <c r="AX57" s="70">
        <v>0</v>
      </c>
      <c r="AY57" s="70">
        <v>0</v>
      </c>
      <c r="AZ57" s="70">
        <v>319259</v>
      </c>
      <c r="BA57" s="70">
        <v>0</v>
      </c>
      <c r="BB57" s="70">
        <v>354</v>
      </c>
      <c r="BC57" s="70">
        <v>12</v>
      </c>
      <c r="BD57" s="70">
        <v>0</v>
      </c>
      <c r="BE57" s="70">
        <v>52</v>
      </c>
      <c r="BF57" s="70">
        <v>473</v>
      </c>
      <c r="BG57" s="70">
        <v>91</v>
      </c>
      <c r="BH57" s="70">
        <v>3226</v>
      </c>
      <c r="BI57" s="70">
        <v>1405</v>
      </c>
      <c r="BJ57" s="70">
        <v>0</v>
      </c>
      <c r="BK57" s="70">
        <v>0</v>
      </c>
      <c r="BL57" s="70">
        <v>1380</v>
      </c>
      <c r="BM57" s="70">
        <v>347</v>
      </c>
      <c r="BN57" s="70">
        <v>1296</v>
      </c>
      <c r="BO57" s="70">
        <v>0</v>
      </c>
      <c r="BP57" s="70">
        <v>266</v>
      </c>
      <c r="BQ57" s="70">
        <v>0</v>
      </c>
      <c r="BR57" s="70">
        <v>0</v>
      </c>
      <c r="BS57" s="70">
        <v>0</v>
      </c>
      <c r="BT57" s="70">
        <v>0</v>
      </c>
      <c r="BU57" s="70">
        <v>0</v>
      </c>
      <c r="BV57" s="70">
        <v>446228</v>
      </c>
      <c r="BW57" s="70">
        <v>0</v>
      </c>
      <c r="BX57" s="70">
        <v>0</v>
      </c>
      <c r="BY57" s="70">
        <v>446228</v>
      </c>
      <c r="BZ57" s="70">
        <v>0</v>
      </c>
      <c r="CA57" s="70">
        <v>0</v>
      </c>
      <c r="CB57" s="70">
        <v>0</v>
      </c>
      <c r="CC57" s="70">
        <v>0</v>
      </c>
      <c r="CD57" s="70">
        <v>16942</v>
      </c>
      <c r="CE57" s="70">
        <v>0</v>
      </c>
      <c r="CF57" s="70">
        <v>16942</v>
      </c>
      <c r="CG57" s="70">
        <v>463170</v>
      </c>
    </row>
    <row r="58" spans="1:85" x14ac:dyDescent="0.45">
      <c r="A58" t="s">
        <v>93</v>
      </c>
      <c r="B58" t="s">
        <v>187</v>
      </c>
      <c r="C58" s="70">
        <v>0</v>
      </c>
      <c r="D58" s="70">
        <v>0</v>
      </c>
      <c r="E58" s="70">
        <v>0</v>
      </c>
      <c r="F58" s="70">
        <v>0</v>
      </c>
      <c r="G58" s="70">
        <v>0</v>
      </c>
      <c r="H58" s="70">
        <v>0</v>
      </c>
      <c r="I58" s="70">
        <v>0</v>
      </c>
      <c r="J58" s="70">
        <v>0</v>
      </c>
      <c r="K58" s="70">
        <v>0</v>
      </c>
      <c r="L58" s="70">
        <v>0</v>
      </c>
      <c r="M58" s="70">
        <v>0</v>
      </c>
      <c r="N58" s="70">
        <v>0</v>
      </c>
      <c r="O58" s="70">
        <v>0</v>
      </c>
      <c r="P58" s="70">
        <v>0</v>
      </c>
      <c r="Q58" s="70">
        <v>0</v>
      </c>
      <c r="R58" s="70">
        <v>0</v>
      </c>
      <c r="S58" s="70">
        <v>0</v>
      </c>
      <c r="T58" s="70">
        <v>0</v>
      </c>
      <c r="U58" s="70">
        <v>0</v>
      </c>
      <c r="V58" s="70">
        <v>0</v>
      </c>
      <c r="W58" s="70">
        <v>0</v>
      </c>
      <c r="X58" s="70">
        <v>0</v>
      </c>
      <c r="Y58" s="70">
        <v>0</v>
      </c>
      <c r="Z58" s="70">
        <v>0</v>
      </c>
      <c r="AA58" s="70">
        <v>0</v>
      </c>
      <c r="AB58" s="70">
        <v>0</v>
      </c>
      <c r="AC58" s="70">
        <v>0</v>
      </c>
      <c r="AD58" s="70">
        <v>0</v>
      </c>
      <c r="AE58" s="70">
        <v>0</v>
      </c>
      <c r="AF58" s="70">
        <v>0</v>
      </c>
      <c r="AG58" s="70">
        <v>0</v>
      </c>
      <c r="AH58" s="70">
        <v>0</v>
      </c>
      <c r="AI58" s="70">
        <v>0</v>
      </c>
      <c r="AJ58" s="70">
        <v>0</v>
      </c>
      <c r="AK58" s="70">
        <v>0</v>
      </c>
      <c r="AL58" s="70">
        <v>0</v>
      </c>
      <c r="AM58" s="70">
        <v>0</v>
      </c>
      <c r="AN58" s="70">
        <v>0</v>
      </c>
      <c r="AO58" s="70">
        <v>0</v>
      </c>
      <c r="AP58" s="70">
        <v>0</v>
      </c>
      <c r="AQ58" s="70">
        <v>0</v>
      </c>
      <c r="AR58" s="70">
        <v>0</v>
      </c>
      <c r="AS58" s="70">
        <v>0</v>
      </c>
      <c r="AT58" s="70">
        <v>0</v>
      </c>
      <c r="AU58" s="70">
        <v>0</v>
      </c>
      <c r="AV58" s="70">
        <v>459</v>
      </c>
      <c r="AW58" s="70">
        <v>0</v>
      </c>
      <c r="AX58" s="70">
        <v>0</v>
      </c>
      <c r="AY58" s="70">
        <v>0</v>
      </c>
      <c r="AZ58" s="70">
        <v>0</v>
      </c>
      <c r="BA58" s="70">
        <v>347053</v>
      </c>
      <c r="BB58" s="70">
        <v>0</v>
      </c>
      <c r="BC58" s="70">
        <v>0</v>
      </c>
      <c r="BD58" s="70">
        <v>0</v>
      </c>
      <c r="BE58" s="70">
        <v>0</v>
      </c>
      <c r="BF58" s="70">
        <v>0</v>
      </c>
      <c r="BG58" s="70">
        <v>0</v>
      </c>
      <c r="BH58" s="70">
        <v>0</v>
      </c>
      <c r="BI58" s="70">
        <v>0</v>
      </c>
      <c r="BJ58" s="70">
        <v>0</v>
      </c>
      <c r="BK58" s="70">
        <v>0</v>
      </c>
      <c r="BL58" s="70">
        <v>0</v>
      </c>
      <c r="BM58" s="70">
        <v>0</v>
      </c>
      <c r="BN58" s="70">
        <v>0</v>
      </c>
      <c r="BO58" s="70">
        <v>0</v>
      </c>
      <c r="BP58" s="70">
        <v>0</v>
      </c>
      <c r="BQ58" s="70">
        <v>0</v>
      </c>
      <c r="BR58" s="70">
        <v>0</v>
      </c>
      <c r="BS58" s="70">
        <v>0</v>
      </c>
      <c r="BT58" s="70">
        <v>0</v>
      </c>
      <c r="BU58" s="70">
        <v>0</v>
      </c>
      <c r="BV58" s="70">
        <v>347512</v>
      </c>
      <c r="BW58" s="70">
        <v>3857</v>
      </c>
      <c r="BX58" s="70">
        <v>0</v>
      </c>
      <c r="BY58" s="70">
        <v>351369</v>
      </c>
      <c r="BZ58" s="70">
        <v>0</v>
      </c>
      <c r="CA58" s="70">
        <v>0</v>
      </c>
      <c r="CB58" s="70">
        <v>0</v>
      </c>
      <c r="CC58" s="70">
        <v>0</v>
      </c>
      <c r="CD58" s="70">
        <v>17011</v>
      </c>
      <c r="CE58" s="70">
        <v>0</v>
      </c>
      <c r="CF58" s="70">
        <v>17011</v>
      </c>
      <c r="CG58" s="70">
        <v>368380</v>
      </c>
    </row>
    <row r="59" spans="1:85" x14ac:dyDescent="0.45">
      <c r="A59" t="s">
        <v>94</v>
      </c>
      <c r="B59" t="s">
        <v>188</v>
      </c>
      <c r="C59" s="70">
        <v>0</v>
      </c>
      <c r="D59" s="70">
        <v>0</v>
      </c>
      <c r="E59" s="70">
        <v>138</v>
      </c>
      <c r="F59" s="70">
        <v>0</v>
      </c>
      <c r="G59" s="70">
        <v>47</v>
      </c>
      <c r="H59" s="70">
        <v>478</v>
      </c>
      <c r="I59" s="70">
        <v>387</v>
      </c>
      <c r="J59" s="70">
        <v>17</v>
      </c>
      <c r="K59" s="70">
        <v>40</v>
      </c>
      <c r="L59" s="70">
        <v>95</v>
      </c>
      <c r="M59" s="70">
        <v>360</v>
      </c>
      <c r="N59" s="70">
        <v>925</v>
      </c>
      <c r="O59" s="70">
        <v>1373</v>
      </c>
      <c r="P59" s="70">
        <v>318</v>
      </c>
      <c r="Q59" s="70">
        <v>330</v>
      </c>
      <c r="R59" s="70">
        <v>748</v>
      </c>
      <c r="S59" s="70">
        <v>53</v>
      </c>
      <c r="T59" s="70">
        <v>586</v>
      </c>
      <c r="U59" s="70">
        <v>133</v>
      </c>
      <c r="V59" s="70">
        <v>11</v>
      </c>
      <c r="W59" s="70">
        <v>14</v>
      </c>
      <c r="X59" s="70">
        <v>53</v>
      </c>
      <c r="Y59" s="70">
        <v>177</v>
      </c>
      <c r="Z59" s="70">
        <v>34</v>
      </c>
      <c r="AA59" s="70">
        <v>564</v>
      </c>
      <c r="AB59" s="70">
        <v>190</v>
      </c>
      <c r="AC59" s="70">
        <v>17463</v>
      </c>
      <c r="AD59" s="70">
        <v>6</v>
      </c>
      <c r="AE59" s="70">
        <v>4</v>
      </c>
      <c r="AF59" s="70">
        <v>5</v>
      </c>
      <c r="AG59" s="70">
        <v>1568</v>
      </c>
      <c r="AH59" s="70">
        <v>211</v>
      </c>
      <c r="AI59" s="70">
        <v>138</v>
      </c>
      <c r="AJ59" s="70">
        <v>11</v>
      </c>
      <c r="AK59" s="70">
        <v>99</v>
      </c>
      <c r="AL59" s="70">
        <v>0</v>
      </c>
      <c r="AM59" s="70">
        <v>36</v>
      </c>
      <c r="AN59" s="70">
        <v>343</v>
      </c>
      <c r="AO59" s="70">
        <v>183</v>
      </c>
      <c r="AP59" s="70">
        <v>13547</v>
      </c>
      <c r="AQ59" s="70">
        <v>268</v>
      </c>
      <c r="AR59" s="70">
        <v>2005</v>
      </c>
      <c r="AS59" s="70">
        <v>23561</v>
      </c>
      <c r="AT59" s="70">
        <v>3446</v>
      </c>
      <c r="AU59" s="70">
        <v>1260</v>
      </c>
      <c r="AV59" s="70">
        <v>2603</v>
      </c>
      <c r="AW59" s="70">
        <v>0</v>
      </c>
      <c r="AX59" s="70">
        <v>84</v>
      </c>
      <c r="AY59" s="70">
        <v>257</v>
      </c>
      <c r="AZ59" s="70">
        <v>178</v>
      </c>
      <c r="BA59" s="70">
        <v>354</v>
      </c>
      <c r="BB59" s="70">
        <v>423260</v>
      </c>
      <c r="BC59" s="70">
        <v>12123</v>
      </c>
      <c r="BD59" s="70">
        <v>13324</v>
      </c>
      <c r="BE59" s="70">
        <v>9838</v>
      </c>
      <c r="BF59" s="70">
        <v>26</v>
      </c>
      <c r="BG59" s="70">
        <v>4718</v>
      </c>
      <c r="BH59" s="70">
        <v>1276</v>
      </c>
      <c r="BI59" s="70">
        <v>2509</v>
      </c>
      <c r="BJ59" s="70">
        <v>23</v>
      </c>
      <c r="BK59" s="70">
        <v>82</v>
      </c>
      <c r="BL59" s="70">
        <v>77</v>
      </c>
      <c r="BM59" s="70">
        <v>55</v>
      </c>
      <c r="BN59" s="70">
        <v>34</v>
      </c>
      <c r="BO59" s="70">
        <v>0</v>
      </c>
      <c r="BP59" s="70">
        <v>746</v>
      </c>
      <c r="BQ59" s="70">
        <v>2405</v>
      </c>
      <c r="BR59" s="70">
        <v>2601</v>
      </c>
      <c r="BS59" s="70">
        <v>643</v>
      </c>
      <c r="BT59" s="70">
        <v>5771</v>
      </c>
      <c r="BU59" s="70">
        <v>0</v>
      </c>
      <c r="BV59" s="70">
        <v>554214</v>
      </c>
      <c r="BW59" s="70">
        <v>32368</v>
      </c>
      <c r="BX59" s="70">
        <v>0</v>
      </c>
      <c r="BY59" s="70">
        <v>586582</v>
      </c>
      <c r="BZ59" s="70">
        <v>0</v>
      </c>
      <c r="CA59" s="70">
        <v>0</v>
      </c>
      <c r="CB59" s="70">
        <v>0</v>
      </c>
      <c r="CC59" s="70">
        <v>0</v>
      </c>
      <c r="CD59" s="70">
        <v>4220</v>
      </c>
      <c r="CE59" s="70">
        <v>0</v>
      </c>
      <c r="CF59" s="70">
        <v>4220</v>
      </c>
      <c r="CG59" s="70">
        <v>590802</v>
      </c>
    </row>
    <row r="60" spans="1:85" x14ac:dyDescent="0.45">
      <c r="A60" t="s">
        <v>95</v>
      </c>
      <c r="B60" t="s">
        <v>189</v>
      </c>
      <c r="C60" s="70">
        <v>0</v>
      </c>
      <c r="D60" s="70">
        <v>0</v>
      </c>
      <c r="E60" s="70">
        <v>1681</v>
      </c>
      <c r="F60" s="70">
        <v>131</v>
      </c>
      <c r="G60" s="70">
        <v>674</v>
      </c>
      <c r="H60" s="70">
        <v>172</v>
      </c>
      <c r="I60" s="70">
        <v>457</v>
      </c>
      <c r="J60" s="70">
        <v>104</v>
      </c>
      <c r="K60" s="70">
        <v>795</v>
      </c>
      <c r="L60" s="70">
        <v>556</v>
      </c>
      <c r="M60" s="70">
        <v>3276</v>
      </c>
      <c r="N60" s="70">
        <v>8695</v>
      </c>
      <c r="O60" s="70">
        <v>56088</v>
      </c>
      <c r="P60" s="70">
        <v>2511</v>
      </c>
      <c r="Q60" s="70">
        <v>15634</v>
      </c>
      <c r="R60" s="70">
        <v>22279</v>
      </c>
      <c r="S60" s="70">
        <v>287</v>
      </c>
      <c r="T60" s="70">
        <v>13499</v>
      </c>
      <c r="U60" s="70">
        <v>3310</v>
      </c>
      <c r="V60" s="70">
        <v>318</v>
      </c>
      <c r="W60" s="70">
        <v>247</v>
      </c>
      <c r="X60" s="70">
        <v>1039</v>
      </c>
      <c r="Y60" s="70">
        <v>16019</v>
      </c>
      <c r="Z60" s="70">
        <v>184</v>
      </c>
      <c r="AA60" s="70">
        <v>49690</v>
      </c>
      <c r="AB60" s="70">
        <v>2747</v>
      </c>
      <c r="AC60" s="70">
        <v>1004</v>
      </c>
      <c r="AD60" s="70">
        <v>195</v>
      </c>
      <c r="AE60" s="70">
        <v>103</v>
      </c>
      <c r="AF60" s="70">
        <v>523</v>
      </c>
      <c r="AG60" s="70">
        <v>5594</v>
      </c>
      <c r="AH60" s="70">
        <v>1848</v>
      </c>
      <c r="AI60" s="70">
        <v>72</v>
      </c>
      <c r="AJ60" s="70">
        <v>12</v>
      </c>
      <c r="AK60" s="70">
        <v>124</v>
      </c>
      <c r="AL60" s="70">
        <v>21</v>
      </c>
      <c r="AM60" s="70">
        <v>39</v>
      </c>
      <c r="AN60" s="70">
        <v>406</v>
      </c>
      <c r="AO60" s="70">
        <v>136</v>
      </c>
      <c r="AP60" s="70">
        <v>59834</v>
      </c>
      <c r="AQ60" s="70">
        <v>3319</v>
      </c>
      <c r="AR60" s="70">
        <v>116635</v>
      </c>
      <c r="AS60" s="70">
        <v>131490</v>
      </c>
      <c r="AT60" s="70">
        <v>1991</v>
      </c>
      <c r="AU60" s="70">
        <v>932</v>
      </c>
      <c r="AV60" s="70">
        <v>2818</v>
      </c>
      <c r="AW60" s="70">
        <v>139</v>
      </c>
      <c r="AX60" s="70">
        <v>21</v>
      </c>
      <c r="AY60" s="70">
        <v>200</v>
      </c>
      <c r="AZ60" s="70">
        <v>78</v>
      </c>
      <c r="BA60" s="70">
        <v>182</v>
      </c>
      <c r="BB60" s="70">
        <v>12805</v>
      </c>
      <c r="BC60" s="70">
        <v>1505323</v>
      </c>
      <c r="BD60" s="70">
        <v>5003</v>
      </c>
      <c r="BE60" s="70">
        <v>13617</v>
      </c>
      <c r="BF60" s="70">
        <v>88</v>
      </c>
      <c r="BG60" s="70">
        <v>28386</v>
      </c>
      <c r="BH60" s="70">
        <v>225</v>
      </c>
      <c r="BI60" s="70">
        <v>5473</v>
      </c>
      <c r="BJ60" s="70">
        <v>20</v>
      </c>
      <c r="BK60" s="70">
        <v>13</v>
      </c>
      <c r="BL60" s="70">
        <v>9145</v>
      </c>
      <c r="BM60" s="70">
        <v>180</v>
      </c>
      <c r="BN60" s="70">
        <v>2</v>
      </c>
      <c r="BO60" s="70">
        <v>0</v>
      </c>
      <c r="BP60" s="70">
        <v>1407</v>
      </c>
      <c r="BQ60" s="70">
        <v>23384</v>
      </c>
      <c r="BR60" s="70">
        <v>15554</v>
      </c>
      <c r="BS60" s="70">
        <v>0</v>
      </c>
      <c r="BT60" s="70">
        <v>54871</v>
      </c>
      <c r="BU60" s="70">
        <v>0</v>
      </c>
      <c r="BV60" s="70">
        <v>2203610</v>
      </c>
      <c r="BW60" s="70">
        <v>98757</v>
      </c>
      <c r="BX60" s="70">
        <v>0</v>
      </c>
      <c r="BY60" s="70">
        <v>2302367</v>
      </c>
      <c r="BZ60" s="70">
        <v>0</v>
      </c>
      <c r="CA60" s="70">
        <v>0</v>
      </c>
      <c r="CB60" s="70">
        <v>0</v>
      </c>
      <c r="CC60" s="70">
        <v>0</v>
      </c>
      <c r="CD60" s="70">
        <v>5250</v>
      </c>
      <c r="CE60" s="70">
        <v>0</v>
      </c>
      <c r="CF60" s="70">
        <v>5250</v>
      </c>
      <c r="CG60" s="70">
        <v>2307617</v>
      </c>
    </row>
    <row r="61" spans="1:85" x14ac:dyDescent="0.45">
      <c r="A61" t="s">
        <v>96</v>
      </c>
      <c r="B61" t="s">
        <v>190</v>
      </c>
      <c r="C61" s="70">
        <v>0</v>
      </c>
      <c r="D61" s="70">
        <v>0</v>
      </c>
      <c r="E61" s="70">
        <v>0</v>
      </c>
      <c r="F61" s="70">
        <v>0</v>
      </c>
      <c r="G61" s="70">
        <v>0</v>
      </c>
      <c r="H61" s="70">
        <v>0</v>
      </c>
      <c r="I61" s="70">
        <v>0</v>
      </c>
      <c r="J61" s="70">
        <v>0</v>
      </c>
      <c r="K61" s="70">
        <v>0</v>
      </c>
      <c r="L61" s="70">
        <v>0</v>
      </c>
      <c r="M61" s="70">
        <v>0</v>
      </c>
      <c r="N61" s="70">
        <v>0</v>
      </c>
      <c r="O61" s="70">
        <v>0</v>
      </c>
      <c r="P61" s="70">
        <v>0</v>
      </c>
      <c r="Q61" s="70">
        <v>0</v>
      </c>
      <c r="R61" s="70">
        <v>0</v>
      </c>
      <c r="S61" s="70">
        <v>0</v>
      </c>
      <c r="T61" s="70">
        <v>0</v>
      </c>
      <c r="U61" s="70">
        <v>0</v>
      </c>
      <c r="V61" s="70">
        <v>0</v>
      </c>
      <c r="W61" s="70">
        <v>0</v>
      </c>
      <c r="X61" s="70">
        <v>0</v>
      </c>
      <c r="Y61" s="70">
        <v>0</v>
      </c>
      <c r="Z61" s="70">
        <v>0</v>
      </c>
      <c r="AA61" s="70">
        <v>0</v>
      </c>
      <c r="AB61" s="70">
        <v>0</v>
      </c>
      <c r="AC61" s="70">
        <v>0</v>
      </c>
      <c r="AD61" s="70">
        <v>0</v>
      </c>
      <c r="AE61" s="70">
        <v>0</v>
      </c>
      <c r="AF61" s="70">
        <v>0</v>
      </c>
      <c r="AG61" s="70">
        <v>0</v>
      </c>
      <c r="AH61" s="70">
        <v>0</v>
      </c>
      <c r="AI61" s="70">
        <v>0</v>
      </c>
      <c r="AJ61" s="70">
        <v>0</v>
      </c>
      <c r="AK61" s="70">
        <v>0</v>
      </c>
      <c r="AL61" s="70">
        <v>0</v>
      </c>
      <c r="AM61" s="70">
        <v>0</v>
      </c>
      <c r="AN61" s="70">
        <v>0</v>
      </c>
      <c r="AO61" s="70">
        <v>0</v>
      </c>
      <c r="AP61" s="70">
        <v>0</v>
      </c>
      <c r="AQ61" s="70">
        <v>0</v>
      </c>
      <c r="AR61" s="70">
        <v>0</v>
      </c>
      <c r="AS61" s="70">
        <v>0</v>
      </c>
      <c r="AT61" s="70">
        <v>0</v>
      </c>
      <c r="AU61" s="70">
        <v>0</v>
      </c>
      <c r="AV61" s="70">
        <v>0</v>
      </c>
      <c r="AW61" s="70">
        <v>0</v>
      </c>
      <c r="AX61" s="70">
        <v>0</v>
      </c>
      <c r="AY61" s="70">
        <v>0</v>
      </c>
      <c r="AZ61" s="70">
        <v>0</v>
      </c>
      <c r="BA61" s="70">
        <v>0</v>
      </c>
      <c r="BB61" s="70">
        <v>0</v>
      </c>
      <c r="BC61" s="70">
        <v>0</v>
      </c>
      <c r="BD61" s="70">
        <v>615747</v>
      </c>
      <c r="BE61" s="70">
        <v>0</v>
      </c>
      <c r="BF61" s="70">
        <v>0</v>
      </c>
      <c r="BG61" s="70">
        <v>0</v>
      </c>
      <c r="BH61" s="70">
        <v>0</v>
      </c>
      <c r="BI61" s="70">
        <v>0</v>
      </c>
      <c r="BJ61" s="70">
        <v>0</v>
      </c>
      <c r="BK61" s="70">
        <v>0</v>
      </c>
      <c r="BL61" s="70">
        <v>0</v>
      </c>
      <c r="BM61" s="70">
        <v>0</v>
      </c>
      <c r="BN61" s="70">
        <v>0</v>
      </c>
      <c r="BO61" s="70">
        <v>0</v>
      </c>
      <c r="BP61" s="70">
        <v>0</v>
      </c>
      <c r="BQ61" s="70">
        <v>0</v>
      </c>
      <c r="BR61" s="70">
        <v>0</v>
      </c>
      <c r="BS61" s="70">
        <v>0</v>
      </c>
      <c r="BT61" s="70">
        <v>0</v>
      </c>
      <c r="BU61" s="70">
        <v>0</v>
      </c>
      <c r="BV61" s="70">
        <v>615747</v>
      </c>
      <c r="BW61" s="70">
        <v>0</v>
      </c>
      <c r="BX61" s="70">
        <v>0</v>
      </c>
      <c r="BY61" s="70">
        <v>615747</v>
      </c>
      <c r="BZ61" s="70">
        <v>0</v>
      </c>
      <c r="CA61" s="70">
        <v>0</v>
      </c>
      <c r="CB61" s="70">
        <v>0</v>
      </c>
      <c r="CC61" s="70">
        <v>0</v>
      </c>
      <c r="CD61" s="70">
        <v>1543</v>
      </c>
      <c r="CE61" s="70">
        <v>0</v>
      </c>
      <c r="CF61" s="70">
        <v>1543</v>
      </c>
      <c r="CG61" s="70">
        <v>617290</v>
      </c>
    </row>
    <row r="62" spans="1:85" x14ac:dyDescent="0.45">
      <c r="A62" t="s">
        <v>97</v>
      </c>
      <c r="B62" t="s">
        <v>191</v>
      </c>
      <c r="C62" s="70">
        <v>0</v>
      </c>
      <c r="D62" s="70">
        <v>0</v>
      </c>
      <c r="E62" s="70">
        <v>0</v>
      </c>
      <c r="F62" s="70">
        <v>0</v>
      </c>
      <c r="G62" s="70">
        <v>0</v>
      </c>
      <c r="H62" s="70">
        <v>0</v>
      </c>
      <c r="I62" s="70">
        <v>0</v>
      </c>
      <c r="J62" s="70">
        <v>0</v>
      </c>
      <c r="K62" s="70">
        <v>0</v>
      </c>
      <c r="L62" s="70">
        <v>0</v>
      </c>
      <c r="M62" s="70">
        <v>0</v>
      </c>
      <c r="N62" s="70">
        <v>0</v>
      </c>
      <c r="O62" s="70">
        <v>0</v>
      </c>
      <c r="P62" s="70">
        <v>0</v>
      </c>
      <c r="Q62" s="70">
        <v>0</v>
      </c>
      <c r="R62" s="70">
        <v>0</v>
      </c>
      <c r="S62" s="70">
        <v>0</v>
      </c>
      <c r="T62" s="70">
        <v>0</v>
      </c>
      <c r="U62" s="70">
        <v>0</v>
      </c>
      <c r="V62" s="70">
        <v>0</v>
      </c>
      <c r="W62" s="70">
        <v>0</v>
      </c>
      <c r="X62" s="70">
        <v>0</v>
      </c>
      <c r="Y62" s="70">
        <v>117</v>
      </c>
      <c r="Z62" s="70">
        <v>0</v>
      </c>
      <c r="AA62" s="70">
        <v>0</v>
      </c>
      <c r="AB62" s="70">
        <v>0</v>
      </c>
      <c r="AC62" s="70">
        <v>27</v>
      </c>
      <c r="AD62" s="70">
        <v>0</v>
      </c>
      <c r="AE62" s="70">
        <v>213</v>
      </c>
      <c r="AF62" s="70">
        <v>200</v>
      </c>
      <c r="AG62" s="70">
        <v>1788</v>
      </c>
      <c r="AH62" s="70">
        <v>0</v>
      </c>
      <c r="AI62" s="70">
        <v>0</v>
      </c>
      <c r="AJ62" s="70">
        <v>0</v>
      </c>
      <c r="AK62" s="70">
        <v>0</v>
      </c>
      <c r="AL62" s="70">
        <v>0</v>
      </c>
      <c r="AM62" s="70">
        <v>0</v>
      </c>
      <c r="AN62" s="70">
        <v>110</v>
      </c>
      <c r="AO62" s="70">
        <v>0</v>
      </c>
      <c r="AP62" s="70">
        <v>803</v>
      </c>
      <c r="AQ62" s="70">
        <v>0</v>
      </c>
      <c r="AR62" s="70">
        <v>0</v>
      </c>
      <c r="AS62" s="70">
        <v>697</v>
      </c>
      <c r="AT62" s="70">
        <v>0</v>
      </c>
      <c r="AU62" s="70">
        <v>0</v>
      </c>
      <c r="AV62" s="70">
        <v>0</v>
      </c>
      <c r="AW62" s="70">
        <v>0</v>
      </c>
      <c r="AX62" s="70">
        <v>0</v>
      </c>
      <c r="AY62" s="70">
        <v>0</v>
      </c>
      <c r="AZ62" s="70">
        <v>0</v>
      </c>
      <c r="BA62" s="70">
        <v>0</v>
      </c>
      <c r="BB62" s="70">
        <v>4854</v>
      </c>
      <c r="BC62" s="70">
        <v>2906</v>
      </c>
      <c r="BD62" s="70">
        <v>0</v>
      </c>
      <c r="BE62" s="70">
        <v>955588</v>
      </c>
      <c r="BF62" s="70">
        <v>0</v>
      </c>
      <c r="BG62" s="70">
        <v>0</v>
      </c>
      <c r="BH62" s="70">
        <v>0</v>
      </c>
      <c r="BI62" s="70">
        <v>0</v>
      </c>
      <c r="BJ62" s="70">
        <v>0</v>
      </c>
      <c r="BK62" s="70">
        <v>0</v>
      </c>
      <c r="BL62" s="70">
        <v>0</v>
      </c>
      <c r="BM62" s="70">
        <v>0</v>
      </c>
      <c r="BN62" s="70">
        <v>0</v>
      </c>
      <c r="BO62" s="70">
        <v>0</v>
      </c>
      <c r="BP62" s="70">
        <v>0</v>
      </c>
      <c r="BQ62" s="70">
        <v>0</v>
      </c>
      <c r="BR62" s="70">
        <v>0</v>
      </c>
      <c r="BS62" s="70">
        <v>0</v>
      </c>
      <c r="BT62" s="70">
        <v>9301</v>
      </c>
      <c r="BU62" s="70">
        <v>0</v>
      </c>
      <c r="BV62" s="70">
        <v>976606</v>
      </c>
      <c r="BW62" s="70">
        <v>1552</v>
      </c>
      <c r="BX62" s="70">
        <v>0</v>
      </c>
      <c r="BY62" s="70">
        <v>978158</v>
      </c>
      <c r="BZ62" s="70">
        <v>0</v>
      </c>
      <c r="CA62" s="70">
        <v>0</v>
      </c>
      <c r="CB62" s="70">
        <v>0</v>
      </c>
      <c r="CC62" s="70">
        <v>0</v>
      </c>
      <c r="CD62" s="70">
        <v>6464</v>
      </c>
      <c r="CE62" s="70">
        <v>0</v>
      </c>
      <c r="CF62" s="70">
        <v>6464</v>
      </c>
      <c r="CG62" s="70">
        <v>984623</v>
      </c>
    </row>
    <row r="63" spans="1:85" x14ac:dyDescent="0.45">
      <c r="A63" t="s">
        <v>98</v>
      </c>
      <c r="B63" t="s">
        <v>192</v>
      </c>
      <c r="C63" s="70">
        <v>0</v>
      </c>
      <c r="D63" s="70">
        <v>0</v>
      </c>
      <c r="E63" s="70">
        <v>0</v>
      </c>
      <c r="F63" s="70">
        <v>0</v>
      </c>
      <c r="G63" s="70">
        <v>0</v>
      </c>
      <c r="H63" s="70">
        <v>0</v>
      </c>
      <c r="I63" s="70">
        <v>0</v>
      </c>
      <c r="J63" s="70">
        <v>0</v>
      </c>
      <c r="K63" s="70">
        <v>0</v>
      </c>
      <c r="L63" s="70">
        <v>0</v>
      </c>
      <c r="M63" s="70">
        <v>0</v>
      </c>
      <c r="N63" s="70">
        <v>0</v>
      </c>
      <c r="O63" s="70">
        <v>0</v>
      </c>
      <c r="P63" s="70">
        <v>0</v>
      </c>
      <c r="Q63" s="70">
        <v>0</v>
      </c>
      <c r="R63" s="70">
        <v>0</v>
      </c>
      <c r="S63" s="70">
        <v>0</v>
      </c>
      <c r="T63" s="70">
        <v>0</v>
      </c>
      <c r="U63" s="70">
        <v>0</v>
      </c>
      <c r="V63" s="70">
        <v>0</v>
      </c>
      <c r="W63" s="70">
        <v>0</v>
      </c>
      <c r="X63" s="70">
        <v>0</v>
      </c>
      <c r="Y63" s="70">
        <v>0</v>
      </c>
      <c r="Z63" s="70">
        <v>0</v>
      </c>
      <c r="AA63" s="70">
        <v>0</v>
      </c>
      <c r="AB63" s="70">
        <v>0</v>
      </c>
      <c r="AC63" s="70">
        <v>0</v>
      </c>
      <c r="AD63" s="70">
        <v>0</v>
      </c>
      <c r="AE63" s="70">
        <v>0</v>
      </c>
      <c r="AF63" s="70">
        <v>0</v>
      </c>
      <c r="AG63" s="70">
        <v>0</v>
      </c>
      <c r="AH63" s="70">
        <v>0</v>
      </c>
      <c r="AI63" s="70">
        <v>0</v>
      </c>
      <c r="AJ63" s="70">
        <v>0</v>
      </c>
      <c r="AK63" s="70">
        <v>2131</v>
      </c>
      <c r="AL63" s="70">
        <v>0</v>
      </c>
      <c r="AM63" s="70">
        <v>0</v>
      </c>
      <c r="AN63" s="70">
        <v>0</v>
      </c>
      <c r="AO63" s="70">
        <v>0</v>
      </c>
      <c r="AP63" s="70">
        <v>0</v>
      </c>
      <c r="AQ63" s="70">
        <v>0</v>
      </c>
      <c r="AR63" s="70">
        <v>0</v>
      </c>
      <c r="AS63" s="70">
        <v>0</v>
      </c>
      <c r="AT63" s="70">
        <v>0</v>
      </c>
      <c r="AU63" s="70">
        <v>0</v>
      </c>
      <c r="AV63" s="70">
        <v>0</v>
      </c>
      <c r="AW63" s="70">
        <v>0</v>
      </c>
      <c r="AX63" s="70">
        <v>0</v>
      </c>
      <c r="AY63" s="70">
        <v>0</v>
      </c>
      <c r="AZ63" s="70">
        <v>0</v>
      </c>
      <c r="BA63" s="70">
        <v>0</v>
      </c>
      <c r="BB63" s="70">
        <v>0</v>
      </c>
      <c r="BC63" s="70">
        <v>0</v>
      </c>
      <c r="BD63" s="70">
        <v>0</v>
      </c>
      <c r="BE63" s="70">
        <v>179</v>
      </c>
      <c r="BF63" s="70">
        <v>102756</v>
      </c>
      <c r="BG63" s="70">
        <v>0</v>
      </c>
      <c r="BH63" s="70">
        <v>0</v>
      </c>
      <c r="BI63" s="70">
        <v>0</v>
      </c>
      <c r="BJ63" s="70">
        <v>0</v>
      </c>
      <c r="BK63" s="70">
        <v>0</v>
      </c>
      <c r="BL63" s="70">
        <v>0</v>
      </c>
      <c r="BM63" s="70">
        <v>0</v>
      </c>
      <c r="BN63" s="70">
        <v>0</v>
      </c>
      <c r="BO63" s="70">
        <v>0</v>
      </c>
      <c r="BP63" s="70">
        <v>0</v>
      </c>
      <c r="BQ63" s="70">
        <v>0</v>
      </c>
      <c r="BR63" s="70">
        <v>0</v>
      </c>
      <c r="BS63" s="70">
        <v>0</v>
      </c>
      <c r="BT63" s="70">
        <v>14653</v>
      </c>
      <c r="BU63" s="70">
        <v>0</v>
      </c>
      <c r="BV63" s="70">
        <v>119720</v>
      </c>
      <c r="BW63" s="70">
        <v>185</v>
      </c>
      <c r="BX63" s="70">
        <v>0</v>
      </c>
      <c r="BY63" s="70">
        <v>119905</v>
      </c>
      <c r="BZ63" s="70">
        <v>0</v>
      </c>
      <c r="CA63" s="70">
        <v>0</v>
      </c>
      <c r="CB63" s="70">
        <v>0</v>
      </c>
      <c r="CC63" s="70">
        <v>0</v>
      </c>
      <c r="CD63" s="70">
        <v>1933</v>
      </c>
      <c r="CE63" s="70">
        <v>0</v>
      </c>
      <c r="CF63" s="70">
        <v>1933</v>
      </c>
      <c r="CG63" s="70">
        <v>121839</v>
      </c>
    </row>
    <row r="64" spans="1:85" x14ac:dyDescent="0.45">
      <c r="A64" t="s">
        <v>99</v>
      </c>
      <c r="B64" t="s">
        <v>193</v>
      </c>
      <c r="C64" s="70">
        <v>0</v>
      </c>
      <c r="D64" s="70">
        <v>0</v>
      </c>
      <c r="E64" s="70">
        <v>0</v>
      </c>
      <c r="F64" s="70">
        <v>0</v>
      </c>
      <c r="G64" s="70">
        <v>0</v>
      </c>
      <c r="H64" s="70">
        <v>0</v>
      </c>
      <c r="I64" s="70">
        <v>0</v>
      </c>
      <c r="J64" s="70">
        <v>0</v>
      </c>
      <c r="K64" s="70">
        <v>0</v>
      </c>
      <c r="L64" s="70">
        <v>0</v>
      </c>
      <c r="M64" s="70">
        <v>0</v>
      </c>
      <c r="N64" s="70">
        <v>0</v>
      </c>
      <c r="O64" s="70">
        <v>0</v>
      </c>
      <c r="P64" s="70">
        <v>0</v>
      </c>
      <c r="Q64" s="70">
        <v>0</v>
      </c>
      <c r="R64" s="70">
        <v>0</v>
      </c>
      <c r="S64" s="70">
        <v>0</v>
      </c>
      <c r="T64" s="70">
        <v>0</v>
      </c>
      <c r="U64" s="70">
        <v>0</v>
      </c>
      <c r="V64" s="70">
        <v>0</v>
      </c>
      <c r="W64" s="70">
        <v>0</v>
      </c>
      <c r="X64" s="70">
        <v>0</v>
      </c>
      <c r="Y64" s="70">
        <v>0</v>
      </c>
      <c r="Z64" s="70">
        <v>0</v>
      </c>
      <c r="AA64" s="70">
        <v>0</v>
      </c>
      <c r="AB64" s="70">
        <v>0</v>
      </c>
      <c r="AC64" s="70">
        <v>0</v>
      </c>
      <c r="AD64" s="70">
        <v>52</v>
      </c>
      <c r="AE64" s="70">
        <v>0</v>
      </c>
      <c r="AF64" s="70">
        <v>0</v>
      </c>
      <c r="AG64" s="70">
        <v>199</v>
      </c>
      <c r="AH64" s="70">
        <v>0</v>
      </c>
      <c r="AI64" s="70">
        <v>0</v>
      </c>
      <c r="AJ64" s="70">
        <v>0</v>
      </c>
      <c r="AK64" s="70">
        <v>0</v>
      </c>
      <c r="AL64" s="70">
        <v>0</v>
      </c>
      <c r="AM64" s="70">
        <v>0</v>
      </c>
      <c r="AN64" s="70">
        <v>0</v>
      </c>
      <c r="AO64" s="70">
        <v>0</v>
      </c>
      <c r="AP64" s="70">
        <v>7733</v>
      </c>
      <c r="AQ64" s="70">
        <v>0</v>
      </c>
      <c r="AR64" s="70">
        <v>0</v>
      </c>
      <c r="AS64" s="70">
        <v>1055</v>
      </c>
      <c r="AT64" s="70">
        <v>0</v>
      </c>
      <c r="AU64" s="70">
        <v>0</v>
      </c>
      <c r="AV64" s="70">
        <v>0</v>
      </c>
      <c r="AW64" s="70">
        <v>0</v>
      </c>
      <c r="AX64" s="70">
        <v>0</v>
      </c>
      <c r="AY64" s="70">
        <v>0</v>
      </c>
      <c r="AZ64" s="70">
        <v>3</v>
      </c>
      <c r="BA64" s="70">
        <v>0</v>
      </c>
      <c r="BB64" s="70">
        <v>1998</v>
      </c>
      <c r="BC64" s="70">
        <v>0</v>
      </c>
      <c r="BD64" s="70">
        <v>0</v>
      </c>
      <c r="BE64" s="70">
        <v>180</v>
      </c>
      <c r="BF64" s="70">
        <v>0</v>
      </c>
      <c r="BG64" s="70">
        <v>293464</v>
      </c>
      <c r="BH64" s="70">
        <v>0</v>
      </c>
      <c r="BI64" s="70">
        <v>0</v>
      </c>
      <c r="BJ64" s="70">
        <v>0</v>
      </c>
      <c r="BK64" s="70">
        <v>0</v>
      </c>
      <c r="BL64" s="70">
        <v>20</v>
      </c>
      <c r="BM64" s="70">
        <v>1306</v>
      </c>
      <c r="BN64" s="70">
        <v>0</v>
      </c>
      <c r="BO64" s="70">
        <v>0</v>
      </c>
      <c r="BP64" s="70">
        <v>31</v>
      </c>
      <c r="BQ64" s="70">
        <v>235</v>
      </c>
      <c r="BR64" s="70">
        <v>0</v>
      </c>
      <c r="BS64" s="70">
        <v>0</v>
      </c>
      <c r="BT64" s="70">
        <v>100641</v>
      </c>
      <c r="BU64" s="70">
        <v>0</v>
      </c>
      <c r="BV64" s="70">
        <v>406917</v>
      </c>
      <c r="BW64" s="70">
        <v>1420</v>
      </c>
      <c r="BX64" s="70">
        <v>0</v>
      </c>
      <c r="BY64" s="70">
        <v>408337</v>
      </c>
      <c r="BZ64" s="70">
        <v>0</v>
      </c>
      <c r="CA64" s="70">
        <v>0</v>
      </c>
      <c r="CB64" s="70">
        <v>0</v>
      </c>
      <c r="CC64" s="70">
        <v>0</v>
      </c>
      <c r="CD64" s="70">
        <v>284</v>
      </c>
      <c r="CE64" s="70">
        <v>0</v>
      </c>
      <c r="CF64" s="70">
        <v>284</v>
      </c>
      <c r="CG64" s="70">
        <v>408620</v>
      </c>
    </row>
    <row r="65" spans="1:85" x14ac:dyDescent="0.45">
      <c r="A65" t="s">
        <v>100</v>
      </c>
      <c r="B65" t="s">
        <v>194</v>
      </c>
      <c r="C65" s="70">
        <v>0</v>
      </c>
      <c r="D65" s="70">
        <v>0</v>
      </c>
      <c r="E65" s="70">
        <v>0</v>
      </c>
      <c r="F65" s="70">
        <v>0</v>
      </c>
      <c r="G65" s="70">
        <v>0</v>
      </c>
      <c r="H65" s="70">
        <v>0</v>
      </c>
      <c r="I65" s="70">
        <v>0</v>
      </c>
      <c r="J65" s="70">
        <v>0</v>
      </c>
      <c r="K65" s="70">
        <v>0</v>
      </c>
      <c r="L65" s="70">
        <v>0</v>
      </c>
      <c r="M65" s="70">
        <v>0</v>
      </c>
      <c r="N65" s="70">
        <v>0</v>
      </c>
      <c r="O65" s="70">
        <v>0</v>
      </c>
      <c r="P65" s="70">
        <v>0</v>
      </c>
      <c r="Q65" s="70">
        <v>0</v>
      </c>
      <c r="R65" s="70">
        <v>0</v>
      </c>
      <c r="S65" s="70">
        <v>0</v>
      </c>
      <c r="T65" s="70">
        <v>0</v>
      </c>
      <c r="U65" s="70">
        <v>0</v>
      </c>
      <c r="V65" s="70">
        <v>0</v>
      </c>
      <c r="W65" s="70">
        <v>0</v>
      </c>
      <c r="X65" s="70">
        <v>0</v>
      </c>
      <c r="Y65" s="70">
        <v>0</v>
      </c>
      <c r="Z65" s="70">
        <v>0</v>
      </c>
      <c r="AA65" s="70">
        <v>0</v>
      </c>
      <c r="AB65" s="70">
        <v>0</v>
      </c>
      <c r="AC65" s="70">
        <v>0</v>
      </c>
      <c r="AD65" s="70">
        <v>0</v>
      </c>
      <c r="AE65" s="70">
        <v>0</v>
      </c>
      <c r="AF65" s="70">
        <v>1450</v>
      </c>
      <c r="AG65" s="70">
        <v>532</v>
      </c>
      <c r="AH65" s="70">
        <v>67</v>
      </c>
      <c r="AI65" s="70">
        <v>0</v>
      </c>
      <c r="AJ65" s="70">
        <v>0</v>
      </c>
      <c r="AK65" s="70">
        <v>0</v>
      </c>
      <c r="AL65" s="70">
        <v>0</v>
      </c>
      <c r="AM65" s="70">
        <v>0</v>
      </c>
      <c r="AN65" s="70">
        <v>0</v>
      </c>
      <c r="AO65" s="70">
        <v>0</v>
      </c>
      <c r="AP65" s="70">
        <v>0</v>
      </c>
      <c r="AQ65" s="70">
        <v>0</v>
      </c>
      <c r="AR65" s="70">
        <v>0</v>
      </c>
      <c r="AS65" s="70">
        <v>0</v>
      </c>
      <c r="AT65" s="70">
        <v>0</v>
      </c>
      <c r="AU65" s="70">
        <v>0</v>
      </c>
      <c r="AV65" s="70">
        <v>0</v>
      </c>
      <c r="AW65" s="70">
        <v>0</v>
      </c>
      <c r="AX65" s="70">
        <v>0</v>
      </c>
      <c r="AY65" s="70">
        <v>0</v>
      </c>
      <c r="AZ65" s="70">
        <v>0</v>
      </c>
      <c r="BA65" s="70">
        <v>0</v>
      </c>
      <c r="BB65" s="70">
        <v>0</v>
      </c>
      <c r="BC65" s="70">
        <v>0</v>
      </c>
      <c r="BD65" s="70">
        <v>0</v>
      </c>
      <c r="BE65" s="70">
        <v>15</v>
      </c>
      <c r="BF65" s="70">
        <v>0</v>
      </c>
      <c r="BG65" s="70">
        <v>0</v>
      </c>
      <c r="BH65" s="70">
        <v>1082865</v>
      </c>
      <c r="BI65" s="70">
        <v>7957</v>
      </c>
      <c r="BJ65" s="70">
        <v>1111</v>
      </c>
      <c r="BK65" s="70">
        <v>320</v>
      </c>
      <c r="BL65" s="70">
        <v>0</v>
      </c>
      <c r="BM65" s="70">
        <v>0</v>
      </c>
      <c r="BN65" s="70">
        <v>0</v>
      </c>
      <c r="BO65" s="70">
        <v>0</v>
      </c>
      <c r="BP65" s="70">
        <v>0</v>
      </c>
      <c r="BQ65" s="70">
        <v>0</v>
      </c>
      <c r="BR65" s="70">
        <v>0</v>
      </c>
      <c r="BS65" s="70">
        <v>0</v>
      </c>
      <c r="BT65" s="70">
        <v>36846</v>
      </c>
      <c r="BU65" s="70">
        <v>0</v>
      </c>
      <c r="BV65" s="70">
        <v>1131163</v>
      </c>
      <c r="BW65" s="70">
        <v>0</v>
      </c>
      <c r="BX65" s="70">
        <v>0</v>
      </c>
      <c r="BY65" s="70">
        <v>1131163</v>
      </c>
      <c r="BZ65" s="70">
        <v>0</v>
      </c>
      <c r="CA65" s="70">
        <v>0</v>
      </c>
      <c r="CB65" s="70">
        <v>0</v>
      </c>
      <c r="CC65" s="70">
        <v>0</v>
      </c>
      <c r="CD65" s="70">
        <v>525</v>
      </c>
      <c r="CE65" s="70">
        <v>0</v>
      </c>
      <c r="CF65" s="70">
        <v>525</v>
      </c>
      <c r="CG65" s="70">
        <v>1131687</v>
      </c>
    </row>
    <row r="66" spans="1:85" x14ac:dyDescent="0.45">
      <c r="A66" t="s">
        <v>101</v>
      </c>
      <c r="B66" t="s">
        <v>195</v>
      </c>
      <c r="C66" s="70">
        <v>0</v>
      </c>
      <c r="D66" s="70">
        <v>0</v>
      </c>
      <c r="E66" s="70">
        <v>0</v>
      </c>
      <c r="F66" s="70">
        <v>0</v>
      </c>
      <c r="G66" s="70">
        <v>0</v>
      </c>
      <c r="H66" s="70">
        <v>0</v>
      </c>
      <c r="I66" s="70">
        <v>0</v>
      </c>
      <c r="J66" s="70">
        <v>0</v>
      </c>
      <c r="K66" s="70">
        <v>0</v>
      </c>
      <c r="L66" s="70">
        <v>0</v>
      </c>
      <c r="M66" s="70">
        <v>0</v>
      </c>
      <c r="N66" s="70">
        <v>0</v>
      </c>
      <c r="O66" s="70">
        <v>0</v>
      </c>
      <c r="P66" s="70">
        <v>0</v>
      </c>
      <c r="Q66" s="70">
        <v>0</v>
      </c>
      <c r="R66" s="70">
        <v>0</v>
      </c>
      <c r="S66" s="70">
        <v>0</v>
      </c>
      <c r="T66" s="70">
        <v>0</v>
      </c>
      <c r="U66" s="70">
        <v>0</v>
      </c>
      <c r="V66" s="70">
        <v>0</v>
      </c>
      <c r="W66" s="70">
        <v>0</v>
      </c>
      <c r="X66" s="70">
        <v>0</v>
      </c>
      <c r="Y66" s="70">
        <v>0</v>
      </c>
      <c r="Z66" s="70">
        <v>0</v>
      </c>
      <c r="AA66" s="70">
        <v>0</v>
      </c>
      <c r="AB66" s="70">
        <v>0</v>
      </c>
      <c r="AC66" s="70">
        <v>0</v>
      </c>
      <c r="AD66" s="70">
        <v>0</v>
      </c>
      <c r="AE66" s="70">
        <v>0</v>
      </c>
      <c r="AF66" s="70">
        <v>0</v>
      </c>
      <c r="AG66" s="70">
        <v>0</v>
      </c>
      <c r="AH66" s="70">
        <v>0</v>
      </c>
      <c r="AI66" s="70">
        <v>0</v>
      </c>
      <c r="AJ66" s="70">
        <v>0</v>
      </c>
      <c r="AK66" s="70">
        <v>0</v>
      </c>
      <c r="AL66" s="70">
        <v>0</v>
      </c>
      <c r="AM66" s="70">
        <v>0</v>
      </c>
      <c r="AN66" s="70">
        <v>0</v>
      </c>
      <c r="AO66" s="70">
        <v>0</v>
      </c>
      <c r="AP66" s="70">
        <v>0</v>
      </c>
      <c r="AQ66" s="70">
        <v>0</v>
      </c>
      <c r="AR66" s="70">
        <v>0</v>
      </c>
      <c r="AS66" s="70">
        <v>0</v>
      </c>
      <c r="AT66" s="70">
        <v>0</v>
      </c>
      <c r="AU66" s="70">
        <v>0</v>
      </c>
      <c r="AV66" s="70">
        <v>0</v>
      </c>
      <c r="AW66" s="70">
        <v>0</v>
      </c>
      <c r="AX66" s="70">
        <v>0</v>
      </c>
      <c r="AY66" s="70">
        <v>0</v>
      </c>
      <c r="AZ66" s="70">
        <v>0</v>
      </c>
      <c r="BA66" s="70">
        <v>0</v>
      </c>
      <c r="BB66" s="70">
        <v>0</v>
      </c>
      <c r="BC66" s="70">
        <v>0</v>
      </c>
      <c r="BD66" s="70">
        <v>0</v>
      </c>
      <c r="BE66" s="70">
        <v>0</v>
      </c>
      <c r="BF66" s="70">
        <v>0</v>
      </c>
      <c r="BG66" s="70">
        <v>0</v>
      </c>
      <c r="BH66" s="70">
        <v>0</v>
      </c>
      <c r="BI66" s="70">
        <v>918325</v>
      </c>
      <c r="BJ66" s="70">
        <v>0</v>
      </c>
      <c r="BK66" s="70">
        <v>0</v>
      </c>
      <c r="BL66" s="70">
        <v>0</v>
      </c>
      <c r="BM66" s="70">
        <v>0</v>
      </c>
      <c r="BN66" s="70">
        <v>0</v>
      </c>
      <c r="BO66" s="70">
        <v>0</v>
      </c>
      <c r="BP66" s="70">
        <v>0</v>
      </c>
      <c r="BQ66" s="70">
        <v>1493</v>
      </c>
      <c r="BR66" s="70">
        <v>1652</v>
      </c>
      <c r="BS66" s="70">
        <v>0</v>
      </c>
      <c r="BT66" s="70">
        <v>223980</v>
      </c>
      <c r="BU66" s="70">
        <v>0</v>
      </c>
      <c r="BV66" s="70">
        <v>1145451</v>
      </c>
      <c r="BW66" s="70">
        <v>3510</v>
      </c>
      <c r="BX66" s="70">
        <v>0</v>
      </c>
      <c r="BY66" s="70">
        <v>1148960</v>
      </c>
      <c r="BZ66" s="70">
        <v>0</v>
      </c>
      <c r="CA66" s="70">
        <v>0</v>
      </c>
      <c r="CB66" s="70">
        <v>0</v>
      </c>
      <c r="CC66" s="70">
        <v>0</v>
      </c>
      <c r="CD66" s="70">
        <v>2224</v>
      </c>
      <c r="CE66" s="70">
        <v>-9</v>
      </c>
      <c r="CF66" s="70">
        <v>2214</v>
      </c>
      <c r="CG66" s="70">
        <v>1151175</v>
      </c>
    </row>
    <row r="67" spans="1:85" x14ac:dyDescent="0.45">
      <c r="A67" t="s">
        <v>102</v>
      </c>
      <c r="B67" t="s">
        <v>196</v>
      </c>
      <c r="C67" s="70">
        <v>0</v>
      </c>
      <c r="D67" s="70">
        <v>0</v>
      </c>
      <c r="E67" s="70">
        <v>0</v>
      </c>
      <c r="F67" s="70">
        <v>0</v>
      </c>
      <c r="G67" s="70">
        <v>0</v>
      </c>
      <c r="H67" s="70">
        <v>0</v>
      </c>
      <c r="I67" s="70">
        <v>0</v>
      </c>
      <c r="J67" s="70">
        <v>0</v>
      </c>
      <c r="K67" s="70">
        <v>0</v>
      </c>
      <c r="L67" s="70">
        <v>0</v>
      </c>
      <c r="M67" s="70">
        <v>0</v>
      </c>
      <c r="N67" s="70">
        <v>0</v>
      </c>
      <c r="O67" s="70">
        <v>0</v>
      </c>
      <c r="P67" s="70">
        <v>0</v>
      </c>
      <c r="Q67" s="70">
        <v>0</v>
      </c>
      <c r="R67" s="70">
        <v>0</v>
      </c>
      <c r="S67" s="70">
        <v>0</v>
      </c>
      <c r="T67" s="70">
        <v>0</v>
      </c>
      <c r="U67" s="70">
        <v>0</v>
      </c>
      <c r="V67" s="70">
        <v>0</v>
      </c>
      <c r="W67" s="70">
        <v>0</v>
      </c>
      <c r="X67" s="70">
        <v>0</v>
      </c>
      <c r="Y67" s="70">
        <v>0</v>
      </c>
      <c r="Z67" s="70">
        <v>0</v>
      </c>
      <c r="AA67" s="70">
        <v>0</v>
      </c>
      <c r="AB67" s="70">
        <v>0</v>
      </c>
      <c r="AC67" s="70">
        <v>0</v>
      </c>
      <c r="AD67" s="70">
        <v>0</v>
      </c>
      <c r="AE67" s="70">
        <v>0</v>
      </c>
      <c r="AF67" s="70">
        <v>0</v>
      </c>
      <c r="AG67" s="70">
        <v>0</v>
      </c>
      <c r="AH67" s="70">
        <v>0</v>
      </c>
      <c r="AI67" s="70">
        <v>0</v>
      </c>
      <c r="AJ67" s="70">
        <v>0</v>
      </c>
      <c r="AK67" s="70">
        <v>0</v>
      </c>
      <c r="AL67" s="70">
        <v>0</v>
      </c>
      <c r="AM67" s="70">
        <v>0</v>
      </c>
      <c r="AN67" s="70">
        <v>0</v>
      </c>
      <c r="AO67" s="70">
        <v>0</v>
      </c>
      <c r="AP67" s="70">
        <v>0</v>
      </c>
      <c r="AQ67" s="70">
        <v>0</v>
      </c>
      <c r="AR67" s="70">
        <v>0</v>
      </c>
      <c r="AS67" s="70">
        <v>0</v>
      </c>
      <c r="AT67" s="70">
        <v>0</v>
      </c>
      <c r="AU67" s="70">
        <v>0</v>
      </c>
      <c r="AV67" s="70">
        <v>0</v>
      </c>
      <c r="AW67" s="70">
        <v>0</v>
      </c>
      <c r="AX67" s="70">
        <v>0</v>
      </c>
      <c r="AY67" s="70">
        <v>0</v>
      </c>
      <c r="AZ67" s="70">
        <v>0</v>
      </c>
      <c r="BA67" s="70">
        <v>0</v>
      </c>
      <c r="BB67" s="70">
        <v>0</v>
      </c>
      <c r="BC67" s="70">
        <v>0</v>
      </c>
      <c r="BD67" s="70">
        <v>0</v>
      </c>
      <c r="BE67" s="70">
        <v>0</v>
      </c>
      <c r="BF67" s="70">
        <v>0</v>
      </c>
      <c r="BG67" s="70">
        <v>0</v>
      </c>
      <c r="BH67" s="70">
        <v>0</v>
      </c>
      <c r="BI67" s="70">
        <v>0</v>
      </c>
      <c r="BJ67" s="70">
        <v>254197</v>
      </c>
      <c r="BK67" s="70">
        <v>2553</v>
      </c>
      <c r="BL67" s="70">
        <v>0</v>
      </c>
      <c r="BM67" s="70">
        <v>0</v>
      </c>
      <c r="BN67" s="70">
        <v>0</v>
      </c>
      <c r="BO67" s="70">
        <v>0</v>
      </c>
      <c r="BP67" s="70">
        <v>0</v>
      </c>
      <c r="BQ67" s="70">
        <v>0</v>
      </c>
      <c r="BR67" s="70">
        <v>0</v>
      </c>
      <c r="BS67" s="70">
        <v>0</v>
      </c>
      <c r="BT67" s="70">
        <v>0</v>
      </c>
      <c r="BU67" s="70">
        <v>0</v>
      </c>
      <c r="BV67" s="70">
        <v>256750</v>
      </c>
      <c r="BW67" s="70">
        <v>0</v>
      </c>
      <c r="BX67" s="70">
        <v>0</v>
      </c>
      <c r="BY67" s="70">
        <v>256750</v>
      </c>
      <c r="BZ67" s="70">
        <v>0</v>
      </c>
      <c r="CA67" s="70">
        <v>0</v>
      </c>
      <c r="CB67" s="70">
        <v>0</v>
      </c>
      <c r="CC67" s="70">
        <v>0</v>
      </c>
      <c r="CD67" s="70">
        <v>3028</v>
      </c>
      <c r="CE67" s="70">
        <v>0</v>
      </c>
      <c r="CF67" s="70">
        <v>3028</v>
      </c>
      <c r="CG67" s="70">
        <v>259779</v>
      </c>
    </row>
    <row r="68" spans="1:85" x14ac:dyDescent="0.45">
      <c r="A68" t="s">
        <v>103</v>
      </c>
      <c r="B68" t="s">
        <v>197</v>
      </c>
      <c r="C68" s="70">
        <v>0</v>
      </c>
      <c r="D68" s="70">
        <v>0</v>
      </c>
      <c r="E68" s="70">
        <v>0</v>
      </c>
      <c r="F68" s="70">
        <v>0</v>
      </c>
      <c r="G68" s="70">
        <v>0</v>
      </c>
      <c r="H68" s="70">
        <v>0</v>
      </c>
      <c r="I68" s="70">
        <v>0</v>
      </c>
      <c r="J68" s="70">
        <v>0</v>
      </c>
      <c r="K68" s="70">
        <v>0</v>
      </c>
      <c r="L68" s="70">
        <v>0</v>
      </c>
      <c r="M68" s="70">
        <v>0</v>
      </c>
      <c r="N68" s="70">
        <v>0</v>
      </c>
      <c r="O68" s="70">
        <v>0</v>
      </c>
      <c r="P68" s="70">
        <v>0</v>
      </c>
      <c r="Q68" s="70">
        <v>0</v>
      </c>
      <c r="R68" s="70">
        <v>0</v>
      </c>
      <c r="S68" s="70">
        <v>0</v>
      </c>
      <c r="T68" s="70">
        <v>0</v>
      </c>
      <c r="U68" s="70">
        <v>0</v>
      </c>
      <c r="V68" s="70">
        <v>0</v>
      </c>
      <c r="W68" s="70">
        <v>0</v>
      </c>
      <c r="X68" s="70">
        <v>0</v>
      </c>
      <c r="Y68" s="70">
        <v>0</v>
      </c>
      <c r="Z68" s="70">
        <v>0</v>
      </c>
      <c r="AA68" s="70">
        <v>0</v>
      </c>
      <c r="AB68" s="70">
        <v>0</v>
      </c>
      <c r="AC68" s="70">
        <v>0</v>
      </c>
      <c r="AD68" s="70">
        <v>0</v>
      </c>
      <c r="AE68" s="70">
        <v>0</v>
      </c>
      <c r="AF68" s="70">
        <v>0</v>
      </c>
      <c r="AG68" s="70">
        <v>0</v>
      </c>
      <c r="AH68" s="70">
        <v>0</v>
      </c>
      <c r="AI68" s="70">
        <v>0</v>
      </c>
      <c r="AJ68" s="70">
        <v>0</v>
      </c>
      <c r="AK68" s="70">
        <v>0</v>
      </c>
      <c r="AL68" s="70">
        <v>0</v>
      </c>
      <c r="AM68" s="70">
        <v>0</v>
      </c>
      <c r="AN68" s="70">
        <v>0</v>
      </c>
      <c r="AO68" s="70">
        <v>0</v>
      </c>
      <c r="AP68" s="70">
        <v>0</v>
      </c>
      <c r="AQ68" s="70">
        <v>0</v>
      </c>
      <c r="AR68" s="70">
        <v>0</v>
      </c>
      <c r="AS68" s="70">
        <v>0</v>
      </c>
      <c r="AT68" s="70">
        <v>0</v>
      </c>
      <c r="AU68" s="70">
        <v>0</v>
      </c>
      <c r="AV68" s="70">
        <v>0</v>
      </c>
      <c r="AW68" s="70">
        <v>0</v>
      </c>
      <c r="AX68" s="70">
        <v>0</v>
      </c>
      <c r="AY68" s="70">
        <v>0</v>
      </c>
      <c r="AZ68" s="70">
        <v>0</v>
      </c>
      <c r="BA68" s="70">
        <v>0</v>
      </c>
      <c r="BB68" s="70">
        <v>0</v>
      </c>
      <c r="BC68" s="70">
        <v>0</v>
      </c>
      <c r="BD68" s="70">
        <v>0</v>
      </c>
      <c r="BE68" s="70">
        <v>57</v>
      </c>
      <c r="BF68" s="70">
        <v>0</v>
      </c>
      <c r="BG68" s="70">
        <v>0</v>
      </c>
      <c r="BH68" s="70">
        <v>0</v>
      </c>
      <c r="BI68" s="70">
        <v>0</v>
      </c>
      <c r="BJ68" s="70">
        <v>133</v>
      </c>
      <c r="BK68" s="70">
        <v>217469</v>
      </c>
      <c r="BL68" s="70">
        <v>0</v>
      </c>
      <c r="BM68" s="70">
        <v>866</v>
      </c>
      <c r="BN68" s="70">
        <v>0</v>
      </c>
      <c r="BO68" s="70">
        <v>0</v>
      </c>
      <c r="BP68" s="70">
        <v>366</v>
      </c>
      <c r="BQ68" s="70">
        <v>0</v>
      </c>
      <c r="BR68" s="70">
        <v>0</v>
      </c>
      <c r="BS68" s="70">
        <v>0</v>
      </c>
      <c r="BT68" s="70">
        <v>3583</v>
      </c>
      <c r="BU68" s="70">
        <v>0</v>
      </c>
      <c r="BV68" s="70">
        <v>222473</v>
      </c>
      <c r="BW68" s="70">
        <v>0</v>
      </c>
      <c r="BX68" s="70">
        <v>0</v>
      </c>
      <c r="BY68" s="70">
        <v>222473</v>
      </c>
      <c r="BZ68" s="70">
        <v>0</v>
      </c>
      <c r="CA68" s="70">
        <v>0</v>
      </c>
      <c r="CB68" s="70">
        <v>0</v>
      </c>
      <c r="CC68" s="70">
        <v>0</v>
      </c>
      <c r="CD68" s="70">
        <v>811</v>
      </c>
      <c r="CE68" s="70">
        <v>0</v>
      </c>
      <c r="CF68" s="70">
        <v>811</v>
      </c>
      <c r="CG68" s="70">
        <v>223284</v>
      </c>
    </row>
    <row r="69" spans="1:85" x14ac:dyDescent="0.45">
      <c r="A69" t="s">
        <v>104</v>
      </c>
      <c r="B69" t="s">
        <v>198</v>
      </c>
      <c r="C69" s="70">
        <v>0</v>
      </c>
      <c r="D69" s="70">
        <v>0</v>
      </c>
      <c r="E69" s="70">
        <v>0</v>
      </c>
      <c r="F69" s="70">
        <v>0</v>
      </c>
      <c r="G69" s="70">
        <v>0</v>
      </c>
      <c r="H69" s="70">
        <v>0</v>
      </c>
      <c r="I69" s="70">
        <v>0</v>
      </c>
      <c r="J69" s="70">
        <v>0</v>
      </c>
      <c r="K69" s="70">
        <v>0</v>
      </c>
      <c r="L69" s="70">
        <v>0</v>
      </c>
      <c r="M69" s="70">
        <v>0</v>
      </c>
      <c r="N69" s="70">
        <v>0</v>
      </c>
      <c r="O69" s="70">
        <v>0</v>
      </c>
      <c r="P69" s="70">
        <v>0</v>
      </c>
      <c r="Q69" s="70">
        <v>0</v>
      </c>
      <c r="R69" s="70">
        <v>0</v>
      </c>
      <c r="S69" s="70">
        <v>0</v>
      </c>
      <c r="T69" s="70">
        <v>0</v>
      </c>
      <c r="U69" s="70">
        <v>0</v>
      </c>
      <c r="V69" s="70">
        <v>0</v>
      </c>
      <c r="W69" s="70">
        <v>0</v>
      </c>
      <c r="X69" s="70">
        <v>0</v>
      </c>
      <c r="Y69" s="70">
        <v>0</v>
      </c>
      <c r="Z69" s="70">
        <v>0</v>
      </c>
      <c r="AA69" s="70">
        <v>0</v>
      </c>
      <c r="AB69" s="70">
        <v>0</v>
      </c>
      <c r="AC69" s="70">
        <v>0</v>
      </c>
      <c r="AD69" s="70">
        <v>0</v>
      </c>
      <c r="AE69" s="70">
        <v>0</v>
      </c>
      <c r="AF69" s="70">
        <v>0</v>
      </c>
      <c r="AG69" s="70">
        <v>0</v>
      </c>
      <c r="AH69" s="70">
        <v>0</v>
      </c>
      <c r="AI69" s="70">
        <v>0</v>
      </c>
      <c r="AJ69" s="70">
        <v>0</v>
      </c>
      <c r="AK69" s="70">
        <v>0</v>
      </c>
      <c r="AL69" s="70">
        <v>0</v>
      </c>
      <c r="AM69" s="70">
        <v>0</v>
      </c>
      <c r="AN69" s="70">
        <v>0</v>
      </c>
      <c r="AO69" s="70">
        <v>0</v>
      </c>
      <c r="AP69" s="70">
        <v>0</v>
      </c>
      <c r="AQ69" s="70">
        <v>0</v>
      </c>
      <c r="AR69" s="70">
        <v>0</v>
      </c>
      <c r="AS69" s="70">
        <v>0</v>
      </c>
      <c r="AT69" s="70">
        <v>0</v>
      </c>
      <c r="AU69" s="70">
        <v>0</v>
      </c>
      <c r="AV69" s="70">
        <v>0</v>
      </c>
      <c r="AW69" s="70">
        <v>0</v>
      </c>
      <c r="AX69" s="70">
        <v>0</v>
      </c>
      <c r="AY69" s="70">
        <v>0</v>
      </c>
      <c r="AZ69" s="70">
        <v>0</v>
      </c>
      <c r="BA69" s="70">
        <v>0</v>
      </c>
      <c r="BB69" s="70">
        <v>0</v>
      </c>
      <c r="BC69" s="70">
        <v>0</v>
      </c>
      <c r="BD69" s="70">
        <v>0</v>
      </c>
      <c r="BE69" s="70">
        <v>0</v>
      </c>
      <c r="BF69" s="70">
        <v>0</v>
      </c>
      <c r="BG69" s="70">
        <v>1637</v>
      </c>
      <c r="BH69" s="70">
        <v>0</v>
      </c>
      <c r="BI69" s="70">
        <v>0</v>
      </c>
      <c r="BJ69" s="70">
        <v>0</v>
      </c>
      <c r="BK69" s="70">
        <v>0</v>
      </c>
      <c r="BL69" s="70">
        <v>174717</v>
      </c>
      <c r="BM69" s="70">
        <v>238</v>
      </c>
      <c r="BN69" s="70">
        <v>1565</v>
      </c>
      <c r="BO69" s="70">
        <v>0</v>
      </c>
      <c r="BP69" s="70">
        <v>0</v>
      </c>
      <c r="BQ69" s="70">
        <v>21</v>
      </c>
      <c r="BR69" s="70">
        <v>0</v>
      </c>
      <c r="BS69" s="70">
        <v>0</v>
      </c>
      <c r="BT69" s="70">
        <v>3325</v>
      </c>
      <c r="BU69" s="70">
        <v>190</v>
      </c>
      <c r="BV69" s="70">
        <v>181693</v>
      </c>
      <c r="BW69" s="70">
        <v>1402</v>
      </c>
      <c r="BX69" s="70">
        <v>0</v>
      </c>
      <c r="BY69" s="70">
        <v>183095</v>
      </c>
      <c r="BZ69" s="70">
        <v>0</v>
      </c>
      <c r="CA69" s="70">
        <v>0</v>
      </c>
      <c r="CB69" s="70">
        <v>0</v>
      </c>
      <c r="CC69" s="70">
        <v>0</v>
      </c>
      <c r="CD69" s="70">
        <v>6006</v>
      </c>
      <c r="CE69" s="70">
        <v>0</v>
      </c>
      <c r="CF69" s="70">
        <v>6006</v>
      </c>
      <c r="CG69" s="70">
        <v>189101</v>
      </c>
    </row>
    <row r="70" spans="1:85" x14ac:dyDescent="0.45">
      <c r="A70" t="s">
        <v>105</v>
      </c>
      <c r="B70" t="s">
        <v>199</v>
      </c>
      <c r="C70" s="70">
        <v>2914</v>
      </c>
      <c r="D70" s="70">
        <v>0</v>
      </c>
      <c r="E70" s="70">
        <v>0</v>
      </c>
      <c r="F70" s="70">
        <v>0</v>
      </c>
      <c r="G70" s="70">
        <v>0</v>
      </c>
      <c r="H70" s="70">
        <v>0</v>
      </c>
      <c r="I70" s="70">
        <v>0</v>
      </c>
      <c r="J70" s="70">
        <v>0</v>
      </c>
      <c r="K70" s="70">
        <v>0</v>
      </c>
      <c r="L70" s="70">
        <v>0</v>
      </c>
      <c r="M70" s="70">
        <v>0</v>
      </c>
      <c r="N70" s="70">
        <v>0</v>
      </c>
      <c r="O70" s="70">
        <v>0</v>
      </c>
      <c r="P70" s="70">
        <v>0</v>
      </c>
      <c r="Q70" s="70">
        <v>0</v>
      </c>
      <c r="R70" s="70">
        <v>0</v>
      </c>
      <c r="S70" s="70">
        <v>0</v>
      </c>
      <c r="T70" s="70">
        <v>0</v>
      </c>
      <c r="U70" s="70">
        <v>0</v>
      </c>
      <c r="V70" s="70">
        <v>0</v>
      </c>
      <c r="W70" s="70">
        <v>0</v>
      </c>
      <c r="X70" s="70">
        <v>0</v>
      </c>
      <c r="Y70" s="70">
        <v>0</v>
      </c>
      <c r="Z70" s="70">
        <v>0</v>
      </c>
      <c r="AA70" s="70">
        <v>0</v>
      </c>
      <c r="AB70" s="70">
        <v>0</v>
      </c>
      <c r="AC70" s="70">
        <v>0</v>
      </c>
      <c r="AD70" s="70">
        <v>233</v>
      </c>
      <c r="AE70" s="70">
        <v>64</v>
      </c>
      <c r="AF70" s="70">
        <v>0</v>
      </c>
      <c r="AG70" s="70">
        <v>285</v>
      </c>
      <c r="AH70" s="70">
        <v>0</v>
      </c>
      <c r="AI70" s="70">
        <v>0</v>
      </c>
      <c r="AJ70" s="70">
        <v>255</v>
      </c>
      <c r="AK70" s="70">
        <v>0</v>
      </c>
      <c r="AL70" s="70">
        <v>0</v>
      </c>
      <c r="AM70" s="70">
        <v>0</v>
      </c>
      <c r="AN70" s="70">
        <v>0</v>
      </c>
      <c r="AO70" s="70">
        <v>0</v>
      </c>
      <c r="AP70" s="70">
        <v>0</v>
      </c>
      <c r="AQ70" s="70">
        <v>71</v>
      </c>
      <c r="AR70" s="70">
        <v>0</v>
      </c>
      <c r="AS70" s="70">
        <v>0</v>
      </c>
      <c r="AT70" s="70">
        <v>0</v>
      </c>
      <c r="AU70" s="70">
        <v>0</v>
      </c>
      <c r="AV70" s="70">
        <v>0</v>
      </c>
      <c r="AW70" s="70">
        <v>0</v>
      </c>
      <c r="AX70" s="70">
        <v>0</v>
      </c>
      <c r="AY70" s="70">
        <v>0</v>
      </c>
      <c r="AZ70" s="70">
        <v>0</v>
      </c>
      <c r="BA70" s="70">
        <v>0</v>
      </c>
      <c r="BB70" s="70">
        <v>0</v>
      </c>
      <c r="BC70" s="70">
        <v>0</v>
      </c>
      <c r="BD70" s="70">
        <v>0</v>
      </c>
      <c r="BE70" s="70">
        <v>0</v>
      </c>
      <c r="BF70" s="70">
        <v>0</v>
      </c>
      <c r="BG70" s="70">
        <v>0</v>
      </c>
      <c r="BH70" s="70">
        <v>0</v>
      </c>
      <c r="BI70" s="70">
        <v>0</v>
      </c>
      <c r="BJ70" s="70">
        <v>0</v>
      </c>
      <c r="BK70" s="70">
        <v>0</v>
      </c>
      <c r="BL70" s="70">
        <v>3101</v>
      </c>
      <c r="BM70" s="70">
        <v>129021</v>
      </c>
      <c r="BN70" s="70">
        <v>30860</v>
      </c>
      <c r="BO70" s="70">
        <v>1265</v>
      </c>
      <c r="BP70" s="70">
        <v>0</v>
      </c>
      <c r="BQ70" s="70">
        <v>0</v>
      </c>
      <c r="BR70" s="70">
        <v>0</v>
      </c>
      <c r="BS70" s="70">
        <v>0</v>
      </c>
      <c r="BT70" s="70">
        <v>2848</v>
      </c>
      <c r="BU70" s="70">
        <v>34218</v>
      </c>
      <c r="BV70" s="70">
        <v>205135</v>
      </c>
      <c r="BW70" s="70">
        <v>0</v>
      </c>
      <c r="BX70" s="70">
        <v>0</v>
      </c>
      <c r="BY70" s="70">
        <v>205135</v>
      </c>
      <c r="BZ70" s="70">
        <v>0</v>
      </c>
      <c r="CA70" s="70">
        <v>0</v>
      </c>
      <c r="CB70" s="70">
        <v>0</v>
      </c>
      <c r="CC70" s="70">
        <v>0</v>
      </c>
      <c r="CD70" s="70">
        <v>9172</v>
      </c>
      <c r="CE70" s="70">
        <v>0</v>
      </c>
      <c r="CF70" s="70">
        <v>9172</v>
      </c>
      <c r="CG70" s="70">
        <v>214307</v>
      </c>
    </row>
    <row r="71" spans="1:85" x14ac:dyDescent="0.45">
      <c r="A71" t="s">
        <v>106</v>
      </c>
      <c r="B71" t="s">
        <v>200</v>
      </c>
      <c r="C71" s="70">
        <v>0</v>
      </c>
      <c r="D71" s="70">
        <v>0</v>
      </c>
      <c r="E71" s="70">
        <v>0</v>
      </c>
      <c r="F71" s="70">
        <v>0</v>
      </c>
      <c r="G71" s="70">
        <v>0</v>
      </c>
      <c r="H71" s="70">
        <v>0</v>
      </c>
      <c r="I71" s="70">
        <v>0</v>
      </c>
      <c r="J71" s="70">
        <v>0</v>
      </c>
      <c r="K71" s="70">
        <v>0</v>
      </c>
      <c r="L71" s="70">
        <v>0</v>
      </c>
      <c r="M71" s="70">
        <v>0</v>
      </c>
      <c r="N71" s="70">
        <v>0</v>
      </c>
      <c r="O71" s="70">
        <v>0</v>
      </c>
      <c r="P71" s="70">
        <v>0</v>
      </c>
      <c r="Q71" s="70">
        <v>0</v>
      </c>
      <c r="R71" s="70">
        <v>0</v>
      </c>
      <c r="S71" s="70">
        <v>0</v>
      </c>
      <c r="T71" s="70">
        <v>0</v>
      </c>
      <c r="U71" s="70">
        <v>0</v>
      </c>
      <c r="V71" s="70">
        <v>0</v>
      </c>
      <c r="W71" s="70">
        <v>0</v>
      </c>
      <c r="X71" s="70">
        <v>0</v>
      </c>
      <c r="Y71" s="70">
        <v>0</v>
      </c>
      <c r="Z71" s="70">
        <v>0</v>
      </c>
      <c r="AA71" s="70">
        <v>0</v>
      </c>
      <c r="AB71" s="70">
        <v>0</v>
      </c>
      <c r="AC71" s="70">
        <v>0</v>
      </c>
      <c r="AD71" s="70">
        <v>0</v>
      </c>
      <c r="AE71" s="70">
        <v>0</v>
      </c>
      <c r="AF71" s="70">
        <v>0</v>
      </c>
      <c r="AG71" s="70">
        <v>0</v>
      </c>
      <c r="AH71" s="70">
        <v>0</v>
      </c>
      <c r="AI71" s="70">
        <v>0</v>
      </c>
      <c r="AJ71" s="70">
        <v>0</v>
      </c>
      <c r="AK71" s="70">
        <v>0</v>
      </c>
      <c r="AL71" s="70">
        <v>0</v>
      </c>
      <c r="AM71" s="70">
        <v>0</v>
      </c>
      <c r="AN71" s="70">
        <v>0</v>
      </c>
      <c r="AO71" s="70">
        <v>0</v>
      </c>
      <c r="AP71" s="70">
        <v>0</v>
      </c>
      <c r="AQ71" s="70">
        <v>0</v>
      </c>
      <c r="AR71" s="70">
        <v>0</v>
      </c>
      <c r="AS71" s="70">
        <v>0</v>
      </c>
      <c r="AT71" s="70">
        <v>0</v>
      </c>
      <c r="AU71" s="70">
        <v>0</v>
      </c>
      <c r="AV71" s="70">
        <v>0</v>
      </c>
      <c r="AW71" s="70">
        <v>0</v>
      </c>
      <c r="AX71" s="70">
        <v>0</v>
      </c>
      <c r="AY71" s="70">
        <v>17</v>
      </c>
      <c r="AZ71" s="70">
        <v>0</v>
      </c>
      <c r="BA71" s="70">
        <v>0</v>
      </c>
      <c r="BB71" s="70">
        <v>0</v>
      </c>
      <c r="BC71" s="70">
        <v>0</v>
      </c>
      <c r="BD71" s="70">
        <v>0</v>
      </c>
      <c r="BE71" s="70">
        <v>0</v>
      </c>
      <c r="BF71" s="70">
        <v>0</v>
      </c>
      <c r="BG71" s="70">
        <v>27365</v>
      </c>
      <c r="BH71" s="70">
        <v>0</v>
      </c>
      <c r="BI71" s="70">
        <v>0</v>
      </c>
      <c r="BJ71" s="70">
        <v>0</v>
      </c>
      <c r="BK71" s="70">
        <v>0</v>
      </c>
      <c r="BL71" s="70">
        <v>9</v>
      </c>
      <c r="BM71" s="70">
        <v>445</v>
      </c>
      <c r="BN71" s="70">
        <v>177433</v>
      </c>
      <c r="BO71" s="70">
        <v>182</v>
      </c>
      <c r="BP71" s="70">
        <v>0</v>
      </c>
      <c r="BQ71" s="70">
        <v>0</v>
      </c>
      <c r="BR71" s="70">
        <v>0</v>
      </c>
      <c r="BS71" s="70">
        <v>0</v>
      </c>
      <c r="BT71" s="70">
        <v>10742</v>
      </c>
      <c r="BU71" s="70">
        <v>0</v>
      </c>
      <c r="BV71" s="70">
        <v>216192</v>
      </c>
      <c r="BW71" s="70">
        <v>0</v>
      </c>
      <c r="BX71" s="70">
        <v>0</v>
      </c>
      <c r="BY71" s="70">
        <v>216192</v>
      </c>
      <c r="BZ71" s="70">
        <v>0</v>
      </c>
      <c r="CA71" s="70">
        <v>0</v>
      </c>
      <c r="CB71" s="70">
        <v>0</v>
      </c>
      <c r="CC71" s="70">
        <v>0</v>
      </c>
      <c r="CD71" s="70">
        <v>18446</v>
      </c>
      <c r="CE71" s="70">
        <v>0</v>
      </c>
      <c r="CF71" s="70">
        <v>18446</v>
      </c>
      <c r="CG71" s="70">
        <v>234638</v>
      </c>
    </row>
    <row r="72" spans="1:85" x14ac:dyDescent="0.45">
      <c r="A72" t="s">
        <v>107</v>
      </c>
      <c r="B72" t="s">
        <v>201</v>
      </c>
      <c r="C72" s="70">
        <v>0</v>
      </c>
      <c r="D72" s="70">
        <v>0</v>
      </c>
      <c r="E72" s="70">
        <v>0</v>
      </c>
      <c r="F72" s="70">
        <v>0</v>
      </c>
      <c r="G72" s="70">
        <v>0</v>
      </c>
      <c r="H72" s="70">
        <v>0</v>
      </c>
      <c r="I72" s="70">
        <v>0</v>
      </c>
      <c r="J72" s="70">
        <v>0</v>
      </c>
      <c r="K72" s="70">
        <v>0</v>
      </c>
      <c r="L72" s="70">
        <v>0</v>
      </c>
      <c r="M72" s="70">
        <v>0</v>
      </c>
      <c r="N72" s="70">
        <v>0</v>
      </c>
      <c r="O72" s="70">
        <v>0</v>
      </c>
      <c r="P72" s="70">
        <v>0</v>
      </c>
      <c r="Q72" s="70">
        <v>0</v>
      </c>
      <c r="R72" s="70">
        <v>0</v>
      </c>
      <c r="S72" s="70">
        <v>0</v>
      </c>
      <c r="T72" s="70">
        <v>0</v>
      </c>
      <c r="U72" s="70">
        <v>0</v>
      </c>
      <c r="V72" s="70">
        <v>0</v>
      </c>
      <c r="W72" s="70">
        <v>0</v>
      </c>
      <c r="X72" s="70">
        <v>0</v>
      </c>
      <c r="Y72" s="70">
        <v>0</v>
      </c>
      <c r="Z72" s="70">
        <v>0</v>
      </c>
      <c r="AA72" s="70">
        <v>0</v>
      </c>
      <c r="AB72" s="70">
        <v>0</v>
      </c>
      <c r="AC72" s="70">
        <v>0</v>
      </c>
      <c r="AD72" s="70">
        <v>0</v>
      </c>
      <c r="AE72" s="70">
        <v>18672</v>
      </c>
      <c r="AF72" s="70">
        <v>8533</v>
      </c>
      <c r="AG72" s="70">
        <v>17315</v>
      </c>
      <c r="AH72" s="70">
        <v>0</v>
      </c>
      <c r="AI72" s="70">
        <v>0</v>
      </c>
      <c r="AJ72" s="70">
        <v>0</v>
      </c>
      <c r="AK72" s="70">
        <v>0</v>
      </c>
      <c r="AL72" s="70">
        <v>0</v>
      </c>
      <c r="AM72" s="70">
        <v>0</v>
      </c>
      <c r="AN72" s="70">
        <v>78</v>
      </c>
      <c r="AO72" s="70">
        <v>0</v>
      </c>
      <c r="AP72" s="70">
        <v>0</v>
      </c>
      <c r="AQ72" s="70">
        <v>0</v>
      </c>
      <c r="AR72" s="70">
        <v>0</v>
      </c>
      <c r="AS72" s="70">
        <v>0</v>
      </c>
      <c r="AT72" s="70">
        <v>0</v>
      </c>
      <c r="AU72" s="70">
        <v>0</v>
      </c>
      <c r="AV72" s="70">
        <v>0</v>
      </c>
      <c r="AW72" s="70">
        <v>0</v>
      </c>
      <c r="AX72" s="70">
        <v>0</v>
      </c>
      <c r="AY72" s="70">
        <v>0</v>
      </c>
      <c r="AZ72" s="70">
        <v>0</v>
      </c>
      <c r="BA72" s="70">
        <v>0</v>
      </c>
      <c r="BB72" s="70">
        <v>0</v>
      </c>
      <c r="BC72" s="70">
        <v>0</v>
      </c>
      <c r="BD72" s="70">
        <v>0</v>
      </c>
      <c r="BE72" s="70">
        <v>0</v>
      </c>
      <c r="BF72" s="70">
        <v>0</v>
      </c>
      <c r="BG72" s="70">
        <v>10747</v>
      </c>
      <c r="BH72" s="70">
        <v>208</v>
      </c>
      <c r="BI72" s="70">
        <v>2560</v>
      </c>
      <c r="BJ72" s="70">
        <v>345</v>
      </c>
      <c r="BK72" s="70">
        <v>0</v>
      </c>
      <c r="BL72" s="70">
        <v>4086</v>
      </c>
      <c r="BM72" s="70">
        <v>13986</v>
      </c>
      <c r="BN72" s="70">
        <v>44032</v>
      </c>
      <c r="BO72" s="70">
        <v>803730</v>
      </c>
      <c r="BP72" s="70">
        <v>3701</v>
      </c>
      <c r="BQ72" s="70">
        <v>0</v>
      </c>
      <c r="BR72" s="70">
        <v>0</v>
      </c>
      <c r="BS72" s="70">
        <v>1528</v>
      </c>
      <c r="BT72" s="70">
        <v>19722</v>
      </c>
      <c r="BU72" s="70">
        <v>0</v>
      </c>
      <c r="BV72" s="70">
        <v>949244</v>
      </c>
      <c r="BW72" s="70">
        <v>0</v>
      </c>
      <c r="BX72" s="70">
        <v>0</v>
      </c>
      <c r="BY72" s="70">
        <v>949244</v>
      </c>
      <c r="BZ72" s="70">
        <v>0</v>
      </c>
      <c r="CA72" s="70">
        <v>0</v>
      </c>
      <c r="CB72" s="70">
        <v>0</v>
      </c>
      <c r="CC72" s="70">
        <v>0</v>
      </c>
      <c r="CD72" s="70">
        <v>60550</v>
      </c>
      <c r="CE72" s="70">
        <v>0</v>
      </c>
      <c r="CF72" s="70">
        <v>60550</v>
      </c>
      <c r="CG72" s="70">
        <v>1009794</v>
      </c>
    </row>
    <row r="73" spans="1:85" x14ac:dyDescent="0.45">
      <c r="A73" t="s">
        <v>108</v>
      </c>
      <c r="B73" t="s">
        <v>202</v>
      </c>
      <c r="C73" s="70">
        <v>0</v>
      </c>
      <c r="D73" s="70">
        <v>0</v>
      </c>
      <c r="E73" s="70">
        <v>0</v>
      </c>
      <c r="F73" s="70">
        <v>0</v>
      </c>
      <c r="G73" s="70">
        <v>0</v>
      </c>
      <c r="H73" s="70">
        <v>0</v>
      </c>
      <c r="I73" s="70">
        <v>0</v>
      </c>
      <c r="J73" s="70">
        <v>0</v>
      </c>
      <c r="K73" s="70">
        <v>0</v>
      </c>
      <c r="L73" s="70">
        <v>0</v>
      </c>
      <c r="M73" s="70">
        <v>119</v>
      </c>
      <c r="N73" s="70">
        <v>0</v>
      </c>
      <c r="O73" s="70">
        <v>0</v>
      </c>
      <c r="P73" s="70">
        <v>0</v>
      </c>
      <c r="Q73" s="70">
        <v>0</v>
      </c>
      <c r="R73" s="70">
        <v>0</v>
      </c>
      <c r="S73" s="70">
        <v>0</v>
      </c>
      <c r="T73" s="70">
        <v>0</v>
      </c>
      <c r="U73" s="70">
        <v>0</v>
      </c>
      <c r="V73" s="70">
        <v>0</v>
      </c>
      <c r="W73" s="70">
        <v>0</v>
      </c>
      <c r="X73" s="70">
        <v>0</v>
      </c>
      <c r="Y73" s="70">
        <v>0</v>
      </c>
      <c r="Z73" s="70">
        <v>0</v>
      </c>
      <c r="AA73" s="70">
        <v>0</v>
      </c>
      <c r="AB73" s="70">
        <v>0</v>
      </c>
      <c r="AC73" s="70">
        <v>64551</v>
      </c>
      <c r="AD73" s="70">
        <v>80833</v>
      </c>
      <c r="AE73" s="70">
        <v>24</v>
      </c>
      <c r="AF73" s="70">
        <v>4049</v>
      </c>
      <c r="AG73" s="70">
        <v>17408</v>
      </c>
      <c r="AH73" s="70">
        <v>0</v>
      </c>
      <c r="AI73" s="70">
        <v>0</v>
      </c>
      <c r="AJ73" s="70">
        <v>0</v>
      </c>
      <c r="AK73" s="70">
        <v>0</v>
      </c>
      <c r="AL73" s="70">
        <v>0</v>
      </c>
      <c r="AM73" s="70">
        <v>0</v>
      </c>
      <c r="AN73" s="70">
        <v>1189</v>
      </c>
      <c r="AO73" s="70">
        <v>0</v>
      </c>
      <c r="AP73" s="70">
        <v>0</v>
      </c>
      <c r="AQ73" s="70">
        <v>0</v>
      </c>
      <c r="AR73" s="70">
        <v>2584</v>
      </c>
      <c r="AS73" s="70">
        <v>0</v>
      </c>
      <c r="AT73" s="70">
        <v>0</v>
      </c>
      <c r="AU73" s="70">
        <v>0</v>
      </c>
      <c r="AV73" s="70">
        <v>0</v>
      </c>
      <c r="AW73" s="70">
        <v>0</v>
      </c>
      <c r="AX73" s="70">
        <v>0</v>
      </c>
      <c r="AY73" s="70">
        <v>57</v>
      </c>
      <c r="AZ73" s="70">
        <v>1988</v>
      </c>
      <c r="BA73" s="70">
        <v>0</v>
      </c>
      <c r="BB73" s="70">
        <v>2088</v>
      </c>
      <c r="BC73" s="70">
        <v>2612</v>
      </c>
      <c r="BD73" s="70">
        <v>0</v>
      </c>
      <c r="BE73" s="70">
        <v>0</v>
      </c>
      <c r="BF73" s="70">
        <v>0</v>
      </c>
      <c r="BG73" s="70">
        <v>16</v>
      </c>
      <c r="BH73" s="70">
        <v>0</v>
      </c>
      <c r="BI73" s="70">
        <v>0</v>
      </c>
      <c r="BJ73" s="70">
        <v>0</v>
      </c>
      <c r="BK73" s="70">
        <v>0</v>
      </c>
      <c r="BL73" s="70">
        <v>377</v>
      </c>
      <c r="BM73" s="70">
        <v>1163</v>
      </c>
      <c r="BN73" s="70">
        <v>1781</v>
      </c>
      <c r="BO73" s="70">
        <v>0</v>
      </c>
      <c r="BP73" s="70">
        <v>710384</v>
      </c>
      <c r="BQ73" s="70">
        <v>0</v>
      </c>
      <c r="BR73" s="70">
        <v>0</v>
      </c>
      <c r="BS73" s="70">
        <v>0</v>
      </c>
      <c r="BT73" s="70">
        <v>1207</v>
      </c>
      <c r="BU73" s="70">
        <v>3490</v>
      </c>
      <c r="BV73" s="70">
        <v>895920</v>
      </c>
      <c r="BW73" s="70">
        <v>5373</v>
      </c>
      <c r="BX73" s="70">
        <v>0</v>
      </c>
      <c r="BY73" s="70">
        <v>901293</v>
      </c>
      <c r="BZ73" s="70">
        <v>0</v>
      </c>
      <c r="CA73" s="70">
        <v>0</v>
      </c>
      <c r="CB73" s="70">
        <v>0</v>
      </c>
      <c r="CC73" s="70">
        <v>1</v>
      </c>
      <c r="CD73" s="70">
        <v>20638</v>
      </c>
      <c r="CE73" s="70">
        <v>0</v>
      </c>
      <c r="CF73" s="70">
        <v>20639</v>
      </c>
      <c r="CG73" s="70">
        <v>921932</v>
      </c>
    </row>
    <row r="74" spans="1:85" x14ac:dyDescent="0.45">
      <c r="A74" t="s">
        <v>109</v>
      </c>
      <c r="B74" t="s">
        <v>203</v>
      </c>
      <c r="C74" s="70">
        <v>0</v>
      </c>
      <c r="D74" s="70">
        <v>0</v>
      </c>
      <c r="E74" s="70">
        <v>0</v>
      </c>
      <c r="F74" s="70">
        <v>0</v>
      </c>
      <c r="G74" s="70">
        <v>0</v>
      </c>
      <c r="H74" s="70">
        <v>0</v>
      </c>
      <c r="I74" s="70">
        <v>0</v>
      </c>
      <c r="J74" s="70">
        <v>0</v>
      </c>
      <c r="K74" s="70">
        <v>0</v>
      </c>
      <c r="L74" s="70">
        <v>0</v>
      </c>
      <c r="M74" s="70">
        <v>0</v>
      </c>
      <c r="N74" s="70">
        <v>0</v>
      </c>
      <c r="O74" s="70">
        <v>0</v>
      </c>
      <c r="P74" s="70">
        <v>0</v>
      </c>
      <c r="Q74" s="70">
        <v>0</v>
      </c>
      <c r="R74" s="70">
        <v>0</v>
      </c>
      <c r="S74" s="70">
        <v>0</v>
      </c>
      <c r="T74" s="70">
        <v>0</v>
      </c>
      <c r="U74" s="70">
        <v>0</v>
      </c>
      <c r="V74" s="70">
        <v>0</v>
      </c>
      <c r="W74" s="70">
        <v>0</v>
      </c>
      <c r="X74" s="70">
        <v>0</v>
      </c>
      <c r="Y74" s="70">
        <v>0</v>
      </c>
      <c r="Z74" s="70">
        <v>0</v>
      </c>
      <c r="AA74" s="70">
        <v>0</v>
      </c>
      <c r="AB74" s="70">
        <v>0</v>
      </c>
      <c r="AC74" s="70">
        <v>0</v>
      </c>
      <c r="AD74" s="70">
        <v>0</v>
      </c>
      <c r="AE74" s="70">
        <v>0</v>
      </c>
      <c r="AF74" s="70">
        <v>0</v>
      </c>
      <c r="AG74" s="70">
        <v>0</v>
      </c>
      <c r="AH74" s="70">
        <v>0</v>
      </c>
      <c r="AI74" s="70">
        <v>0</v>
      </c>
      <c r="AJ74" s="70">
        <v>0</v>
      </c>
      <c r="AK74" s="70">
        <v>0</v>
      </c>
      <c r="AL74" s="70">
        <v>0</v>
      </c>
      <c r="AM74" s="70">
        <v>0</v>
      </c>
      <c r="AN74" s="70">
        <v>0</v>
      </c>
      <c r="AO74" s="70">
        <v>0</v>
      </c>
      <c r="AP74" s="70">
        <v>0</v>
      </c>
      <c r="AQ74" s="70">
        <v>0</v>
      </c>
      <c r="AR74" s="70">
        <v>0</v>
      </c>
      <c r="AS74" s="70">
        <v>0</v>
      </c>
      <c r="AT74" s="70">
        <v>0</v>
      </c>
      <c r="AU74" s="70">
        <v>0</v>
      </c>
      <c r="AV74" s="70">
        <v>0</v>
      </c>
      <c r="AW74" s="70">
        <v>0</v>
      </c>
      <c r="AX74" s="70">
        <v>0</v>
      </c>
      <c r="AY74" s="70">
        <v>0</v>
      </c>
      <c r="AZ74" s="70">
        <v>0</v>
      </c>
      <c r="BA74" s="70">
        <v>0</v>
      </c>
      <c r="BB74" s="70">
        <v>0</v>
      </c>
      <c r="BC74" s="70">
        <v>0</v>
      </c>
      <c r="BD74" s="70">
        <v>0</v>
      </c>
      <c r="BE74" s="70">
        <v>0</v>
      </c>
      <c r="BF74" s="70">
        <v>0</v>
      </c>
      <c r="BG74" s="70">
        <v>0</v>
      </c>
      <c r="BH74" s="70">
        <v>0</v>
      </c>
      <c r="BI74" s="70">
        <v>0</v>
      </c>
      <c r="BJ74" s="70">
        <v>0</v>
      </c>
      <c r="BK74" s="70">
        <v>0</v>
      </c>
      <c r="BL74" s="70">
        <v>0</v>
      </c>
      <c r="BM74" s="70">
        <v>0</v>
      </c>
      <c r="BN74" s="70">
        <v>0</v>
      </c>
      <c r="BO74" s="70">
        <v>0</v>
      </c>
      <c r="BP74" s="70">
        <v>0</v>
      </c>
      <c r="BQ74" s="70">
        <v>637399</v>
      </c>
      <c r="BR74" s="70">
        <v>0</v>
      </c>
      <c r="BS74" s="70">
        <v>0</v>
      </c>
      <c r="BT74" s="70">
        <v>0</v>
      </c>
      <c r="BU74" s="70">
        <v>0</v>
      </c>
      <c r="BV74" s="70">
        <v>637399</v>
      </c>
      <c r="BW74" s="70">
        <v>0</v>
      </c>
      <c r="BX74" s="70">
        <v>0</v>
      </c>
      <c r="BY74" s="70">
        <v>637399</v>
      </c>
      <c r="BZ74" s="70">
        <v>0</v>
      </c>
      <c r="CA74" s="70">
        <v>0</v>
      </c>
      <c r="CB74" s="70">
        <v>0</v>
      </c>
      <c r="CC74" s="70">
        <v>0</v>
      </c>
      <c r="CD74" s="70">
        <v>0</v>
      </c>
      <c r="CE74" s="70">
        <v>0</v>
      </c>
      <c r="CF74" s="70">
        <v>0</v>
      </c>
      <c r="CG74" s="70">
        <v>637399</v>
      </c>
    </row>
    <row r="75" spans="1:85" x14ac:dyDescent="0.45">
      <c r="A75" t="s">
        <v>110</v>
      </c>
      <c r="B75" t="s">
        <v>204</v>
      </c>
      <c r="C75" s="70">
        <v>0</v>
      </c>
      <c r="D75" s="70">
        <v>0</v>
      </c>
      <c r="E75" s="70">
        <v>0</v>
      </c>
      <c r="F75" s="70">
        <v>0</v>
      </c>
      <c r="G75" s="70">
        <v>0</v>
      </c>
      <c r="H75" s="70">
        <v>0</v>
      </c>
      <c r="I75" s="70">
        <v>0</v>
      </c>
      <c r="J75" s="70">
        <v>0</v>
      </c>
      <c r="K75" s="70">
        <v>0</v>
      </c>
      <c r="L75" s="70">
        <v>0</v>
      </c>
      <c r="M75" s="70">
        <v>0</v>
      </c>
      <c r="N75" s="70">
        <v>0</v>
      </c>
      <c r="O75" s="70">
        <v>0</v>
      </c>
      <c r="P75" s="70">
        <v>0</v>
      </c>
      <c r="Q75" s="70">
        <v>0</v>
      </c>
      <c r="R75" s="70">
        <v>0</v>
      </c>
      <c r="S75" s="70">
        <v>0</v>
      </c>
      <c r="T75" s="70">
        <v>0</v>
      </c>
      <c r="U75" s="70">
        <v>0</v>
      </c>
      <c r="V75" s="70">
        <v>0</v>
      </c>
      <c r="W75" s="70">
        <v>0</v>
      </c>
      <c r="X75" s="70">
        <v>0</v>
      </c>
      <c r="Y75" s="70">
        <v>0</v>
      </c>
      <c r="Z75" s="70">
        <v>0</v>
      </c>
      <c r="AA75" s="70">
        <v>0</v>
      </c>
      <c r="AB75" s="70">
        <v>0</v>
      </c>
      <c r="AC75" s="70">
        <v>0</v>
      </c>
      <c r="AD75" s="70">
        <v>0</v>
      </c>
      <c r="AE75" s="70">
        <v>0</v>
      </c>
      <c r="AF75" s="70">
        <v>0</v>
      </c>
      <c r="AG75" s="70">
        <v>0</v>
      </c>
      <c r="AH75" s="70">
        <v>0</v>
      </c>
      <c r="AI75" s="70">
        <v>0</v>
      </c>
      <c r="AJ75" s="70">
        <v>0</v>
      </c>
      <c r="AK75" s="70">
        <v>0</v>
      </c>
      <c r="AL75" s="70">
        <v>0</v>
      </c>
      <c r="AM75" s="70">
        <v>0</v>
      </c>
      <c r="AN75" s="70">
        <v>0</v>
      </c>
      <c r="AO75" s="70">
        <v>0</v>
      </c>
      <c r="AP75" s="70">
        <v>0</v>
      </c>
      <c r="AQ75" s="70">
        <v>0</v>
      </c>
      <c r="AR75" s="70">
        <v>0</v>
      </c>
      <c r="AS75" s="70">
        <v>0</v>
      </c>
      <c r="AT75" s="70">
        <v>0</v>
      </c>
      <c r="AU75" s="70">
        <v>0</v>
      </c>
      <c r="AV75" s="70">
        <v>0</v>
      </c>
      <c r="AW75" s="70">
        <v>0</v>
      </c>
      <c r="AX75" s="70">
        <v>0</v>
      </c>
      <c r="AY75" s="70">
        <v>0</v>
      </c>
      <c r="AZ75" s="70">
        <v>0</v>
      </c>
      <c r="BA75" s="70">
        <v>0</v>
      </c>
      <c r="BB75" s="70">
        <v>0</v>
      </c>
      <c r="BC75" s="70">
        <v>0</v>
      </c>
      <c r="BD75" s="70">
        <v>0</v>
      </c>
      <c r="BE75" s="70">
        <v>0</v>
      </c>
      <c r="BF75" s="70">
        <v>0</v>
      </c>
      <c r="BG75" s="70">
        <v>0</v>
      </c>
      <c r="BH75" s="70">
        <v>0</v>
      </c>
      <c r="BI75" s="70">
        <v>0</v>
      </c>
      <c r="BJ75" s="70">
        <v>0</v>
      </c>
      <c r="BK75" s="70">
        <v>0</v>
      </c>
      <c r="BL75" s="70">
        <v>0</v>
      </c>
      <c r="BM75" s="70">
        <v>0</v>
      </c>
      <c r="BN75" s="70">
        <v>0</v>
      </c>
      <c r="BO75" s="70">
        <v>0</v>
      </c>
      <c r="BP75" s="70">
        <v>0</v>
      </c>
      <c r="BQ75" s="70">
        <v>0</v>
      </c>
      <c r="BR75" s="70">
        <v>419506</v>
      </c>
      <c r="BS75" s="70">
        <v>0</v>
      </c>
      <c r="BT75" s="70">
        <v>0</v>
      </c>
      <c r="BU75" s="70">
        <v>0</v>
      </c>
      <c r="BV75" s="70">
        <v>419506</v>
      </c>
      <c r="BW75" s="70">
        <v>0</v>
      </c>
      <c r="BX75" s="70">
        <v>0</v>
      </c>
      <c r="BY75" s="70">
        <v>419506</v>
      </c>
      <c r="BZ75" s="70">
        <v>0</v>
      </c>
      <c r="CA75" s="70">
        <v>0</v>
      </c>
      <c r="CB75" s="70">
        <v>0</v>
      </c>
      <c r="CC75" s="70">
        <v>0</v>
      </c>
      <c r="CD75" s="70">
        <v>0</v>
      </c>
      <c r="CE75" s="70">
        <v>0</v>
      </c>
      <c r="CF75" s="70">
        <v>0</v>
      </c>
      <c r="CG75" s="70">
        <v>419506</v>
      </c>
    </row>
    <row r="76" spans="1:85" x14ac:dyDescent="0.45">
      <c r="A76" t="s">
        <v>111</v>
      </c>
      <c r="B76" t="s">
        <v>205</v>
      </c>
      <c r="C76" s="70">
        <v>0</v>
      </c>
      <c r="D76" s="70">
        <v>0</v>
      </c>
      <c r="E76" s="70">
        <v>0</v>
      </c>
      <c r="F76" s="70">
        <v>0</v>
      </c>
      <c r="G76" s="70">
        <v>0</v>
      </c>
      <c r="H76" s="70">
        <v>0</v>
      </c>
      <c r="I76" s="70">
        <v>0</v>
      </c>
      <c r="J76" s="70">
        <v>0</v>
      </c>
      <c r="K76" s="70">
        <v>0</v>
      </c>
      <c r="L76" s="70">
        <v>0</v>
      </c>
      <c r="M76" s="70">
        <v>0</v>
      </c>
      <c r="N76" s="70">
        <v>0</v>
      </c>
      <c r="O76" s="70">
        <v>0</v>
      </c>
      <c r="P76" s="70">
        <v>0</v>
      </c>
      <c r="Q76" s="70">
        <v>0</v>
      </c>
      <c r="R76" s="70">
        <v>0</v>
      </c>
      <c r="S76" s="70">
        <v>0</v>
      </c>
      <c r="T76" s="70">
        <v>0</v>
      </c>
      <c r="U76" s="70">
        <v>0</v>
      </c>
      <c r="V76" s="70">
        <v>0</v>
      </c>
      <c r="W76" s="70">
        <v>0</v>
      </c>
      <c r="X76" s="70">
        <v>0</v>
      </c>
      <c r="Y76" s="70">
        <v>0</v>
      </c>
      <c r="Z76" s="70">
        <v>0</v>
      </c>
      <c r="AA76" s="70">
        <v>0</v>
      </c>
      <c r="AB76" s="70">
        <v>0</v>
      </c>
      <c r="AC76" s="70">
        <v>0</v>
      </c>
      <c r="AD76" s="70">
        <v>0</v>
      </c>
      <c r="AE76" s="70">
        <v>0</v>
      </c>
      <c r="AF76" s="70">
        <v>0</v>
      </c>
      <c r="AG76" s="70">
        <v>0</v>
      </c>
      <c r="AH76" s="70">
        <v>0</v>
      </c>
      <c r="AI76" s="70">
        <v>0</v>
      </c>
      <c r="AJ76" s="70">
        <v>0</v>
      </c>
      <c r="AK76" s="70">
        <v>0</v>
      </c>
      <c r="AL76" s="70">
        <v>0</v>
      </c>
      <c r="AM76" s="70">
        <v>0</v>
      </c>
      <c r="AN76" s="70">
        <v>0</v>
      </c>
      <c r="AO76" s="70">
        <v>0</v>
      </c>
      <c r="AP76" s="70">
        <v>0</v>
      </c>
      <c r="AQ76" s="70">
        <v>0</v>
      </c>
      <c r="AR76" s="70">
        <v>0</v>
      </c>
      <c r="AS76" s="70">
        <v>0</v>
      </c>
      <c r="AT76" s="70">
        <v>0</v>
      </c>
      <c r="AU76" s="70">
        <v>0</v>
      </c>
      <c r="AV76" s="70">
        <v>0</v>
      </c>
      <c r="AW76" s="70">
        <v>0</v>
      </c>
      <c r="AX76" s="70">
        <v>0</v>
      </c>
      <c r="AY76" s="70">
        <v>0</v>
      </c>
      <c r="AZ76" s="70">
        <v>0</v>
      </c>
      <c r="BA76" s="70">
        <v>0</v>
      </c>
      <c r="BB76" s="70">
        <v>0</v>
      </c>
      <c r="BC76" s="70">
        <v>0</v>
      </c>
      <c r="BD76" s="70">
        <v>0</v>
      </c>
      <c r="BE76" s="70">
        <v>0</v>
      </c>
      <c r="BF76" s="70">
        <v>0</v>
      </c>
      <c r="BG76" s="70">
        <v>0</v>
      </c>
      <c r="BH76" s="70">
        <v>0</v>
      </c>
      <c r="BI76" s="70">
        <v>0</v>
      </c>
      <c r="BJ76" s="70">
        <v>0</v>
      </c>
      <c r="BK76" s="70">
        <v>0</v>
      </c>
      <c r="BL76" s="70">
        <v>0</v>
      </c>
      <c r="BM76" s="70">
        <v>0</v>
      </c>
      <c r="BN76" s="70">
        <v>0</v>
      </c>
      <c r="BO76" s="70">
        <v>0</v>
      </c>
      <c r="BP76" s="70">
        <v>0</v>
      </c>
      <c r="BQ76" s="70">
        <v>0</v>
      </c>
      <c r="BR76" s="70">
        <v>553</v>
      </c>
      <c r="BS76" s="70">
        <v>70307</v>
      </c>
      <c r="BT76" s="70">
        <v>0</v>
      </c>
      <c r="BU76" s="70">
        <v>0</v>
      </c>
      <c r="BV76" s="70">
        <v>70860</v>
      </c>
      <c r="BW76" s="70">
        <v>294</v>
      </c>
      <c r="BX76" s="70">
        <v>0</v>
      </c>
      <c r="BY76" s="70">
        <v>71154</v>
      </c>
      <c r="BZ76" s="70">
        <v>0</v>
      </c>
      <c r="CA76" s="70">
        <v>0</v>
      </c>
      <c r="CB76" s="70">
        <v>0</v>
      </c>
      <c r="CC76" s="70">
        <v>0</v>
      </c>
      <c r="CD76" s="70">
        <v>0</v>
      </c>
      <c r="CE76" s="70">
        <v>0</v>
      </c>
      <c r="CF76" s="70">
        <v>0</v>
      </c>
      <c r="CG76" s="70">
        <v>71154</v>
      </c>
    </row>
    <row r="77" spans="1:85" x14ac:dyDescent="0.45">
      <c r="A77" t="s">
        <v>112</v>
      </c>
      <c r="B77" t="s">
        <v>206</v>
      </c>
      <c r="C77" s="70">
        <v>0</v>
      </c>
      <c r="D77" s="70">
        <v>0</v>
      </c>
      <c r="E77" s="70">
        <v>0</v>
      </c>
      <c r="F77" s="70">
        <v>0</v>
      </c>
      <c r="G77" s="70">
        <v>0</v>
      </c>
      <c r="H77" s="70">
        <v>0</v>
      </c>
      <c r="I77" s="70">
        <v>0</v>
      </c>
      <c r="J77" s="70">
        <v>0</v>
      </c>
      <c r="K77" s="70">
        <v>0</v>
      </c>
      <c r="L77" s="70">
        <v>0</v>
      </c>
      <c r="M77" s="70">
        <v>0</v>
      </c>
      <c r="N77" s="70">
        <v>0</v>
      </c>
      <c r="O77" s="70">
        <v>0</v>
      </c>
      <c r="P77" s="70">
        <v>0</v>
      </c>
      <c r="Q77" s="70">
        <v>0</v>
      </c>
      <c r="R77" s="70">
        <v>0</v>
      </c>
      <c r="S77" s="70">
        <v>0</v>
      </c>
      <c r="T77" s="70">
        <v>0</v>
      </c>
      <c r="U77" s="70">
        <v>0</v>
      </c>
      <c r="V77" s="70">
        <v>0</v>
      </c>
      <c r="W77" s="70">
        <v>0</v>
      </c>
      <c r="X77" s="70">
        <v>0</v>
      </c>
      <c r="Y77" s="70">
        <v>0</v>
      </c>
      <c r="Z77" s="70">
        <v>0</v>
      </c>
      <c r="AA77" s="70">
        <v>0</v>
      </c>
      <c r="AB77" s="70">
        <v>0</v>
      </c>
      <c r="AC77" s="70">
        <v>0</v>
      </c>
      <c r="AD77" s="70">
        <v>0</v>
      </c>
      <c r="AE77" s="70">
        <v>0</v>
      </c>
      <c r="AF77" s="70">
        <v>0</v>
      </c>
      <c r="AG77" s="70">
        <v>0</v>
      </c>
      <c r="AH77" s="70">
        <v>0</v>
      </c>
      <c r="AI77" s="70">
        <v>0</v>
      </c>
      <c r="AJ77" s="70">
        <v>0</v>
      </c>
      <c r="AK77" s="70">
        <v>0</v>
      </c>
      <c r="AL77" s="70">
        <v>0</v>
      </c>
      <c r="AM77" s="70">
        <v>0</v>
      </c>
      <c r="AN77" s="70">
        <v>0</v>
      </c>
      <c r="AO77" s="70">
        <v>0</v>
      </c>
      <c r="AP77" s="70">
        <v>0</v>
      </c>
      <c r="AQ77" s="70">
        <v>0</v>
      </c>
      <c r="AR77" s="70">
        <v>0</v>
      </c>
      <c r="AS77" s="70">
        <v>0</v>
      </c>
      <c r="AT77" s="70">
        <v>0</v>
      </c>
      <c r="AU77" s="70">
        <v>0</v>
      </c>
      <c r="AV77" s="70">
        <v>0</v>
      </c>
      <c r="AW77" s="70">
        <v>0</v>
      </c>
      <c r="AX77" s="70">
        <v>0</v>
      </c>
      <c r="AY77" s="70">
        <v>0</v>
      </c>
      <c r="AZ77" s="70">
        <v>0</v>
      </c>
      <c r="BA77" s="70">
        <v>0</v>
      </c>
      <c r="BB77" s="70">
        <v>0</v>
      </c>
      <c r="BC77" s="70">
        <v>0</v>
      </c>
      <c r="BD77" s="70">
        <v>0</v>
      </c>
      <c r="BE77" s="70">
        <v>0</v>
      </c>
      <c r="BF77" s="70">
        <v>0</v>
      </c>
      <c r="BG77" s="70">
        <v>0</v>
      </c>
      <c r="BH77" s="70">
        <v>0</v>
      </c>
      <c r="BI77" s="70">
        <v>0</v>
      </c>
      <c r="BJ77" s="70">
        <v>0</v>
      </c>
      <c r="BK77" s="70">
        <v>0</v>
      </c>
      <c r="BL77" s="70">
        <v>0</v>
      </c>
      <c r="BM77" s="70">
        <v>0</v>
      </c>
      <c r="BN77" s="70">
        <v>0</v>
      </c>
      <c r="BO77" s="70">
        <v>0</v>
      </c>
      <c r="BP77" s="70">
        <v>0</v>
      </c>
      <c r="BQ77" s="70">
        <v>0</v>
      </c>
      <c r="BR77" s="70">
        <v>0</v>
      </c>
      <c r="BS77" s="70">
        <v>0</v>
      </c>
      <c r="BT77" s="70">
        <v>1847409</v>
      </c>
      <c r="BU77" s="70">
        <v>0</v>
      </c>
      <c r="BV77" s="70">
        <v>1847409</v>
      </c>
      <c r="BW77" s="70">
        <v>0</v>
      </c>
      <c r="BX77" s="70">
        <v>0</v>
      </c>
      <c r="BY77" s="70">
        <v>1847409</v>
      </c>
      <c r="BZ77" s="70">
        <v>0</v>
      </c>
      <c r="CA77" s="70">
        <v>0</v>
      </c>
      <c r="CB77" s="70">
        <v>0</v>
      </c>
      <c r="CC77" s="70">
        <v>0</v>
      </c>
      <c r="CD77" s="70">
        <v>0</v>
      </c>
      <c r="CE77" s="70">
        <v>0</v>
      </c>
      <c r="CF77" s="70">
        <v>0</v>
      </c>
      <c r="CG77" s="70">
        <v>1847409</v>
      </c>
    </row>
    <row r="78" spans="1:85" x14ac:dyDescent="0.45">
      <c r="A78" t="s">
        <v>113</v>
      </c>
      <c r="B78" t="s">
        <v>207</v>
      </c>
      <c r="C78" s="70">
        <v>0</v>
      </c>
      <c r="D78" s="70">
        <v>0</v>
      </c>
      <c r="E78" s="70">
        <v>0</v>
      </c>
      <c r="F78" s="70">
        <v>0</v>
      </c>
      <c r="G78" s="70">
        <v>0</v>
      </c>
      <c r="H78" s="70">
        <v>1863</v>
      </c>
      <c r="I78" s="70">
        <v>0</v>
      </c>
      <c r="J78" s="70">
        <v>0</v>
      </c>
      <c r="K78" s="70">
        <v>0</v>
      </c>
      <c r="L78" s="70">
        <v>0</v>
      </c>
      <c r="M78" s="70">
        <v>0</v>
      </c>
      <c r="N78" s="70">
        <v>0</v>
      </c>
      <c r="O78" s="70">
        <v>0</v>
      </c>
      <c r="P78" s="70">
        <v>0</v>
      </c>
      <c r="Q78" s="70">
        <v>0</v>
      </c>
      <c r="R78" s="70">
        <v>0</v>
      </c>
      <c r="S78" s="70">
        <v>0</v>
      </c>
      <c r="T78" s="70">
        <v>0</v>
      </c>
      <c r="U78" s="70">
        <v>0</v>
      </c>
      <c r="V78" s="70">
        <v>0</v>
      </c>
      <c r="W78" s="70">
        <v>0</v>
      </c>
      <c r="X78" s="70">
        <v>0</v>
      </c>
      <c r="Y78" s="70">
        <v>0</v>
      </c>
      <c r="Z78" s="70">
        <v>0</v>
      </c>
      <c r="AA78" s="70">
        <v>0</v>
      </c>
      <c r="AB78" s="70">
        <v>0</v>
      </c>
      <c r="AC78" s="70">
        <v>0</v>
      </c>
      <c r="AD78" s="70">
        <v>0</v>
      </c>
      <c r="AE78" s="70">
        <v>0</v>
      </c>
      <c r="AF78" s="70">
        <v>0</v>
      </c>
      <c r="AG78" s="70">
        <v>0</v>
      </c>
      <c r="AH78" s="70">
        <v>0</v>
      </c>
      <c r="AI78" s="70">
        <v>0</v>
      </c>
      <c r="AJ78" s="70">
        <v>0</v>
      </c>
      <c r="AK78" s="70">
        <v>0</v>
      </c>
      <c r="AL78" s="70">
        <v>0</v>
      </c>
      <c r="AM78" s="70">
        <v>0</v>
      </c>
      <c r="AN78" s="70">
        <v>0</v>
      </c>
      <c r="AO78" s="70">
        <v>0</v>
      </c>
      <c r="AP78" s="70">
        <v>0</v>
      </c>
      <c r="AQ78" s="70">
        <v>0</v>
      </c>
      <c r="AR78" s="70">
        <v>0</v>
      </c>
      <c r="AS78" s="70">
        <v>0</v>
      </c>
      <c r="AT78" s="70">
        <v>0</v>
      </c>
      <c r="AU78" s="70">
        <v>0</v>
      </c>
      <c r="AV78" s="70">
        <v>0</v>
      </c>
      <c r="AW78" s="70">
        <v>0</v>
      </c>
      <c r="AX78" s="70">
        <v>0</v>
      </c>
      <c r="AY78" s="70">
        <v>0</v>
      </c>
      <c r="AZ78" s="70">
        <v>0</v>
      </c>
      <c r="BA78" s="70">
        <v>0</v>
      </c>
      <c r="BB78" s="70">
        <v>0</v>
      </c>
      <c r="BC78" s="70">
        <v>0</v>
      </c>
      <c r="BD78" s="70">
        <v>0</v>
      </c>
      <c r="BE78" s="70">
        <v>0</v>
      </c>
      <c r="BF78" s="70">
        <v>0</v>
      </c>
      <c r="BG78" s="70">
        <v>0</v>
      </c>
      <c r="BH78" s="70">
        <v>0</v>
      </c>
      <c r="BI78" s="70">
        <v>0</v>
      </c>
      <c r="BJ78" s="70">
        <v>0</v>
      </c>
      <c r="BK78" s="70">
        <v>0</v>
      </c>
      <c r="BL78" s="70">
        <v>0</v>
      </c>
      <c r="BM78" s="70">
        <v>0</v>
      </c>
      <c r="BN78" s="70">
        <v>0</v>
      </c>
      <c r="BO78" s="70">
        <v>0</v>
      </c>
      <c r="BP78" s="70">
        <v>0</v>
      </c>
      <c r="BQ78" s="70">
        <v>0</v>
      </c>
      <c r="BR78" s="70">
        <v>0</v>
      </c>
      <c r="BS78" s="70">
        <v>0</v>
      </c>
      <c r="BT78" s="70">
        <v>0</v>
      </c>
      <c r="BU78" s="70">
        <v>108344</v>
      </c>
      <c r="BV78" s="70">
        <v>110207</v>
      </c>
      <c r="BW78" s="70">
        <v>0</v>
      </c>
      <c r="BX78" s="70">
        <v>0</v>
      </c>
      <c r="BY78" s="70">
        <v>110207</v>
      </c>
      <c r="BZ78" s="70">
        <v>0</v>
      </c>
      <c r="CA78" s="70">
        <v>0</v>
      </c>
      <c r="CB78" s="70">
        <v>0</v>
      </c>
      <c r="CC78" s="70">
        <v>0</v>
      </c>
      <c r="CD78" s="70">
        <v>0</v>
      </c>
      <c r="CE78" s="70">
        <v>0</v>
      </c>
      <c r="CF78" s="70">
        <v>0</v>
      </c>
      <c r="CG78" s="70">
        <v>110207</v>
      </c>
    </row>
    <row r="79" spans="1:85" x14ac:dyDescent="0.45">
      <c r="A79" t="s">
        <v>229</v>
      </c>
      <c r="B79" t="s">
        <v>230</v>
      </c>
      <c r="C79" s="70">
        <v>0</v>
      </c>
      <c r="D79" s="70">
        <v>0</v>
      </c>
      <c r="E79" s="70">
        <v>0</v>
      </c>
      <c r="F79" s="70">
        <v>0</v>
      </c>
      <c r="G79" s="70">
        <v>0</v>
      </c>
      <c r="H79" s="70">
        <v>0</v>
      </c>
      <c r="I79" s="70">
        <v>0</v>
      </c>
      <c r="J79" s="70">
        <v>0</v>
      </c>
      <c r="K79" s="70">
        <v>0</v>
      </c>
      <c r="L79" s="70">
        <v>0</v>
      </c>
      <c r="M79" s="70">
        <v>0</v>
      </c>
      <c r="N79" s="70">
        <v>0</v>
      </c>
      <c r="O79" s="70">
        <v>0</v>
      </c>
      <c r="P79" s="70">
        <v>0</v>
      </c>
      <c r="Q79" s="70">
        <v>0</v>
      </c>
      <c r="R79" s="70">
        <v>0</v>
      </c>
      <c r="S79" s="70">
        <v>0</v>
      </c>
      <c r="T79" s="70">
        <v>0</v>
      </c>
      <c r="U79" s="70">
        <v>0</v>
      </c>
      <c r="V79" s="70">
        <v>0</v>
      </c>
      <c r="W79" s="70">
        <v>0</v>
      </c>
      <c r="X79" s="70">
        <v>0</v>
      </c>
      <c r="Y79" s="70">
        <v>0</v>
      </c>
      <c r="Z79" s="70">
        <v>0</v>
      </c>
      <c r="AA79" s="70">
        <v>0</v>
      </c>
      <c r="AB79" s="70">
        <v>0</v>
      </c>
      <c r="AC79" s="70">
        <v>0</v>
      </c>
      <c r="AD79" s="70">
        <v>0</v>
      </c>
      <c r="AE79" s="70">
        <v>0</v>
      </c>
      <c r="AF79" s="70">
        <v>0</v>
      </c>
      <c r="AG79" s="70">
        <v>0</v>
      </c>
      <c r="AH79" s="70">
        <v>0</v>
      </c>
      <c r="AI79" s="70">
        <v>0</v>
      </c>
      <c r="AJ79" s="70">
        <v>0</v>
      </c>
      <c r="AK79" s="70">
        <v>0</v>
      </c>
      <c r="AL79" s="70">
        <v>0</v>
      </c>
      <c r="AM79" s="70">
        <v>0</v>
      </c>
      <c r="AN79" s="70">
        <v>0</v>
      </c>
      <c r="AO79" s="70">
        <v>0</v>
      </c>
      <c r="AP79" s="70">
        <v>0</v>
      </c>
      <c r="AQ79" s="70">
        <v>0</v>
      </c>
      <c r="AR79" s="70">
        <v>0</v>
      </c>
      <c r="AS79" s="70">
        <v>0</v>
      </c>
      <c r="AT79" s="70">
        <v>0</v>
      </c>
      <c r="AU79" s="70">
        <v>0</v>
      </c>
      <c r="AV79" s="70">
        <v>0</v>
      </c>
      <c r="AW79" s="70">
        <v>0</v>
      </c>
      <c r="AX79" s="70">
        <v>0</v>
      </c>
      <c r="AY79" s="70">
        <v>0</v>
      </c>
      <c r="AZ79" s="70">
        <v>0</v>
      </c>
      <c r="BA79" s="70">
        <v>0</v>
      </c>
      <c r="BB79" s="70">
        <v>0</v>
      </c>
      <c r="BC79" s="70">
        <v>0</v>
      </c>
      <c r="BD79" s="70">
        <v>0</v>
      </c>
      <c r="BE79" s="70">
        <v>0</v>
      </c>
      <c r="BF79" s="70">
        <v>0</v>
      </c>
      <c r="BG79" s="70">
        <v>0</v>
      </c>
      <c r="BH79" s="70">
        <v>0</v>
      </c>
      <c r="BI79" s="70">
        <v>0</v>
      </c>
      <c r="BJ79" s="70">
        <v>0</v>
      </c>
      <c r="BK79" s="70">
        <v>0</v>
      </c>
      <c r="BL79" s="70">
        <v>0</v>
      </c>
      <c r="BM79" s="70">
        <v>0</v>
      </c>
      <c r="BN79" s="70">
        <v>0</v>
      </c>
      <c r="BO79" s="70">
        <v>0</v>
      </c>
      <c r="BP79" s="70">
        <v>0</v>
      </c>
      <c r="BQ79" s="70">
        <v>0</v>
      </c>
      <c r="BR79" s="70">
        <v>3273</v>
      </c>
      <c r="BS79" s="70">
        <v>0</v>
      </c>
      <c r="BT79" s="70">
        <v>0</v>
      </c>
      <c r="BU79" s="70">
        <v>0</v>
      </c>
      <c r="BV79" s="70">
        <v>3273</v>
      </c>
      <c r="BW79" s="70">
        <v>289659</v>
      </c>
      <c r="BX79" s="70">
        <v>0</v>
      </c>
      <c r="BY79" s="70">
        <v>292932</v>
      </c>
      <c r="BZ79" s="70">
        <v>0</v>
      </c>
      <c r="CA79" s="70">
        <v>0</v>
      </c>
      <c r="CB79" s="70">
        <v>0</v>
      </c>
      <c r="CC79" s="70">
        <v>0</v>
      </c>
      <c r="CD79" s="70">
        <v>0</v>
      </c>
      <c r="CE79" s="70">
        <v>0</v>
      </c>
      <c r="CF79" s="70">
        <v>0</v>
      </c>
      <c r="CG79" s="70">
        <v>292932</v>
      </c>
    </row>
    <row r="80" spans="1:85" x14ac:dyDescent="0.45">
      <c r="A80" t="s">
        <v>231</v>
      </c>
      <c r="B80" t="s">
        <v>232</v>
      </c>
      <c r="C80" s="70">
        <v>0</v>
      </c>
      <c r="D80" s="70">
        <v>0</v>
      </c>
      <c r="E80" s="70">
        <v>0</v>
      </c>
      <c r="F80" s="70">
        <v>0</v>
      </c>
      <c r="G80" s="70">
        <v>0</v>
      </c>
      <c r="H80" s="70">
        <v>0</v>
      </c>
      <c r="I80" s="70">
        <v>0</v>
      </c>
      <c r="J80" s="70">
        <v>57</v>
      </c>
      <c r="K80" s="70">
        <v>8</v>
      </c>
      <c r="L80" s="70">
        <v>800</v>
      </c>
      <c r="M80" s="70">
        <v>1128</v>
      </c>
      <c r="N80" s="70">
        <v>184</v>
      </c>
      <c r="O80" s="70">
        <v>0</v>
      </c>
      <c r="P80" s="70">
        <v>0</v>
      </c>
      <c r="Q80" s="70">
        <v>999</v>
      </c>
      <c r="R80" s="70">
        <v>81</v>
      </c>
      <c r="S80" s="70">
        <v>0</v>
      </c>
      <c r="T80" s="70">
        <v>0</v>
      </c>
      <c r="U80" s="70">
        <v>3</v>
      </c>
      <c r="V80" s="70">
        <v>0</v>
      </c>
      <c r="W80" s="70">
        <v>0</v>
      </c>
      <c r="X80" s="70">
        <v>374</v>
      </c>
      <c r="Y80" s="70">
        <v>62</v>
      </c>
      <c r="Z80" s="70">
        <v>0</v>
      </c>
      <c r="AA80" s="70">
        <v>0</v>
      </c>
      <c r="AB80" s="70">
        <v>74</v>
      </c>
      <c r="AC80" s="70">
        <v>0</v>
      </c>
      <c r="AD80" s="70">
        <v>0</v>
      </c>
      <c r="AE80" s="70">
        <v>0</v>
      </c>
      <c r="AF80" s="70">
        <v>0</v>
      </c>
      <c r="AG80" s="70">
        <v>0</v>
      </c>
      <c r="AH80" s="70">
        <v>0</v>
      </c>
      <c r="AI80" s="70">
        <v>0</v>
      </c>
      <c r="AJ80" s="70">
        <v>0</v>
      </c>
      <c r="AK80" s="70">
        <v>0</v>
      </c>
      <c r="AL80" s="70">
        <v>0</v>
      </c>
      <c r="AM80" s="70">
        <v>0</v>
      </c>
      <c r="AN80" s="70">
        <v>0</v>
      </c>
      <c r="AO80" s="70">
        <v>0</v>
      </c>
      <c r="AP80" s="70">
        <v>0</v>
      </c>
      <c r="AQ80" s="70">
        <v>0</v>
      </c>
      <c r="AR80" s="70">
        <v>0</v>
      </c>
      <c r="AS80" s="70">
        <v>0</v>
      </c>
      <c r="AT80" s="70">
        <v>0</v>
      </c>
      <c r="AU80" s="70">
        <v>0</v>
      </c>
      <c r="AV80" s="70">
        <v>0</v>
      </c>
      <c r="AW80" s="70">
        <v>0</v>
      </c>
      <c r="AX80" s="70">
        <v>0</v>
      </c>
      <c r="AY80" s="70">
        <v>0</v>
      </c>
      <c r="AZ80" s="70">
        <v>0</v>
      </c>
      <c r="BA80" s="70">
        <v>0</v>
      </c>
      <c r="BB80" s="70">
        <v>0</v>
      </c>
      <c r="BC80" s="70">
        <v>0</v>
      </c>
      <c r="BD80" s="70">
        <v>0</v>
      </c>
      <c r="BE80" s="70">
        <v>0</v>
      </c>
      <c r="BF80" s="70">
        <v>613</v>
      </c>
      <c r="BG80" s="70">
        <v>0</v>
      </c>
      <c r="BH80" s="70">
        <v>0</v>
      </c>
      <c r="BI80" s="70">
        <v>0</v>
      </c>
      <c r="BJ80" s="70">
        <v>0</v>
      </c>
      <c r="BK80" s="70">
        <v>0</v>
      </c>
      <c r="BL80" s="70">
        <v>0</v>
      </c>
      <c r="BM80" s="70">
        <v>0</v>
      </c>
      <c r="BN80" s="70">
        <v>0</v>
      </c>
      <c r="BO80" s="70">
        <v>184</v>
      </c>
      <c r="BP80" s="70">
        <v>0</v>
      </c>
      <c r="BQ80" s="70">
        <v>0</v>
      </c>
      <c r="BR80" s="70">
        <v>0</v>
      </c>
      <c r="BS80" s="70">
        <v>0</v>
      </c>
      <c r="BT80" s="70">
        <v>4195</v>
      </c>
      <c r="BU80" s="70">
        <v>0</v>
      </c>
      <c r="BV80" s="70">
        <v>8765</v>
      </c>
      <c r="BW80" s="70">
        <v>16471</v>
      </c>
      <c r="BX80" s="70">
        <v>0</v>
      </c>
      <c r="BY80" s="70">
        <v>25236</v>
      </c>
      <c r="BZ80" s="70">
        <v>117934</v>
      </c>
      <c r="CA80" s="70">
        <v>36654</v>
      </c>
      <c r="CB80" s="70">
        <v>154587</v>
      </c>
      <c r="CC80" s="70">
        <v>43</v>
      </c>
      <c r="CD80" s="70">
        <v>15947</v>
      </c>
      <c r="CE80" s="70">
        <v>0</v>
      </c>
      <c r="CF80" s="70">
        <v>15990</v>
      </c>
      <c r="CG80" s="70">
        <v>195814</v>
      </c>
    </row>
    <row r="81" spans="1:85" x14ac:dyDescent="0.45">
      <c r="A81" s="9" t="s">
        <v>279</v>
      </c>
      <c r="B81" s="9" t="s">
        <v>280</v>
      </c>
      <c r="C81" s="70">
        <v>401286</v>
      </c>
      <c r="D81" s="70">
        <v>56822</v>
      </c>
      <c r="E81" s="70">
        <v>400500</v>
      </c>
      <c r="F81" s="70">
        <v>103110</v>
      </c>
      <c r="G81" s="70">
        <v>105782</v>
      </c>
      <c r="H81" s="70">
        <v>478267</v>
      </c>
      <c r="I81" s="70">
        <v>1606556</v>
      </c>
      <c r="J81" s="70">
        <v>116000</v>
      </c>
      <c r="K81" s="70">
        <v>132985</v>
      </c>
      <c r="L81" s="70">
        <v>256247</v>
      </c>
      <c r="M81" s="70">
        <v>394920</v>
      </c>
      <c r="N81" s="70">
        <v>399290</v>
      </c>
      <c r="O81" s="70">
        <v>377043</v>
      </c>
      <c r="P81" s="70">
        <v>136269</v>
      </c>
      <c r="Q81" s="70">
        <v>754017</v>
      </c>
      <c r="R81" s="70">
        <v>344446</v>
      </c>
      <c r="S81" s="70">
        <v>77561</v>
      </c>
      <c r="T81" s="70">
        <v>177483</v>
      </c>
      <c r="U81" s="70">
        <v>951994</v>
      </c>
      <c r="V81" s="70">
        <v>56841</v>
      </c>
      <c r="W81" s="70">
        <v>19939</v>
      </c>
      <c r="X81" s="70">
        <v>189687</v>
      </c>
      <c r="Y81" s="70">
        <v>83071</v>
      </c>
      <c r="Z81" s="70">
        <v>652649</v>
      </c>
      <c r="AA81" s="70">
        <v>833181</v>
      </c>
      <c r="AB81" s="70">
        <v>234720</v>
      </c>
      <c r="AC81" s="70">
        <v>1809174</v>
      </c>
      <c r="AD81" s="70">
        <v>271301</v>
      </c>
      <c r="AE81" s="70">
        <v>228267</v>
      </c>
      <c r="AF81" s="70">
        <v>201000</v>
      </c>
      <c r="AG81" s="70">
        <v>940468</v>
      </c>
      <c r="AH81" s="70">
        <v>215075</v>
      </c>
      <c r="AI81" s="70">
        <v>87122</v>
      </c>
      <c r="AJ81" s="70">
        <v>53057</v>
      </c>
      <c r="AK81" s="70">
        <v>366758</v>
      </c>
      <c r="AL81" s="70">
        <v>77365</v>
      </c>
      <c r="AM81" s="70">
        <v>52289</v>
      </c>
      <c r="AN81" s="70">
        <v>250737</v>
      </c>
      <c r="AO81" s="70">
        <v>140133</v>
      </c>
      <c r="AP81" s="70">
        <v>365496</v>
      </c>
      <c r="AQ81" s="70">
        <v>161944</v>
      </c>
      <c r="AR81" s="70">
        <v>840586</v>
      </c>
      <c r="AS81" s="70">
        <v>427592</v>
      </c>
      <c r="AT81" s="70">
        <v>985378</v>
      </c>
      <c r="AU81" s="70">
        <v>670722</v>
      </c>
      <c r="AV81" s="70">
        <v>1162471</v>
      </c>
      <c r="AW81" s="70">
        <v>166346</v>
      </c>
      <c r="AX81" s="70">
        <v>2252741</v>
      </c>
      <c r="AY81" s="70">
        <v>1368337</v>
      </c>
      <c r="AZ81" s="70">
        <v>328022</v>
      </c>
      <c r="BA81" s="70">
        <v>347590</v>
      </c>
      <c r="BB81" s="70">
        <v>467302</v>
      </c>
      <c r="BC81" s="70">
        <v>1533394</v>
      </c>
      <c r="BD81" s="70">
        <v>634152</v>
      </c>
      <c r="BE81" s="70">
        <v>984875</v>
      </c>
      <c r="BF81" s="70">
        <v>104186</v>
      </c>
      <c r="BG81" s="70">
        <v>368652</v>
      </c>
      <c r="BH81" s="70">
        <v>1098330</v>
      </c>
      <c r="BI81" s="70">
        <v>940571</v>
      </c>
      <c r="BJ81" s="70">
        <v>256002</v>
      </c>
      <c r="BK81" s="70">
        <v>220747</v>
      </c>
      <c r="BL81" s="70">
        <v>195849</v>
      </c>
      <c r="BM81" s="70">
        <v>150787</v>
      </c>
      <c r="BN81" s="70">
        <v>261754</v>
      </c>
      <c r="BO81" s="70">
        <v>808658</v>
      </c>
      <c r="BP81" s="70">
        <v>726152</v>
      </c>
      <c r="BQ81" s="70">
        <v>665002</v>
      </c>
      <c r="BR81" s="70">
        <v>444028</v>
      </c>
      <c r="BS81" s="70">
        <v>98365</v>
      </c>
      <c r="BT81" s="70">
        <v>2405731</v>
      </c>
      <c r="BU81" s="70">
        <v>375884</v>
      </c>
      <c r="BV81" s="70">
        <v>35851057</v>
      </c>
      <c r="BW81" s="70">
        <v>2858613</v>
      </c>
      <c r="BX81" s="70">
        <v>-19822</v>
      </c>
      <c r="BY81" s="70">
        <v>38689848</v>
      </c>
      <c r="BZ81" s="70">
        <v>0</v>
      </c>
      <c r="CA81" s="70">
        <v>0</v>
      </c>
      <c r="CB81" s="70">
        <v>0</v>
      </c>
      <c r="CC81" s="70">
        <v>53221</v>
      </c>
      <c r="CD81" s="70">
        <v>753380</v>
      </c>
      <c r="CE81" s="70">
        <v>-64396</v>
      </c>
      <c r="CF81" s="70">
        <v>742205</v>
      </c>
      <c r="CG81" s="70">
        <v>39432054</v>
      </c>
    </row>
  </sheetData>
  <mergeCells count="4">
    <mergeCell ref="A1:CG1"/>
    <mergeCell ref="A2:CG2"/>
    <mergeCell ref="A3:CG3"/>
    <mergeCell ref="A4:CG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66"/>
  <sheetViews>
    <sheetView workbookViewId="0">
      <selection activeCell="E5" sqref="E5"/>
    </sheetView>
  </sheetViews>
  <sheetFormatPr defaultColWidth="8.796875" defaultRowHeight="14.25" x14ac:dyDescent="0.45"/>
  <cols>
    <col min="2" max="2" width="47.33203125" customWidth="1"/>
    <col min="3" max="4" width="15.33203125" customWidth="1"/>
    <col min="5" max="5" width="15.33203125" style="7" customWidth="1"/>
    <col min="6" max="7" width="15.33203125" customWidth="1"/>
    <col min="8" max="9" width="15.33203125" style="7" customWidth="1"/>
    <col min="10" max="10" width="15.33203125" customWidth="1"/>
  </cols>
  <sheetData>
    <row r="1" spans="1:12" ht="28.5" x14ac:dyDescent="0.45">
      <c r="A1" s="2" t="str">
        <f>'BEA Supply'!A7</f>
        <v>IOCode</v>
      </c>
      <c r="B1" s="2" t="str">
        <f>'BEA Supply'!B7</f>
        <v>Name</v>
      </c>
      <c r="C1" s="19" t="s">
        <v>281</v>
      </c>
      <c r="D1" s="17" t="s">
        <v>268</v>
      </c>
      <c r="E1" s="17" t="s">
        <v>271</v>
      </c>
      <c r="F1" s="17" t="s">
        <v>272</v>
      </c>
      <c r="G1" s="17" t="s">
        <v>308</v>
      </c>
      <c r="H1" s="17" t="s">
        <v>309</v>
      </c>
      <c r="I1" s="17" t="s">
        <v>276</v>
      </c>
      <c r="J1" s="17" t="s">
        <v>282</v>
      </c>
    </row>
    <row r="2" spans="1:12" x14ac:dyDescent="0.45">
      <c r="A2" s="7" t="str">
        <f>'BEA Supply'!A8</f>
        <v>111CA</v>
      </c>
      <c r="B2" s="18" t="str">
        <f>'BEA Supply'!B8</f>
        <v>Farms</v>
      </c>
      <c r="C2">
        <f>'BEA Supply'!BV8</f>
        <v>393150</v>
      </c>
      <c r="D2">
        <f>SUM('BEA Supply'!BW8:BX8)</f>
        <v>42871</v>
      </c>
      <c r="E2" s="7">
        <f>'BEA Supply'!BZ8</f>
        <v>88715</v>
      </c>
      <c r="F2">
        <f>'BEA Supply'!CA8</f>
        <v>58864</v>
      </c>
      <c r="G2">
        <f>'BEA Supply'!CC8</f>
        <v>58</v>
      </c>
      <c r="H2" s="7">
        <f>'BEA Supply'!CD8</f>
        <v>5882</v>
      </c>
      <c r="I2" s="7">
        <f>'BEA Supply'!CE8</f>
        <v>-12068</v>
      </c>
      <c r="J2">
        <f>'BEA Supply'!CG8</f>
        <v>577472</v>
      </c>
    </row>
    <row r="3" spans="1:12" x14ac:dyDescent="0.45">
      <c r="A3" s="7" t="str">
        <f>'BEA Supply'!A9</f>
        <v>113FF</v>
      </c>
      <c r="B3" s="7" t="str">
        <f>'BEA Supply'!B9</f>
        <v>Forestry, fishing, and related activities</v>
      </c>
      <c r="C3" s="7">
        <f>'BEA Supply'!BV9</f>
        <v>67433</v>
      </c>
      <c r="D3" s="7">
        <f>SUM('BEA Supply'!BW9:BX9)</f>
        <v>18273</v>
      </c>
      <c r="E3" s="7">
        <f>'BEA Supply'!BZ9</f>
        <v>9996</v>
      </c>
      <c r="F3" s="7">
        <f>'BEA Supply'!CA9</f>
        <v>4372</v>
      </c>
      <c r="G3" s="7">
        <f>'BEA Supply'!CC9</f>
        <v>53</v>
      </c>
      <c r="H3" s="7">
        <f>'BEA Supply'!CD9</f>
        <v>900</v>
      </c>
      <c r="I3" s="7">
        <f>'BEA Supply'!CE9</f>
        <v>0</v>
      </c>
      <c r="J3" s="7">
        <f>'BEA Supply'!CG9</f>
        <v>101028</v>
      </c>
      <c r="L3" s="7"/>
    </row>
    <row r="4" spans="1:12" x14ac:dyDescent="0.45">
      <c r="A4" s="7" t="str">
        <f>'BEA Supply'!A10</f>
        <v>211</v>
      </c>
      <c r="B4" s="7" t="str">
        <f>'BEA Supply'!B10</f>
        <v>Oil and gas extraction</v>
      </c>
      <c r="C4" s="7">
        <f>'BEA Supply'!BV10</f>
        <v>314819</v>
      </c>
      <c r="D4" s="7">
        <f>SUM('BEA Supply'!BW10:BX10)</f>
        <v>174017</v>
      </c>
      <c r="E4" s="7">
        <f>'BEA Supply'!BZ10</f>
        <v>12162</v>
      </c>
      <c r="F4" s="7">
        <f>'BEA Supply'!CA10</f>
        <v>55799</v>
      </c>
      <c r="G4" s="7">
        <f>'BEA Supply'!CC10</f>
        <v>139</v>
      </c>
      <c r="H4" s="7">
        <f>'BEA Supply'!CD10</f>
        <v>13429</v>
      </c>
      <c r="I4" s="7">
        <f>'BEA Supply'!CE10</f>
        <v>0</v>
      </c>
      <c r="J4" s="7">
        <f>'BEA Supply'!CG10</f>
        <v>570365</v>
      </c>
      <c r="L4" s="7"/>
    </row>
    <row r="5" spans="1:12" x14ac:dyDescent="0.45">
      <c r="A5" s="7" t="str">
        <f>'BEA Supply'!A11</f>
        <v>212</v>
      </c>
      <c r="B5" s="7" t="str">
        <f>'BEA Supply'!B11</f>
        <v>Mining, except oil and gas</v>
      </c>
      <c r="C5" s="7">
        <f>'BEA Supply'!BV11</f>
        <v>85056</v>
      </c>
      <c r="D5" s="7">
        <f>SUM('BEA Supply'!BW11:BX11)</f>
        <v>0</v>
      </c>
      <c r="E5" s="7">
        <f>'BEA Supply'!BZ11</f>
        <v>8458</v>
      </c>
      <c r="F5" s="7">
        <f>'BEA Supply'!CA11</f>
        <v>31020</v>
      </c>
      <c r="G5" s="7">
        <f>'BEA Supply'!CC11</f>
        <v>4</v>
      </c>
      <c r="H5" s="7">
        <f>'BEA Supply'!CD11</f>
        <v>3625</v>
      </c>
      <c r="I5" s="7">
        <f>'BEA Supply'!CE11</f>
        <v>0</v>
      </c>
      <c r="J5" s="7">
        <f>'BEA Supply'!CG11</f>
        <v>128163</v>
      </c>
      <c r="L5" s="7"/>
    </row>
    <row r="6" spans="1:12" x14ac:dyDescent="0.45">
      <c r="A6" s="7" t="str">
        <f>'BEA Supply'!A12</f>
        <v>213</v>
      </c>
      <c r="B6" s="7" t="str">
        <f>'BEA Supply'!B12</f>
        <v>Support activities for mining</v>
      </c>
      <c r="C6" s="7">
        <f>'BEA Supply'!BV12</f>
        <v>156367</v>
      </c>
      <c r="D6" s="7">
        <f>SUM('BEA Supply'!BW12:BX12)</f>
        <v>742</v>
      </c>
      <c r="E6" s="7">
        <f>'BEA Supply'!BZ12</f>
        <v>0</v>
      </c>
      <c r="F6" s="7">
        <f>'BEA Supply'!CA12</f>
        <v>0</v>
      </c>
      <c r="G6" s="7">
        <f>'BEA Supply'!CC12</f>
        <v>0</v>
      </c>
      <c r="H6" s="7">
        <f>'BEA Supply'!CD12</f>
        <v>0</v>
      </c>
      <c r="I6" s="7">
        <f>'BEA Supply'!CE12</f>
        <v>0</v>
      </c>
      <c r="J6" s="7">
        <f>'BEA Supply'!CG12</f>
        <v>157109</v>
      </c>
      <c r="L6" s="7"/>
    </row>
    <row r="7" spans="1:12" x14ac:dyDescent="0.45">
      <c r="A7" s="7" t="str">
        <f>'BEA Supply'!A13</f>
        <v>22</v>
      </c>
      <c r="B7" s="7" t="str">
        <f>'BEA Supply'!B13</f>
        <v>Utilities</v>
      </c>
      <c r="C7" s="7">
        <f>'BEA Supply'!BV13</f>
        <v>622170</v>
      </c>
      <c r="D7" s="7">
        <f>SUM('BEA Supply'!BW13:BX13)</f>
        <v>2491</v>
      </c>
      <c r="E7" s="7">
        <f>'BEA Supply'!BZ13</f>
        <v>0</v>
      </c>
      <c r="F7" s="7">
        <f>'BEA Supply'!CA13</f>
        <v>0</v>
      </c>
      <c r="G7" s="7">
        <f>'BEA Supply'!CC13</f>
        <v>0</v>
      </c>
      <c r="H7" s="7">
        <f>'BEA Supply'!CD13</f>
        <v>31458</v>
      </c>
      <c r="I7" s="7">
        <f>'BEA Supply'!CE13</f>
        <v>0</v>
      </c>
      <c r="J7" s="7">
        <f>'BEA Supply'!CG13</f>
        <v>656119</v>
      </c>
      <c r="L7" s="7"/>
    </row>
    <row r="8" spans="1:12" x14ac:dyDescent="0.45">
      <c r="A8" s="7" t="str">
        <f>'BEA Supply'!A14</f>
        <v>23</v>
      </c>
      <c r="B8" s="7" t="str">
        <f>'BEA Supply'!B14</f>
        <v>Construction</v>
      </c>
      <c r="C8" s="7">
        <f>'BEA Supply'!BV14</f>
        <v>1699775</v>
      </c>
      <c r="D8" s="7">
        <f>SUM('BEA Supply'!BW14:BX14)</f>
        <v>0</v>
      </c>
      <c r="E8" s="7">
        <f>'BEA Supply'!BZ14</f>
        <v>0</v>
      </c>
      <c r="F8" s="7">
        <f>'BEA Supply'!CA14</f>
        <v>0</v>
      </c>
      <c r="G8" s="7">
        <f>'BEA Supply'!CC14</f>
        <v>0</v>
      </c>
      <c r="H8" s="7">
        <f>'BEA Supply'!CD14</f>
        <v>1936</v>
      </c>
      <c r="I8" s="7">
        <f>'BEA Supply'!CE14</f>
        <v>0</v>
      </c>
      <c r="J8" s="7">
        <f>'BEA Supply'!CG14</f>
        <v>1701712</v>
      </c>
      <c r="L8" s="7"/>
    </row>
    <row r="9" spans="1:12" x14ac:dyDescent="0.45">
      <c r="A9" s="7" t="str">
        <f>'BEA Supply'!A15</f>
        <v>321</v>
      </c>
      <c r="B9" s="21" t="str">
        <f>'BEA Supply'!B15</f>
        <v>Wood products</v>
      </c>
      <c r="C9" s="7">
        <f>'BEA Supply'!BV15</f>
        <v>113864</v>
      </c>
      <c r="D9" s="7">
        <f>SUM('BEA Supply'!BW15:BX15)</f>
        <v>22973</v>
      </c>
      <c r="E9" s="7">
        <f>'BEA Supply'!BZ15</f>
        <v>35105</v>
      </c>
      <c r="F9" s="7">
        <f>'BEA Supply'!CA15</f>
        <v>8447</v>
      </c>
      <c r="G9" s="7">
        <f>'BEA Supply'!CC15</f>
        <v>367</v>
      </c>
      <c r="H9" s="7">
        <f>'BEA Supply'!CD15</f>
        <v>3733</v>
      </c>
      <c r="I9" s="7">
        <f>'BEA Supply'!CE15</f>
        <v>0</v>
      </c>
      <c r="J9" s="7">
        <f>'BEA Supply'!CG15</f>
        <v>184489</v>
      </c>
      <c r="L9" s="7"/>
    </row>
    <row r="10" spans="1:12" x14ac:dyDescent="0.45">
      <c r="A10" s="7" t="str">
        <f>'BEA Supply'!A16</f>
        <v>327</v>
      </c>
      <c r="B10" s="21" t="str">
        <f>'BEA Supply'!B16</f>
        <v>Nonmetallic mineral products</v>
      </c>
      <c r="C10" s="7">
        <f>'BEA Supply'!BV16</f>
        <v>129647</v>
      </c>
      <c r="D10" s="7">
        <f>SUM('BEA Supply'!BW16:BX16)</f>
        <v>28186</v>
      </c>
      <c r="E10" s="7">
        <f>'BEA Supply'!BZ16</f>
        <v>46656</v>
      </c>
      <c r="F10" s="7">
        <f>'BEA Supply'!CA16</f>
        <v>25883</v>
      </c>
      <c r="G10" s="7">
        <f>'BEA Supply'!CC16</f>
        <v>1036</v>
      </c>
      <c r="H10" s="7">
        <f>'BEA Supply'!CD16</f>
        <v>5366</v>
      </c>
      <c r="I10" s="7">
        <f>'BEA Supply'!CE16</f>
        <v>0</v>
      </c>
      <c r="J10" s="7">
        <f>'BEA Supply'!CG16</f>
        <v>236773</v>
      </c>
      <c r="L10" s="7"/>
    </row>
    <row r="11" spans="1:12" x14ac:dyDescent="0.45">
      <c r="A11" s="7" t="str">
        <f>'BEA Supply'!A17</f>
        <v>331</v>
      </c>
      <c r="B11" s="18" t="str">
        <f>'BEA Supply'!B17</f>
        <v>Primary metals</v>
      </c>
      <c r="C11" s="7">
        <f>'BEA Supply'!BV17</f>
        <v>253471</v>
      </c>
      <c r="D11" s="7">
        <f>SUM('BEA Supply'!BW17:BX17)</f>
        <v>86901</v>
      </c>
      <c r="E11" s="7">
        <f>'BEA Supply'!BZ17</f>
        <v>36403</v>
      </c>
      <c r="F11" s="7">
        <f>'BEA Supply'!CA17</f>
        <v>13050</v>
      </c>
      <c r="G11" s="7">
        <f>'BEA Supply'!CC17</f>
        <v>4721</v>
      </c>
      <c r="H11" s="7">
        <f>'BEA Supply'!CD17</f>
        <v>1471</v>
      </c>
      <c r="I11" s="7">
        <f>'BEA Supply'!CE17</f>
        <v>0</v>
      </c>
      <c r="J11" s="7">
        <f>'BEA Supply'!CG17</f>
        <v>396018</v>
      </c>
      <c r="L11" s="7"/>
    </row>
    <row r="12" spans="1:12" x14ac:dyDescent="0.45">
      <c r="A12" s="7" t="str">
        <f>'BEA Supply'!A18</f>
        <v>332</v>
      </c>
      <c r="B12" s="21" t="str">
        <f>'BEA Supply'!B18</f>
        <v>Fabricated metal products</v>
      </c>
      <c r="C12" s="7">
        <f>'BEA Supply'!BV18</f>
        <v>379245</v>
      </c>
      <c r="D12" s="7">
        <f>SUM('BEA Supply'!BW18:BX18)</f>
        <v>72924</v>
      </c>
      <c r="E12" s="7">
        <f>'BEA Supply'!BZ18</f>
        <v>110200</v>
      </c>
      <c r="F12" s="7">
        <f>'BEA Supply'!CA18</f>
        <v>12657</v>
      </c>
      <c r="G12" s="7">
        <f>'BEA Supply'!CC18</f>
        <v>2617</v>
      </c>
      <c r="H12" s="7">
        <f>'BEA Supply'!CD18</f>
        <v>10764</v>
      </c>
      <c r="I12" s="7">
        <f>'BEA Supply'!CE18</f>
        <v>0</v>
      </c>
      <c r="J12" s="7">
        <f>'BEA Supply'!CG18</f>
        <v>588407</v>
      </c>
      <c r="L12" s="7"/>
    </row>
    <row r="13" spans="1:12" x14ac:dyDescent="0.45">
      <c r="A13" s="7" t="str">
        <f>'BEA Supply'!A19</f>
        <v>333</v>
      </c>
      <c r="B13" s="21" t="str">
        <f>'BEA Supply'!B19</f>
        <v>Machinery</v>
      </c>
      <c r="C13" s="7">
        <f>'BEA Supply'!BV19</f>
        <v>381672</v>
      </c>
      <c r="D13" s="7">
        <f>SUM('BEA Supply'!BW19:BX19)</f>
        <v>181648</v>
      </c>
      <c r="E13" s="7">
        <f>'BEA Supply'!BZ19</f>
        <v>180087</v>
      </c>
      <c r="F13" s="7">
        <f>'BEA Supply'!CA19</f>
        <v>16012</v>
      </c>
      <c r="G13" s="7">
        <f>'BEA Supply'!CC19</f>
        <v>3313</v>
      </c>
      <c r="H13" s="7">
        <f>'BEA Supply'!CD19</f>
        <v>11555</v>
      </c>
      <c r="I13" s="7">
        <f>'BEA Supply'!CE19</f>
        <v>0</v>
      </c>
      <c r="J13" s="7">
        <f>'BEA Supply'!CG19</f>
        <v>774287</v>
      </c>
      <c r="L13" s="7"/>
    </row>
    <row r="14" spans="1:12" x14ac:dyDescent="0.45">
      <c r="A14" s="7" t="str">
        <f>'BEA Supply'!A20</f>
        <v>334</v>
      </c>
      <c r="B14" s="21" t="str">
        <f>'BEA Supply'!B20</f>
        <v>Computer and electronic products</v>
      </c>
      <c r="C14" s="7">
        <f>'BEA Supply'!BV20</f>
        <v>314461</v>
      </c>
      <c r="D14" s="7">
        <f>SUM('BEA Supply'!BW20:BX20)</f>
        <v>358807</v>
      </c>
      <c r="E14" s="7">
        <f>'BEA Supply'!BZ20</f>
        <v>235868</v>
      </c>
      <c r="F14" s="7">
        <f>'BEA Supply'!CA20</f>
        <v>9786</v>
      </c>
      <c r="G14" s="7">
        <f>'BEA Supply'!CC20</f>
        <v>2970</v>
      </c>
      <c r="H14" s="7">
        <f>'BEA Supply'!CD20</f>
        <v>15415</v>
      </c>
      <c r="I14" s="7">
        <f>'BEA Supply'!CE20</f>
        <v>0</v>
      </c>
      <c r="J14" s="7">
        <f>'BEA Supply'!CG20</f>
        <v>937308</v>
      </c>
      <c r="L14" s="7"/>
    </row>
    <row r="15" spans="1:12" x14ac:dyDescent="0.45">
      <c r="A15" s="7" t="str">
        <f>'BEA Supply'!A21</f>
        <v>335</v>
      </c>
      <c r="B15" s="21" t="str">
        <f>'BEA Supply'!B21</f>
        <v>Electrical equipment, appliances, and components</v>
      </c>
      <c r="C15" s="7">
        <f>'BEA Supply'!BV21</f>
        <v>131489</v>
      </c>
      <c r="D15" s="7">
        <f>SUM('BEA Supply'!BW21:BX21)</f>
        <v>110122</v>
      </c>
      <c r="E15" s="7">
        <f>'BEA Supply'!BZ21</f>
        <v>109565</v>
      </c>
      <c r="F15" s="7">
        <f>'BEA Supply'!CA21</f>
        <v>7867</v>
      </c>
      <c r="G15" s="7">
        <f>'BEA Supply'!CC21</f>
        <v>3610</v>
      </c>
      <c r="H15" s="7">
        <f>'BEA Supply'!CD21</f>
        <v>9326</v>
      </c>
      <c r="I15" s="7">
        <f>'BEA Supply'!CE21</f>
        <v>-261</v>
      </c>
      <c r="J15" s="7">
        <f>'BEA Supply'!CG21</f>
        <v>371719</v>
      </c>
      <c r="L15" s="7"/>
    </row>
    <row r="16" spans="1:12" x14ac:dyDescent="0.45">
      <c r="A16" s="7" t="str">
        <f>'BEA Supply'!A22</f>
        <v>3361MV</v>
      </c>
      <c r="B16" s="21" t="str">
        <f>'BEA Supply'!B22</f>
        <v>Motor vehicles, bodies and trailers, and parts</v>
      </c>
      <c r="C16" s="7">
        <f>'BEA Supply'!BV22</f>
        <v>734055</v>
      </c>
      <c r="D16" s="7">
        <f>SUM('BEA Supply'!BW22:BX22)</f>
        <v>343198</v>
      </c>
      <c r="E16" s="7">
        <f>'BEA Supply'!BZ22</f>
        <v>205697</v>
      </c>
      <c r="F16" s="7">
        <f>'BEA Supply'!CA22</f>
        <v>16039</v>
      </c>
      <c r="G16" s="7">
        <f>'BEA Supply'!CC22</f>
        <v>4856</v>
      </c>
      <c r="H16" s="7">
        <f>'BEA Supply'!CD22</f>
        <v>30519</v>
      </c>
      <c r="I16" s="7">
        <f>'BEA Supply'!CE22</f>
        <v>0</v>
      </c>
      <c r="J16" s="7">
        <f>'BEA Supply'!CG22</f>
        <v>1334364</v>
      </c>
      <c r="L16" s="7"/>
    </row>
    <row r="17" spans="1:12" x14ac:dyDescent="0.45">
      <c r="A17" s="7" t="str">
        <f>'BEA Supply'!A23</f>
        <v>3364OT</v>
      </c>
      <c r="B17" s="21" t="str">
        <f>'BEA Supply'!B23</f>
        <v>Other transportation equipment</v>
      </c>
      <c r="C17" s="7">
        <f>'BEA Supply'!BV23</f>
        <v>322344</v>
      </c>
      <c r="D17" s="7">
        <f>SUM('BEA Supply'!BW23:BX23)</f>
        <v>60183</v>
      </c>
      <c r="E17" s="7">
        <f>'BEA Supply'!BZ23</f>
        <v>27479</v>
      </c>
      <c r="F17" s="7">
        <f>'BEA Supply'!CA23</f>
        <v>4117</v>
      </c>
      <c r="G17" s="7">
        <f>'BEA Supply'!CC23</f>
        <v>505</v>
      </c>
      <c r="H17" s="7">
        <f>'BEA Supply'!CD23</f>
        <v>2048</v>
      </c>
      <c r="I17" s="7">
        <f>'BEA Supply'!CE23</f>
        <v>0</v>
      </c>
      <c r="J17" s="7">
        <f>'BEA Supply'!CG23</f>
        <v>416676</v>
      </c>
      <c r="L17" s="7"/>
    </row>
    <row r="18" spans="1:12" x14ac:dyDescent="0.45">
      <c r="A18" s="7" t="str">
        <f>'BEA Supply'!A24</f>
        <v>337</v>
      </c>
      <c r="B18" s="21" t="str">
        <f>'BEA Supply'!B24</f>
        <v>Furniture and related products</v>
      </c>
      <c r="C18" s="7">
        <f>'BEA Supply'!BV24</f>
        <v>75389</v>
      </c>
      <c r="D18" s="7">
        <f>SUM('BEA Supply'!BW24:BX24)</f>
        <v>48392</v>
      </c>
      <c r="E18" s="7">
        <f>'BEA Supply'!BZ24</f>
        <v>88567</v>
      </c>
      <c r="F18" s="7">
        <f>'BEA Supply'!CA24</f>
        <v>14920</v>
      </c>
      <c r="G18" s="7">
        <f>'BEA Supply'!CC24</f>
        <v>755</v>
      </c>
      <c r="H18" s="7">
        <f>'BEA Supply'!CD24</f>
        <v>10267</v>
      </c>
      <c r="I18" s="7">
        <f>'BEA Supply'!CE24</f>
        <v>0</v>
      </c>
      <c r="J18" s="7">
        <f>'BEA Supply'!CG24</f>
        <v>238290</v>
      </c>
      <c r="L18" s="7"/>
    </row>
    <row r="19" spans="1:12" x14ac:dyDescent="0.45">
      <c r="A19" s="7" t="str">
        <f>'BEA Supply'!A25</f>
        <v>339</v>
      </c>
      <c r="B19" s="21" t="str">
        <f>'BEA Supply'!B25</f>
        <v>Miscellaneous manufacturing</v>
      </c>
      <c r="C19" s="7">
        <f>'BEA Supply'!BV25</f>
        <v>162352</v>
      </c>
      <c r="D19" s="7">
        <f>SUM('BEA Supply'!BW25:BX25)</f>
        <v>96892</v>
      </c>
      <c r="E19" s="7">
        <f>'BEA Supply'!BZ25</f>
        <v>203801</v>
      </c>
      <c r="F19" s="7">
        <f>'BEA Supply'!CA25</f>
        <v>14923</v>
      </c>
      <c r="G19" s="7">
        <f>'BEA Supply'!CC25</f>
        <v>1483</v>
      </c>
      <c r="H19" s="7">
        <f>'BEA Supply'!CD25</f>
        <v>15931</v>
      </c>
      <c r="I19" s="7">
        <f>'BEA Supply'!CE25</f>
        <v>0</v>
      </c>
      <c r="J19" s="7">
        <f>'BEA Supply'!CG25</f>
        <v>495382</v>
      </c>
      <c r="L19" s="7"/>
    </row>
    <row r="20" spans="1:12" x14ac:dyDescent="0.45">
      <c r="A20" s="7" t="str">
        <f>'BEA Supply'!A26</f>
        <v>311FT</v>
      </c>
      <c r="B20" s="21" t="str">
        <f>'BEA Supply'!B26</f>
        <v>Food and beverage and tobacco products</v>
      </c>
      <c r="C20" s="7">
        <f>'BEA Supply'!BV26</f>
        <v>964832</v>
      </c>
      <c r="D20" s="7">
        <f>SUM('BEA Supply'!BW26:BX26)</f>
        <v>99617</v>
      </c>
      <c r="E20" s="7">
        <f>'BEA Supply'!BZ26</f>
        <v>457085</v>
      </c>
      <c r="F20" s="7">
        <f>'BEA Supply'!CA26</f>
        <v>26563</v>
      </c>
      <c r="G20" s="7">
        <f>'BEA Supply'!CC26</f>
        <v>1295</v>
      </c>
      <c r="H20" s="7">
        <f>'BEA Supply'!CD26</f>
        <v>87113</v>
      </c>
      <c r="I20" s="7">
        <f>'BEA Supply'!CE26</f>
        <v>0</v>
      </c>
      <c r="J20" s="7">
        <f>'BEA Supply'!CG26</f>
        <v>1636504</v>
      </c>
      <c r="L20" s="7"/>
    </row>
    <row r="21" spans="1:12" x14ac:dyDescent="0.45">
      <c r="A21" s="7" t="str">
        <f>'BEA Supply'!A27</f>
        <v>313TT</v>
      </c>
      <c r="B21" s="21" t="str">
        <f>'BEA Supply'!B27</f>
        <v>Textile mills and textile product mills</v>
      </c>
      <c r="C21" s="7">
        <f>'BEA Supply'!BV27</f>
        <v>54103</v>
      </c>
      <c r="D21" s="7">
        <f>SUM('BEA Supply'!BW27:BX27)</f>
        <v>32968</v>
      </c>
      <c r="E21" s="7">
        <f>'BEA Supply'!BZ27</f>
        <v>71305</v>
      </c>
      <c r="F21" s="7">
        <f>'BEA Supply'!CA27</f>
        <v>4498</v>
      </c>
      <c r="G21" s="7">
        <f>'BEA Supply'!CC27</f>
        <v>2062</v>
      </c>
      <c r="H21" s="7">
        <f>'BEA Supply'!CD27</f>
        <v>6897</v>
      </c>
      <c r="I21" s="7">
        <f>'BEA Supply'!CE27</f>
        <v>0</v>
      </c>
      <c r="J21" s="7">
        <f>'BEA Supply'!CG27</f>
        <v>171833</v>
      </c>
      <c r="L21" s="7"/>
    </row>
    <row r="22" spans="1:12" x14ac:dyDescent="0.45">
      <c r="A22" s="7" t="str">
        <f>'BEA Supply'!A28</f>
        <v>315AL</v>
      </c>
      <c r="B22" s="21" t="str">
        <f>'BEA Supply'!B28</f>
        <v>Apparel and leather and allied products</v>
      </c>
      <c r="C22" s="7">
        <f>'BEA Supply'!BV28</f>
        <v>20854</v>
      </c>
      <c r="D22" s="7">
        <f>SUM('BEA Supply'!BW28:BX28)</f>
        <v>131876</v>
      </c>
      <c r="E22" s="7">
        <f>'BEA Supply'!BZ28</f>
        <v>241211</v>
      </c>
      <c r="F22" s="7">
        <f>'BEA Supply'!CA28</f>
        <v>7733</v>
      </c>
      <c r="G22" s="7">
        <f>'BEA Supply'!CC28</f>
        <v>18403</v>
      </c>
      <c r="H22" s="7">
        <f>'BEA Supply'!CD28</f>
        <v>25448</v>
      </c>
      <c r="I22" s="7">
        <f>'BEA Supply'!CE28</f>
        <v>0</v>
      </c>
      <c r="J22" s="7">
        <f>'BEA Supply'!CG28</f>
        <v>445525</v>
      </c>
      <c r="L22" s="7"/>
    </row>
    <row r="23" spans="1:12" x14ac:dyDescent="0.45">
      <c r="A23" s="7" t="str">
        <f>'BEA Supply'!A29</f>
        <v>322</v>
      </c>
      <c r="B23" s="21" t="str">
        <f>'BEA Supply'!B29</f>
        <v>Paper products</v>
      </c>
      <c r="C23" s="7">
        <f>'BEA Supply'!BV29</f>
        <v>188331</v>
      </c>
      <c r="D23" s="7">
        <f>SUM('BEA Supply'!BW29:BX29)</f>
        <v>25612</v>
      </c>
      <c r="E23" s="7">
        <f>'BEA Supply'!BZ29</f>
        <v>45821</v>
      </c>
      <c r="F23" s="7">
        <f>'BEA Supply'!CA29</f>
        <v>12317</v>
      </c>
      <c r="G23" s="7">
        <f>'BEA Supply'!CC29</f>
        <v>264</v>
      </c>
      <c r="H23" s="7">
        <f>'BEA Supply'!CD29</f>
        <v>3761</v>
      </c>
      <c r="I23" s="7">
        <f>'BEA Supply'!CE29</f>
        <v>0</v>
      </c>
      <c r="J23" s="7">
        <f>'BEA Supply'!CG29</f>
        <v>276107</v>
      </c>
      <c r="L23" s="7"/>
    </row>
    <row r="24" spans="1:12" x14ac:dyDescent="0.45">
      <c r="A24" s="7" t="str">
        <f>'BEA Supply'!A30</f>
        <v>323</v>
      </c>
      <c r="B24" s="21" t="str">
        <f>'BEA Supply'!B30</f>
        <v>Printing and related support activities</v>
      </c>
      <c r="C24" s="7">
        <f>'BEA Supply'!BV30</f>
        <v>71143</v>
      </c>
      <c r="D24" s="7">
        <f>SUM('BEA Supply'!BW30:BX30)</f>
        <v>2917</v>
      </c>
      <c r="E24" s="7">
        <f>'BEA Supply'!BZ30</f>
        <v>14055</v>
      </c>
      <c r="F24" s="7">
        <f>'BEA Supply'!CA30</f>
        <v>3261</v>
      </c>
      <c r="G24" s="7">
        <f>'BEA Supply'!CC30</f>
        <v>18</v>
      </c>
      <c r="H24" s="7">
        <f>'BEA Supply'!CD30</f>
        <v>1107</v>
      </c>
      <c r="I24" s="7">
        <f>'BEA Supply'!CE30</f>
        <v>0</v>
      </c>
      <c r="J24" s="7">
        <f>'BEA Supply'!CG30</f>
        <v>92500</v>
      </c>
      <c r="L24" s="7"/>
    </row>
    <row r="25" spans="1:12" x14ac:dyDescent="0.45">
      <c r="A25" s="7" t="str">
        <f>'BEA Supply'!A31</f>
        <v>324</v>
      </c>
      <c r="B25" s="7" t="str">
        <f>'BEA Supply'!B31</f>
        <v>Petroleum and coal products</v>
      </c>
      <c r="C25" s="7">
        <f>'BEA Supply'!BV31</f>
        <v>656992</v>
      </c>
      <c r="D25" s="7">
        <f>SUM('BEA Supply'!BW31:BX31)</f>
        <v>71993</v>
      </c>
      <c r="E25" s="7">
        <f>'BEA Supply'!BZ31</f>
        <v>152646</v>
      </c>
      <c r="F25" s="7">
        <f>'BEA Supply'!CA31</f>
        <v>29918</v>
      </c>
      <c r="G25" s="7">
        <f>'BEA Supply'!CC31</f>
        <v>160</v>
      </c>
      <c r="H25" s="7">
        <f>'BEA Supply'!CD31</f>
        <v>110797</v>
      </c>
      <c r="I25" s="7">
        <f>'BEA Supply'!CE31</f>
        <v>-1188</v>
      </c>
      <c r="J25" s="7">
        <f>'BEA Supply'!CG31</f>
        <v>1021318</v>
      </c>
      <c r="L25" s="7"/>
    </row>
    <row r="26" spans="1:12" x14ac:dyDescent="0.45">
      <c r="A26" s="7" t="str">
        <f>'BEA Supply'!A32</f>
        <v>325</v>
      </c>
      <c r="B26" s="18" t="str">
        <f>'BEA Supply'!B32</f>
        <v>Chemical products</v>
      </c>
      <c r="C26" s="7">
        <f>'BEA Supply'!BV32</f>
        <v>793042</v>
      </c>
      <c r="D26" s="7">
        <f>SUM('BEA Supply'!BW32:BX32)</f>
        <v>233139</v>
      </c>
      <c r="E26" s="7">
        <f>'BEA Supply'!BZ32</f>
        <v>454604</v>
      </c>
      <c r="F26" s="7">
        <f>'BEA Supply'!CA32</f>
        <v>35654</v>
      </c>
      <c r="G26" s="7">
        <f>'BEA Supply'!CC32</f>
        <v>2491</v>
      </c>
      <c r="H26" s="7">
        <f>'BEA Supply'!CD32</f>
        <v>29259</v>
      </c>
      <c r="I26" s="7">
        <f>'BEA Supply'!CE32</f>
        <v>-14</v>
      </c>
      <c r="J26" s="7">
        <f>'BEA Supply'!CG32</f>
        <v>1548176</v>
      </c>
      <c r="L26" s="7"/>
    </row>
    <row r="27" spans="1:12" x14ac:dyDescent="0.45">
      <c r="A27" s="7" t="str">
        <f>'BEA Supply'!A33</f>
        <v>326</v>
      </c>
      <c r="B27" s="21" t="str">
        <f>'BEA Supply'!B33</f>
        <v>Plastics and rubber products</v>
      </c>
      <c r="C27" s="7">
        <f>'BEA Supply'!BV33</f>
        <v>230577</v>
      </c>
      <c r="D27" s="7">
        <f>SUM('BEA Supply'!BW33:BX33)</f>
        <v>57289</v>
      </c>
      <c r="E27" s="7">
        <f>'BEA Supply'!BZ33</f>
        <v>97508</v>
      </c>
      <c r="F27" s="7">
        <f>'BEA Supply'!CA33</f>
        <v>6167</v>
      </c>
      <c r="G27" s="7">
        <f>'BEA Supply'!CC33</f>
        <v>1997</v>
      </c>
      <c r="H27" s="7">
        <f>'BEA Supply'!CD33</f>
        <v>9407</v>
      </c>
      <c r="I27" s="7">
        <f>'BEA Supply'!CE33</f>
        <v>0</v>
      </c>
      <c r="J27" s="7">
        <f>'BEA Supply'!CG33</f>
        <v>402945</v>
      </c>
      <c r="L27" s="7"/>
    </row>
    <row r="28" spans="1:12" x14ac:dyDescent="0.45">
      <c r="A28" s="7" t="str">
        <f>'BEA Supply'!A34</f>
        <v>42</v>
      </c>
      <c r="B28" s="7" t="str">
        <f>'BEA Supply'!B34</f>
        <v>Wholesale trade</v>
      </c>
      <c r="C28" s="7">
        <f>'BEA Supply'!BV34</f>
        <v>1784762</v>
      </c>
      <c r="D28" s="7">
        <f>SUM('BEA Supply'!BW34:BX34)</f>
        <v>0</v>
      </c>
      <c r="E28" s="7">
        <f>'BEA Supply'!BZ34</f>
        <v>-1679852</v>
      </c>
      <c r="F28" s="7">
        <f>'BEA Supply'!CA34</f>
        <v>0</v>
      </c>
      <c r="G28" s="7">
        <f>'BEA Supply'!CC34</f>
        <v>0</v>
      </c>
      <c r="H28" s="7">
        <f>'BEA Supply'!CD34</f>
        <v>0</v>
      </c>
      <c r="I28" s="7">
        <f>'BEA Supply'!CE34</f>
        <v>0</v>
      </c>
      <c r="J28" s="7">
        <f>'BEA Supply'!CG34</f>
        <v>104910</v>
      </c>
      <c r="L28" s="7"/>
    </row>
    <row r="29" spans="1:12" x14ac:dyDescent="0.45">
      <c r="A29" s="7" t="str">
        <f>'BEA Supply'!A35</f>
        <v>441</v>
      </c>
      <c r="B29" s="7" t="str">
        <f>'BEA Supply'!B35</f>
        <v>Motor vehicle and parts dealers</v>
      </c>
      <c r="C29" s="7">
        <f>'BEA Supply'!BV35</f>
        <v>185715</v>
      </c>
      <c r="D29" s="7">
        <f>SUM('BEA Supply'!BW35:BX35)</f>
        <v>0</v>
      </c>
      <c r="E29" s="7">
        <f>'BEA Supply'!BZ35</f>
        <v>-185715</v>
      </c>
      <c r="F29" s="7">
        <f>'BEA Supply'!CA35</f>
        <v>0</v>
      </c>
      <c r="G29" s="7">
        <f>'BEA Supply'!CC35</f>
        <v>0</v>
      </c>
      <c r="H29" s="7">
        <f>'BEA Supply'!CD35</f>
        <v>0</v>
      </c>
      <c r="I29" s="7">
        <f>'BEA Supply'!CE35</f>
        <v>0</v>
      </c>
      <c r="J29" s="7">
        <f>'BEA Supply'!CG35</f>
        <v>0</v>
      </c>
      <c r="L29" s="7"/>
    </row>
    <row r="30" spans="1:12" x14ac:dyDescent="0.45">
      <c r="A30" s="7" t="str">
        <f>'BEA Supply'!A36</f>
        <v>445</v>
      </c>
      <c r="B30" s="7" t="str">
        <f>'BEA Supply'!B36</f>
        <v>Food and beverage stores</v>
      </c>
      <c r="C30" s="7">
        <f>'BEA Supply'!BV36</f>
        <v>205617</v>
      </c>
      <c r="D30" s="7">
        <f>SUM('BEA Supply'!BW36:BX36)</f>
        <v>0</v>
      </c>
      <c r="E30" s="7">
        <f>'BEA Supply'!BZ36</f>
        <v>-205617</v>
      </c>
      <c r="F30" s="7">
        <f>'BEA Supply'!CA36</f>
        <v>0</v>
      </c>
      <c r="G30" s="7">
        <f>'BEA Supply'!CC36</f>
        <v>0</v>
      </c>
      <c r="H30" s="7">
        <f>'BEA Supply'!CD36</f>
        <v>0</v>
      </c>
      <c r="I30" s="7">
        <f>'BEA Supply'!CE36</f>
        <v>0</v>
      </c>
      <c r="J30" s="7">
        <f>'BEA Supply'!CG36</f>
        <v>0</v>
      </c>
      <c r="L30" s="7"/>
    </row>
    <row r="31" spans="1:12" x14ac:dyDescent="0.45">
      <c r="A31" s="7" t="str">
        <f>'BEA Supply'!A37</f>
        <v>452</v>
      </c>
      <c r="B31" s="7" t="str">
        <f>'BEA Supply'!B37</f>
        <v>General merchandise stores</v>
      </c>
      <c r="C31" s="7">
        <f>'BEA Supply'!BV37</f>
        <v>185489</v>
      </c>
      <c r="D31" s="7">
        <f>SUM('BEA Supply'!BW37:BX37)</f>
        <v>0</v>
      </c>
      <c r="E31" s="7">
        <f>'BEA Supply'!BZ37</f>
        <v>-185489</v>
      </c>
      <c r="F31" s="7">
        <f>'BEA Supply'!CA37</f>
        <v>0</v>
      </c>
      <c r="G31" s="7">
        <f>'BEA Supply'!CC37</f>
        <v>0</v>
      </c>
      <c r="H31" s="7">
        <f>'BEA Supply'!CD37</f>
        <v>0</v>
      </c>
      <c r="I31" s="7">
        <f>'BEA Supply'!CE37</f>
        <v>0</v>
      </c>
      <c r="J31" s="7">
        <f>'BEA Supply'!CG37</f>
        <v>0</v>
      </c>
      <c r="L31" s="7"/>
    </row>
    <row r="32" spans="1:12" x14ac:dyDescent="0.45">
      <c r="A32" s="7" t="str">
        <f>'BEA Supply'!A38</f>
        <v>4A0</v>
      </c>
      <c r="B32" s="7" t="str">
        <f>'BEA Supply'!B38</f>
        <v>Other retail</v>
      </c>
      <c r="C32" s="7">
        <f>'BEA Supply'!BV38</f>
        <v>910493</v>
      </c>
      <c r="D32" s="7">
        <f>SUM('BEA Supply'!BW38:BX38)</f>
        <v>0</v>
      </c>
      <c r="E32" s="7">
        <f>'BEA Supply'!BZ38</f>
        <v>-902520</v>
      </c>
      <c r="F32" s="7">
        <f>'BEA Supply'!CA38</f>
        <v>0</v>
      </c>
      <c r="G32" s="7">
        <f>'BEA Supply'!CC38</f>
        <v>0</v>
      </c>
      <c r="H32" s="7">
        <f>'BEA Supply'!CD38</f>
        <v>0</v>
      </c>
      <c r="I32" s="7">
        <f>'BEA Supply'!CE38</f>
        <v>0</v>
      </c>
      <c r="J32" s="7">
        <f>'BEA Supply'!CG38</f>
        <v>7972</v>
      </c>
      <c r="L32" s="7"/>
    </row>
    <row r="33" spans="1:12" x14ac:dyDescent="0.45">
      <c r="A33" s="7" t="str">
        <f>'BEA Supply'!A39</f>
        <v>481</v>
      </c>
      <c r="B33" s="7" t="str">
        <f>'BEA Supply'!B39</f>
        <v>Air transportation</v>
      </c>
      <c r="C33" s="7">
        <f>'BEA Supply'!BV39</f>
        <v>211284</v>
      </c>
      <c r="D33" s="7">
        <f>SUM('BEA Supply'!BW39:BX39)</f>
        <v>39890</v>
      </c>
      <c r="E33" s="7">
        <f>'BEA Supply'!BZ39</f>
        <v>0</v>
      </c>
      <c r="F33" s="7">
        <f>'BEA Supply'!CA39</f>
        <v>-2736</v>
      </c>
      <c r="G33" s="7">
        <f>'BEA Supply'!CC39</f>
        <v>0</v>
      </c>
      <c r="H33" s="7">
        <f>'BEA Supply'!CD39</f>
        <v>23293</v>
      </c>
      <c r="I33" s="7">
        <f>'BEA Supply'!CE39</f>
        <v>-226</v>
      </c>
      <c r="J33" s="7">
        <f>'BEA Supply'!CG39</f>
        <v>271505</v>
      </c>
      <c r="L33" s="7"/>
    </row>
    <row r="34" spans="1:12" x14ac:dyDescent="0.45">
      <c r="A34" s="7" t="str">
        <f>'BEA Supply'!A40</f>
        <v>482</v>
      </c>
      <c r="B34" s="7" t="str">
        <f>'BEA Supply'!B40</f>
        <v>Rail transportation</v>
      </c>
      <c r="C34" s="7">
        <f>'BEA Supply'!BV40</f>
        <v>86686</v>
      </c>
      <c r="D34" s="7">
        <f>SUM('BEA Supply'!BW40:BX40)</f>
        <v>-430</v>
      </c>
      <c r="E34" s="7">
        <f>'BEA Supply'!BZ40</f>
        <v>0</v>
      </c>
      <c r="F34" s="7">
        <f>'BEA Supply'!CA40</f>
        <v>-74918</v>
      </c>
      <c r="G34" s="7">
        <f>'BEA Supply'!CC40</f>
        <v>0</v>
      </c>
      <c r="H34" s="7">
        <f>'BEA Supply'!CD40</f>
        <v>783</v>
      </c>
      <c r="I34" s="7">
        <f>'BEA Supply'!CE40</f>
        <v>-2597</v>
      </c>
      <c r="J34" s="7">
        <f>'BEA Supply'!CG40</f>
        <v>9524</v>
      </c>
      <c r="L34" s="7"/>
    </row>
    <row r="35" spans="1:12" x14ac:dyDescent="0.45">
      <c r="A35" s="7" t="str">
        <f>'BEA Supply'!A41</f>
        <v>483</v>
      </c>
      <c r="B35" s="7" t="str">
        <f>'BEA Supply'!B41</f>
        <v>Water transportation</v>
      </c>
      <c r="C35" s="7">
        <f>'BEA Supply'!BV41</f>
        <v>52397</v>
      </c>
      <c r="D35" s="7">
        <f>SUM('BEA Supply'!BW41:BX41)</f>
        <v>-8661</v>
      </c>
      <c r="E35" s="7">
        <f>'BEA Supply'!BZ41</f>
        <v>0</v>
      </c>
      <c r="F35" s="7">
        <f>'BEA Supply'!CA41</f>
        <v>-11217</v>
      </c>
      <c r="G35" s="7">
        <f>'BEA Supply'!CC41</f>
        <v>0</v>
      </c>
      <c r="H35" s="7">
        <f>'BEA Supply'!CD41</f>
        <v>211</v>
      </c>
      <c r="I35" s="7">
        <f>'BEA Supply'!CE41</f>
        <v>-23</v>
      </c>
      <c r="J35" s="7">
        <f>'BEA Supply'!CG41</f>
        <v>32706</v>
      </c>
      <c r="L35" s="7"/>
    </row>
    <row r="36" spans="1:12" x14ac:dyDescent="0.45">
      <c r="A36" s="7" t="str">
        <f>'BEA Supply'!A42</f>
        <v>484</v>
      </c>
      <c r="B36" s="7" t="str">
        <f>'BEA Supply'!B42</f>
        <v>Truck transportation</v>
      </c>
      <c r="C36" s="7">
        <f>'BEA Supply'!BV42</f>
        <v>360036</v>
      </c>
      <c r="D36" s="7">
        <f>SUM('BEA Supply'!BW42:BX42)</f>
        <v>-5094</v>
      </c>
      <c r="E36" s="7">
        <f>'BEA Supply'!BZ42</f>
        <v>0</v>
      </c>
      <c r="F36" s="7">
        <f>'BEA Supply'!CA42</f>
        <v>-316780</v>
      </c>
      <c r="G36" s="7">
        <f>'BEA Supply'!CC42</f>
        <v>0</v>
      </c>
      <c r="H36" s="7">
        <f>'BEA Supply'!CD42</f>
        <v>400</v>
      </c>
      <c r="I36" s="7">
        <f>'BEA Supply'!CE42</f>
        <v>0</v>
      </c>
      <c r="J36" s="7">
        <f>'BEA Supply'!CG42</f>
        <v>38561</v>
      </c>
      <c r="L36" s="7"/>
    </row>
    <row r="37" spans="1:12" x14ac:dyDescent="0.45">
      <c r="A37" s="7" t="str">
        <f>'BEA Supply'!A43</f>
        <v>485</v>
      </c>
      <c r="B37" s="7" t="str">
        <f>'BEA Supply'!B43</f>
        <v>Transit and ground passenger transportation</v>
      </c>
      <c r="C37" s="7">
        <f>'BEA Supply'!BV43</f>
        <v>95332</v>
      </c>
      <c r="D37" s="7">
        <f>SUM('BEA Supply'!BW43:BX43)</f>
        <v>0</v>
      </c>
      <c r="E37" s="7">
        <f>'BEA Supply'!BZ43</f>
        <v>0</v>
      </c>
      <c r="F37" s="7">
        <f>'BEA Supply'!CA43</f>
        <v>0</v>
      </c>
      <c r="G37" s="7">
        <f>'BEA Supply'!CC43</f>
        <v>0</v>
      </c>
      <c r="H37" s="7">
        <f>'BEA Supply'!CD43</f>
        <v>1053</v>
      </c>
      <c r="I37" s="7">
        <f>'BEA Supply'!CE43</f>
        <v>-69</v>
      </c>
      <c r="J37" s="7">
        <f>'BEA Supply'!CG43</f>
        <v>96316</v>
      </c>
      <c r="L37" s="7"/>
    </row>
    <row r="38" spans="1:12" x14ac:dyDescent="0.45">
      <c r="A38" s="7" t="str">
        <f>'BEA Supply'!A44</f>
        <v>486</v>
      </c>
      <c r="B38" s="7" t="str">
        <f>'BEA Supply'!B44</f>
        <v>Pipeline transportation</v>
      </c>
      <c r="C38" s="7">
        <f>'BEA Supply'!BV44</f>
        <v>55823</v>
      </c>
      <c r="D38" s="7">
        <f>SUM('BEA Supply'!BW44:BX44)</f>
        <v>0</v>
      </c>
      <c r="E38" s="7">
        <f>'BEA Supply'!BZ44</f>
        <v>0</v>
      </c>
      <c r="F38" s="7">
        <f>'BEA Supply'!CA44</f>
        <v>-55178</v>
      </c>
      <c r="G38" s="7">
        <f>'BEA Supply'!CC44</f>
        <v>0</v>
      </c>
      <c r="H38" s="7">
        <f>'BEA Supply'!CD44</f>
        <v>79</v>
      </c>
      <c r="I38" s="7">
        <f>'BEA Supply'!CE44</f>
        <v>0</v>
      </c>
      <c r="J38" s="7">
        <f>'BEA Supply'!CG44</f>
        <v>724</v>
      </c>
      <c r="L38" s="7"/>
    </row>
    <row r="39" spans="1:12" x14ac:dyDescent="0.45">
      <c r="A39" s="7" t="str">
        <f>'BEA Supply'!A45</f>
        <v>487OS</v>
      </c>
      <c r="B39" s="7" t="str">
        <f>'BEA Supply'!B45</f>
        <v>Other transportation and support activities</v>
      </c>
      <c r="C39" s="7">
        <f>'BEA Supply'!BV45</f>
        <v>268649</v>
      </c>
      <c r="D39" s="7">
        <f>SUM('BEA Supply'!BW45:BX45)</f>
        <v>-3725</v>
      </c>
      <c r="E39" s="7">
        <f>'BEA Supply'!BZ45</f>
        <v>0</v>
      </c>
      <c r="F39" s="7">
        <f>'BEA Supply'!CA45</f>
        <v>0</v>
      </c>
      <c r="G39" s="7">
        <f>'BEA Supply'!CC45</f>
        <v>0</v>
      </c>
      <c r="H39" s="7">
        <f>'BEA Supply'!CD45</f>
        <v>354</v>
      </c>
      <c r="I39" s="7">
        <f>'BEA Supply'!CE45</f>
        <v>0</v>
      </c>
      <c r="J39" s="7">
        <f>'BEA Supply'!CG45</f>
        <v>265278</v>
      </c>
      <c r="L39" s="7"/>
    </row>
    <row r="40" spans="1:12" x14ac:dyDescent="0.45">
      <c r="A40" s="7" t="str">
        <f>'BEA Supply'!A46</f>
        <v>493</v>
      </c>
      <c r="B40" s="7" t="str">
        <f>'BEA Supply'!B46</f>
        <v>Warehousing and storage</v>
      </c>
      <c r="C40" s="7">
        <f>'BEA Supply'!BV46</f>
        <v>144096</v>
      </c>
      <c r="D40" s="7">
        <f>SUM('BEA Supply'!BW46:BX46)</f>
        <v>0</v>
      </c>
      <c r="E40" s="7">
        <f>'BEA Supply'!BZ46</f>
        <v>0</v>
      </c>
      <c r="F40" s="7">
        <f>'BEA Supply'!CA46</f>
        <v>0</v>
      </c>
      <c r="G40" s="7">
        <f>'BEA Supply'!CC46</f>
        <v>0</v>
      </c>
      <c r="H40" s="7">
        <f>'BEA Supply'!CD46</f>
        <v>169</v>
      </c>
      <c r="I40" s="7">
        <f>'BEA Supply'!CE46</f>
        <v>0</v>
      </c>
      <c r="J40" s="7">
        <f>'BEA Supply'!CG46</f>
        <v>144266</v>
      </c>
      <c r="L40" s="7"/>
    </row>
    <row r="41" spans="1:12" x14ac:dyDescent="0.45">
      <c r="A41" s="7" t="str">
        <f>'BEA Supply'!A47</f>
        <v>511</v>
      </c>
      <c r="B41" s="7" t="str">
        <f>'BEA Supply'!B47</f>
        <v>Publishing industries, except internet (includes software)</v>
      </c>
      <c r="C41" s="7">
        <f>'BEA Supply'!BV47</f>
        <v>275907</v>
      </c>
      <c r="D41" s="7">
        <f>SUM('BEA Supply'!BW47:BX47)</f>
        <v>4593</v>
      </c>
      <c r="E41" s="7">
        <f>'BEA Supply'!BZ47</f>
        <v>97249</v>
      </c>
      <c r="F41" s="7">
        <f>'BEA Supply'!CA47</f>
        <v>4172</v>
      </c>
      <c r="G41" s="7">
        <f>'BEA Supply'!CC47</f>
        <v>0</v>
      </c>
      <c r="H41" s="7">
        <f>'BEA Supply'!CD47</f>
        <v>8464</v>
      </c>
      <c r="I41" s="7">
        <f>'BEA Supply'!CE47</f>
        <v>0</v>
      </c>
      <c r="J41" s="7">
        <f>'BEA Supply'!CG47</f>
        <v>390386</v>
      </c>
      <c r="L41" s="7"/>
    </row>
    <row r="42" spans="1:12" x14ac:dyDescent="0.45">
      <c r="A42" s="7" t="str">
        <f>'BEA Supply'!A48</f>
        <v>512</v>
      </c>
      <c r="B42" s="7" t="str">
        <f>'BEA Supply'!B48</f>
        <v>Motion picture and sound recording industries</v>
      </c>
      <c r="C42" s="7">
        <f>'BEA Supply'!BV48</f>
        <v>159236</v>
      </c>
      <c r="D42" s="7">
        <f>SUM('BEA Supply'!BW48:BX48)</f>
        <v>9665</v>
      </c>
      <c r="E42" s="7">
        <f>'BEA Supply'!BZ48</f>
        <v>11018</v>
      </c>
      <c r="F42" s="7">
        <f>'BEA Supply'!CA48</f>
        <v>134</v>
      </c>
      <c r="G42" s="7">
        <f>'BEA Supply'!CC48</f>
        <v>0</v>
      </c>
      <c r="H42" s="7">
        <f>'BEA Supply'!CD48</f>
        <v>4282</v>
      </c>
      <c r="I42" s="7">
        <f>'BEA Supply'!CE48</f>
        <v>0</v>
      </c>
      <c r="J42" s="7">
        <f>'BEA Supply'!CG48</f>
        <v>184335</v>
      </c>
      <c r="L42" s="7"/>
    </row>
    <row r="43" spans="1:12" x14ac:dyDescent="0.45">
      <c r="A43" s="7" t="str">
        <f>'BEA Supply'!A49</f>
        <v>513</v>
      </c>
      <c r="B43" s="7" t="str">
        <f>'BEA Supply'!B49</f>
        <v>Broadcasting and telecommunications</v>
      </c>
      <c r="C43" s="7">
        <f>'BEA Supply'!BV49</f>
        <v>702318</v>
      </c>
      <c r="D43" s="7">
        <f>SUM('BEA Supply'!BW49:BX49)</f>
        <v>253</v>
      </c>
      <c r="E43" s="7">
        <f>'BEA Supply'!BZ49</f>
        <v>0</v>
      </c>
      <c r="F43" s="7">
        <f>'BEA Supply'!CA49</f>
        <v>0</v>
      </c>
      <c r="G43" s="7">
        <f>'BEA Supply'!CC49</f>
        <v>0</v>
      </c>
      <c r="H43" s="7">
        <f>'BEA Supply'!CD49</f>
        <v>31190</v>
      </c>
      <c r="I43" s="7">
        <f>'BEA Supply'!CE49</f>
        <v>-5</v>
      </c>
      <c r="J43" s="7">
        <f>'BEA Supply'!CG49</f>
        <v>733756</v>
      </c>
      <c r="L43" s="7"/>
    </row>
    <row r="44" spans="1:12" x14ac:dyDescent="0.45">
      <c r="A44" s="7" t="str">
        <f>'BEA Supply'!A50</f>
        <v>514</v>
      </c>
      <c r="B44" s="7" t="str">
        <f>'BEA Supply'!B50</f>
        <v>Data processing, internet publishing, and other information services</v>
      </c>
      <c r="C44" s="7">
        <f>'BEA Supply'!BV50</f>
        <v>286386</v>
      </c>
      <c r="D44" s="7">
        <f>SUM('BEA Supply'!BW50:BX50)</f>
        <v>1324</v>
      </c>
      <c r="E44" s="7">
        <f>'BEA Supply'!BZ50</f>
        <v>0</v>
      </c>
      <c r="F44" s="7">
        <f>'BEA Supply'!CA50</f>
        <v>0</v>
      </c>
      <c r="G44" s="7">
        <f>'BEA Supply'!CC50</f>
        <v>0</v>
      </c>
      <c r="H44" s="7">
        <f>'BEA Supply'!CD50</f>
        <v>784</v>
      </c>
      <c r="I44" s="7">
        <f>'BEA Supply'!CE50</f>
        <v>0</v>
      </c>
      <c r="J44" s="7">
        <f>'BEA Supply'!CG50</f>
        <v>288495</v>
      </c>
      <c r="L44" s="7"/>
    </row>
    <row r="45" spans="1:12" x14ac:dyDescent="0.45">
      <c r="A45" s="7" t="str">
        <f>'BEA Supply'!A51</f>
        <v>521CI</v>
      </c>
      <c r="B45" s="7" t="str">
        <f>'BEA Supply'!B51</f>
        <v>Federal Reserve banks, credit intermediation, and related activities</v>
      </c>
      <c r="C45" s="7">
        <f>'BEA Supply'!BV51</f>
        <v>890949</v>
      </c>
      <c r="D45" s="7">
        <f>SUM('BEA Supply'!BW51:BX51)</f>
        <v>72</v>
      </c>
      <c r="E45" s="7">
        <f>'BEA Supply'!BZ51</f>
        <v>0</v>
      </c>
      <c r="F45" s="7">
        <f>'BEA Supply'!CA51</f>
        <v>0</v>
      </c>
      <c r="G45" s="7">
        <f>'BEA Supply'!CC51</f>
        <v>0</v>
      </c>
      <c r="H45" s="7">
        <f>'BEA Supply'!CD51</f>
        <v>0</v>
      </c>
      <c r="I45" s="7">
        <f>'BEA Supply'!CE51</f>
        <v>-477</v>
      </c>
      <c r="J45" s="7">
        <f>'BEA Supply'!CG51</f>
        <v>890544</v>
      </c>
      <c r="L45" s="7"/>
    </row>
    <row r="46" spans="1:12" x14ac:dyDescent="0.45">
      <c r="A46" s="7" t="str">
        <f>'BEA Supply'!A52</f>
        <v>523</v>
      </c>
      <c r="B46" s="7" t="str">
        <f>'BEA Supply'!B52</f>
        <v>Securities, commodity contracts, and investments</v>
      </c>
      <c r="C46" s="7">
        <f>'BEA Supply'!BV52</f>
        <v>668603</v>
      </c>
      <c r="D46" s="7">
        <f>SUM('BEA Supply'!BW52:BX52)</f>
        <v>91</v>
      </c>
      <c r="E46" s="7">
        <f>'BEA Supply'!BZ52</f>
        <v>0</v>
      </c>
      <c r="F46" s="7">
        <f>'BEA Supply'!CA52</f>
        <v>0</v>
      </c>
      <c r="G46" s="7">
        <f>'BEA Supply'!CC52</f>
        <v>0</v>
      </c>
      <c r="H46" s="7">
        <f>'BEA Supply'!CD52</f>
        <v>1347</v>
      </c>
      <c r="I46" s="7">
        <f>'BEA Supply'!CE52</f>
        <v>0</v>
      </c>
      <c r="J46" s="7">
        <f>'BEA Supply'!CG52</f>
        <v>670041</v>
      </c>
      <c r="L46" s="7"/>
    </row>
    <row r="47" spans="1:12" x14ac:dyDescent="0.45">
      <c r="A47" s="7" t="str">
        <f>'BEA Supply'!A53</f>
        <v>524</v>
      </c>
      <c r="B47" s="7" t="str">
        <f>'BEA Supply'!B53</f>
        <v>Insurance carriers and related activities</v>
      </c>
      <c r="C47" s="7">
        <f>'BEA Supply'!BV53</f>
        <v>1173162</v>
      </c>
      <c r="D47" s="7">
        <f>SUM('BEA Supply'!BW53:BX53)</f>
        <v>41932</v>
      </c>
      <c r="E47" s="7">
        <f>'BEA Supply'!BZ53</f>
        <v>0</v>
      </c>
      <c r="F47" s="7">
        <f>'BEA Supply'!CA53</f>
        <v>0</v>
      </c>
      <c r="G47" s="7">
        <f>'BEA Supply'!CC53</f>
        <v>0</v>
      </c>
      <c r="H47" s="7">
        <f>'BEA Supply'!CD53</f>
        <v>41074</v>
      </c>
      <c r="I47" s="7">
        <f>'BEA Supply'!CE53</f>
        <v>-6272</v>
      </c>
      <c r="J47" s="7">
        <f>'BEA Supply'!CG53</f>
        <v>1249896</v>
      </c>
      <c r="L47" s="7"/>
    </row>
    <row r="48" spans="1:12" x14ac:dyDescent="0.45">
      <c r="A48" s="7" t="str">
        <f>'BEA Supply'!A54</f>
        <v>525</v>
      </c>
      <c r="B48" s="7" t="str">
        <f>'BEA Supply'!B54</f>
        <v>Funds, trusts, and other financial vehicles</v>
      </c>
      <c r="C48" s="7">
        <f>'BEA Supply'!BV54</f>
        <v>196070</v>
      </c>
      <c r="D48" s="7">
        <f>SUM('BEA Supply'!BW54:BX54)</f>
        <v>0</v>
      </c>
      <c r="E48" s="7">
        <f>'BEA Supply'!BZ54</f>
        <v>0</v>
      </c>
      <c r="F48" s="7">
        <f>'BEA Supply'!CA54</f>
        <v>0</v>
      </c>
      <c r="G48" s="7">
        <f>'BEA Supply'!CC54</f>
        <v>0</v>
      </c>
      <c r="H48" s="7">
        <f>'BEA Supply'!CD54</f>
        <v>173</v>
      </c>
      <c r="I48" s="7">
        <f>'BEA Supply'!CE54</f>
        <v>0</v>
      </c>
      <c r="J48" s="7">
        <f>'BEA Supply'!CG54</f>
        <v>196243</v>
      </c>
      <c r="L48" s="7"/>
    </row>
    <row r="49" spans="1:12" x14ac:dyDescent="0.45">
      <c r="A49" s="7" t="str">
        <f>'BEA Supply'!A55</f>
        <v>HS</v>
      </c>
      <c r="B49" s="7" t="str">
        <f>'BEA Supply'!B55</f>
        <v>Housing</v>
      </c>
      <c r="C49" s="7">
        <f>'BEA Supply'!BV55</f>
        <v>2261496</v>
      </c>
      <c r="D49" s="7">
        <f>SUM('BEA Supply'!BW55:BX55)</f>
        <v>0</v>
      </c>
      <c r="E49" s="7">
        <f>'BEA Supply'!BZ55</f>
        <v>0</v>
      </c>
      <c r="F49" s="7">
        <f>'BEA Supply'!CA55</f>
        <v>0</v>
      </c>
      <c r="G49" s="7">
        <f>'BEA Supply'!CC55</f>
        <v>0</v>
      </c>
      <c r="H49" s="7">
        <f>'BEA Supply'!CD55</f>
        <v>0</v>
      </c>
      <c r="I49" s="7">
        <f>'BEA Supply'!CE55</f>
        <v>-39497</v>
      </c>
      <c r="J49" s="7">
        <f>'BEA Supply'!CG55</f>
        <v>2221999</v>
      </c>
      <c r="L49" s="7"/>
    </row>
    <row r="50" spans="1:12" x14ac:dyDescent="0.45">
      <c r="A50" s="7" t="str">
        <f>'BEA Supply'!A56</f>
        <v>ORE</v>
      </c>
      <c r="B50" s="7" t="str">
        <f>'BEA Supply'!B56</f>
        <v>Other real estate</v>
      </c>
      <c r="C50" s="7">
        <f>'BEA Supply'!BV56</f>
        <v>1401922</v>
      </c>
      <c r="D50" s="7">
        <f>SUM('BEA Supply'!BW56:BX56)</f>
        <v>0</v>
      </c>
      <c r="E50" s="7">
        <f>'BEA Supply'!BZ56</f>
        <v>0</v>
      </c>
      <c r="F50" s="7">
        <f>'BEA Supply'!CA56</f>
        <v>0</v>
      </c>
      <c r="G50" s="7">
        <f>'BEA Supply'!CC56</f>
        <v>0</v>
      </c>
      <c r="H50" s="7">
        <f>'BEA Supply'!CD56</f>
        <v>1316</v>
      </c>
      <c r="I50" s="7">
        <f>'BEA Supply'!CE56</f>
        <v>-1690</v>
      </c>
      <c r="J50" s="7">
        <f>'BEA Supply'!CG56</f>
        <v>1401548</v>
      </c>
      <c r="L50" s="7"/>
    </row>
    <row r="51" spans="1:12" x14ac:dyDescent="0.45">
      <c r="A51" s="7" t="str">
        <f>'BEA Supply'!A57</f>
        <v>532RL</v>
      </c>
      <c r="B51" s="7" t="str">
        <f>'BEA Supply'!B57</f>
        <v>Rental and leasing services and lessors of intangible assets</v>
      </c>
      <c r="C51" s="7">
        <f>'BEA Supply'!BV57</f>
        <v>446228</v>
      </c>
      <c r="D51" s="7">
        <f>SUM('BEA Supply'!BW57:BX57)</f>
        <v>0</v>
      </c>
      <c r="E51" s="7">
        <f>'BEA Supply'!BZ57</f>
        <v>0</v>
      </c>
      <c r="F51" s="7">
        <f>'BEA Supply'!CA57</f>
        <v>0</v>
      </c>
      <c r="G51" s="7">
        <f>'BEA Supply'!CC57</f>
        <v>0</v>
      </c>
      <c r="H51" s="7">
        <f>'BEA Supply'!CD57</f>
        <v>16942</v>
      </c>
      <c r="I51" s="7">
        <f>'BEA Supply'!CE57</f>
        <v>0</v>
      </c>
      <c r="J51" s="7">
        <f>'BEA Supply'!CG57</f>
        <v>463170</v>
      </c>
      <c r="L51" s="7"/>
    </row>
    <row r="52" spans="1:12" x14ac:dyDescent="0.45">
      <c r="A52" s="7" t="str">
        <f>'BEA Supply'!A58</f>
        <v>5411</v>
      </c>
      <c r="B52" s="7" t="str">
        <f>'BEA Supply'!B58</f>
        <v>Legal services</v>
      </c>
      <c r="C52" s="7">
        <f>'BEA Supply'!BV58</f>
        <v>347512</v>
      </c>
      <c r="D52" s="7">
        <f>SUM('BEA Supply'!BW58:BX58)</f>
        <v>3857</v>
      </c>
      <c r="E52" s="7">
        <f>'BEA Supply'!BZ58</f>
        <v>0</v>
      </c>
      <c r="F52" s="7">
        <f>'BEA Supply'!CA58</f>
        <v>0</v>
      </c>
      <c r="G52" s="7">
        <f>'BEA Supply'!CC58</f>
        <v>0</v>
      </c>
      <c r="H52" s="7">
        <f>'BEA Supply'!CD58</f>
        <v>17011</v>
      </c>
      <c r="I52" s="7">
        <f>'BEA Supply'!CE58</f>
        <v>0</v>
      </c>
      <c r="J52" s="7">
        <f>'BEA Supply'!CG58</f>
        <v>368380</v>
      </c>
      <c r="L52" s="7"/>
    </row>
    <row r="53" spans="1:12" x14ac:dyDescent="0.45">
      <c r="A53" s="7" t="str">
        <f>'BEA Supply'!A59</f>
        <v>5415</v>
      </c>
      <c r="B53" s="7" t="str">
        <f>'BEA Supply'!B59</f>
        <v>Computer systems design and related services</v>
      </c>
      <c r="C53" s="7">
        <f>'BEA Supply'!BV59</f>
        <v>554214</v>
      </c>
      <c r="D53" s="7">
        <f>SUM('BEA Supply'!BW59:BX59)</f>
        <v>32368</v>
      </c>
      <c r="E53" s="7">
        <f>'BEA Supply'!BZ59</f>
        <v>0</v>
      </c>
      <c r="F53" s="7">
        <f>'BEA Supply'!CA59</f>
        <v>0</v>
      </c>
      <c r="G53" s="7">
        <f>'BEA Supply'!CC59</f>
        <v>0</v>
      </c>
      <c r="H53" s="7">
        <f>'BEA Supply'!CD59</f>
        <v>4220</v>
      </c>
      <c r="I53" s="7">
        <f>'BEA Supply'!CE59</f>
        <v>0</v>
      </c>
      <c r="J53" s="7">
        <f>'BEA Supply'!CG59</f>
        <v>590802</v>
      </c>
      <c r="L53" s="7"/>
    </row>
    <row r="54" spans="1:12" x14ac:dyDescent="0.45">
      <c r="A54" s="7" t="str">
        <f>'BEA Supply'!A60</f>
        <v>5412OP</v>
      </c>
      <c r="B54" s="7" t="str">
        <f>'BEA Supply'!B60</f>
        <v>Miscellaneous professional, scientific, and technical services</v>
      </c>
      <c r="C54" s="7">
        <f>'BEA Supply'!BV60</f>
        <v>2203610</v>
      </c>
      <c r="D54" s="7">
        <f>SUM('BEA Supply'!BW60:BX60)</f>
        <v>98757</v>
      </c>
      <c r="E54" s="7">
        <f>'BEA Supply'!BZ60</f>
        <v>0</v>
      </c>
      <c r="F54" s="7">
        <f>'BEA Supply'!CA60</f>
        <v>0</v>
      </c>
      <c r="G54" s="7">
        <f>'BEA Supply'!CC60</f>
        <v>0</v>
      </c>
      <c r="H54" s="7">
        <f>'BEA Supply'!CD60</f>
        <v>5250</v>
      </c>
      <c r="I54" s="7">
        <f>'BEA Supply'!CE60</f>
        <v>0</v>
      </c>
      <c r="J54" s="7">
        <f>'BEA Supply'!CG60</f>
        <v>2307617</v>
      </c>
      <c r="L54" s="7"/>
    </row>
    <row r="55" spans="1:12" x14ac:dyDescent="0.45">
      <c r="A55" s="7" t="str">
        <f>'BEA Supply'!A61</f>
        <v>55</v>
      </c>
      <c r="B55" s="7" t="str">
        <f>'BEA Supply'!B61</f>
        <v>Management of companies and enterprises</v>
      </c>
      <c r="C55" s="7">
        <f>'BEA Supply'!BV61</f>
        <v>615747</v>
      </c>
      <c r="D55" s="7">
        <f>SUM('BEA Supply'!BW61:BX61)</f>
        <v>0</v>
      </c>
      <c r="E55" s="7">
        <f>'BEA Supply'!BZ61</f>
        <v>0</v>
      </c>
      <c r="F55" s="7">
        <f>'BEA Supply'!CA61</f>
        <v>0</v>
      </c>
      <c r="G55" s="7">
        <f>'BEA Supply'!CC61</f>
        <v>0</v>
      </c>
      <c r="H55" s="7">
        <f>'BEA Supply'!CD61</f>
        <v>1543</v>
      </c>
      <c r="I55" s="7">
        <f>'BEA Supply'!CE61</f>
        <v>0</v>
      </c>
      <c r="J55" s="7">
        <f>'BEA Supply'!CG61</f>
        <v>617290</v>
      </c>
      <c r="L55" s="7"/>
    </row>
    <row r="56" spans="1:12" x14ac:dyDescent="0.45">
      <c r="A56" s="7" t="str">
        <f>'BEA Supply'!A62</f>
        <v>561</v>
      </c>
      <c r="B56" s="7" t="str">
        <f>'BEA Supply'!B62</f>
        <v>Administrative and support services</v>
      </c>
      <c r="C56" s="7">
        <f>'BEA Supply'!BV62</f>
        <v>976606</v>
      </c>
      <c r="D56" s="7">
        <f>SUM('BEA Supply'!BW62:BX62)</f>
        <v>1552</v>
      </c>
      <c r="E56" s="7">
        <f>'BEA Supply'!BZ62</f>
        <v>0</v>
      </c>
      <c r="F56" s="7">
        <f>'BEA Supply'!CA62</f>
        <v>0</v>
      </c>
      <c r="G56" s="7">
        <f>'BEA Supply'!CC62</f>
        <v>0</v>
      </c>
      <c r="H56" s="7">
        <f>'BEA Supply'!CD62</f>
        <v>6464</v>
      </c>
      <c r="I56" s="7">
        <f>'BEA Supply'!CE62</f>
        <v>0</v>
      </c>
      <c r="J56" s="7">
        <f>'BEA Supply'!CG62</f>
        <v>984623</v>
      </c>
      <c r="L56" s="7"/>
    </row>
    <row r="57" spans="1:12" x14ac:dyDescent="0.45">
      <c r="A57" s="7" t="str">
        <f>'BEA Supply'!A63</f>
        <v>562</v>
      </c>
      <c r="B57" s="7" t="str">
        <f>'BEA Supply'!B63</f>
        <v>Waste management and remediation services</v>
      </c>
      <c r="C57" s="7">
        <f>'BEA Supply'!BV63</f>
        <v>119720</v>
      </c>
      <c r="D57" s="7">
        <f>SUM('BEA Supply'!BW63:BX63)</f>
        <v>185</v>
      </c>
      <c r="E57" s="7">
        <f>'BEA Supply'!BZ63</f>
        <v>0</v>
      </c>
      <c r="F57" s="7">
        <f>'BEA Supply'!CA63</f>
        <v>0</v>
      </c>
      <c r="G57" s="7">
        <f>'BEA Supply'!CC63</f>
        <v>0</v>
      </c>
      <c r="H57" s="7">
        <f>'BEA Supply'!CD63</f>
        <v>1933</v>
      </c>
      <c r="I57" s="7">
        <f>'BEA Supply'!CE63</f>
        <v>0</v>
      </c>
      <c r="J57" s="7">
        <f>'BEA Supply'!CG63</f>
        <v>121839</v>
      </c>
      <c r="L57" s="7"/>
    </row>
    <row r="58" spans="1:12" x14ac:dyDescent="0.45">
      <c r="A58" s="7" t="str">
        <f>'BEA Supply'!A64</f>
        <v>61</v>
      </c>
      <c r="B58" s="7" t="str">
        <f>'BEA Supply'!B64</f>
        <v>Educational services</v>
      </c>
      <c r="C58" s="7">
        <f>'BEA Supply'!BV64</f>
        <v>406917</v>
      </c>
      <c r="D58" s="7">
        <f>SUM('BEA Supply'!BW64:BX64)</f>
        <v>1420</v>
      </c>
      <c r="E58" s="7">
        <f>'BEA Supply'!BZ64</f>
        <v>0</v>
      </c>
      <c r="F58" s="7">
        <f>'BEA Supply'!CA64</f>
        <v>0</v>
      </c>
      <c r="G58" s="7">
        <f>'BEA Supply'!CC64</f>
        <v>0</v>
      </c>
      <c r="H58" s="7">
        <f>'BEA Supply'!CD64</f>
        <v>284</v>
      </c>
      <c r="I58" s="7">
        <f>'BEA Supply'!CE64</f>
        <v>0</v>
      </c>
      <c r="J58" s="7">
        <f>'BEA Supply'!CG64</f>
        <v>408620</v>
      </c>
      <c r="L58" s="7"/>
    </row>
    <row r="59" spans="1:12" x14ac:dyDescent="0.45">
      <c r="A59" s="7" t="str">
        <f>'BEA Supply'!A65</f>
        <v>621</v>
      </c>
      <c r="B59" s="7" t="str">
        <f>'BEA Supply'!B65</f>
        <v>Ambulatory health care services</v>
      </c>
      <c r="C59" s="7">
        <f>'BEA Supply'!BV65</f>
        <v>1131163</v>
      </c>
      <c r="D59" s="7">
        <f>SUM('BEA Supply'!BW65:BX65)</f>
        <v>0</v>
      </c>
      <c r="E59" s="7">
        <f>'BEA Supply'!BZ65</f>
        <v>0</v>
      </c>
      <c r="F59" s="7">
        <f>'BEA Supply'!CA65</f>
        <v>0</v>
      </c>
      <c r="G59" s="7">
        <f>'BEA Supply'!CC65</f>
        <v>0</v>
      </c>
      <c r="H59" s="7">
        <f>'BEA Supply'!CD65</f>
        <v>525</v>
      </c>
      <c r="I59" s="7">
        <f>'BEA Supply'!CE65</f>
        <v>0</v>
      </c>
      <c r="J59" s="7">
        <f>'BEA Supply'!CG65</f>
        <v>1131687</v>
      </c>
      <c r="L59" s="7"/>
    </row>
    <row r="60" spans="1:12" x14ac:dyDescent="0.45">
      <c r="A60" s="7" t="str">
        <f>'BEA Supply'!A66</f>
        <v>622</v>
      </c>
      <c r="B60" s="7" t="str">
        <f>'BEA Supply'!B66</f>
        <v>Hospitals</v>
      </c>
      <c r="C60" s="7">
        <f>'BEA Supply'!BV66</f>
        <v>1145451</v>
      </c>
      <c r="D60" s="7">
        <f>SUM('BEA Supply'!BW66:BX66)</f>
        <v>3510</v>
      </c>
      <c r="E60" s="7">
        <f>'BEA Supply'!BZ66</f>
        <v>0</v>
      </c>
      <c r="F60" s="7">
        <f>'BEA Supply'!CA66</f>
        <v>0</v>
      </c>
      <c r="G60" s="7">
        <f>'BEA Supply'!CC66</f>
        <v>0</v>
      </c>
      <c r="H60" s="7">
        <f>'BEA Supply'!CD66</f>
        <v>2224</v>
      </c>
      <c r="I60" s="7">
        <f>'BEA Supply'!CE66</f>
        <v>-9</v>
      </c>
      <c r="J60" s="7">
        <f>'BEA Supply'!CG66</f>
        <v>1151175</v>
      </c>
      <c r="L60" s="7"/>
    </row>
    <row r="61" spans="1:12" x14ac:dyDescent="0.45">
      <c r="A61" s="7" t="str">
        <f>'BEA Supply'!A67</f>
        <v>623</v>
      </c>
      <c r="B61" s="7" t="str">
        <f>'BEA Supply'!B67</f>
        <v>Nursing and residential care facilities</v>
      </c>
      <c r="C61" s="7">
        <f>'BEA Supply'!BV67</f>
        <v>256750</v>
      </c>
      <c r="D61" s="7">
        <f>SUM('BEA Supply'!BW67:BX67)</f>
        <v>0</v>
      </c>
      <c r="E61" s="7">
        <f>'BEA Supply'!BZ67</f>
        <v>0</v>
      </c>
      <c r="F61" s="7">
        <f>'BEA Supply'!CA67</f>
        <v>0</v>
      </c>
      <c r="G61" s="7">
        <f>'BEA Supply'!CC67</f>
        <v>0</v>
      </c>
      <c r="H61" s="7">
        <f>'BEA Supply'!CD67</f>
        <v>3028</v>
      </c>
      <c r="I61" s="7">
        <f>'BEA Supply'!CE67</f>
        <v>0</v>
      </c>
      <c r="J61" s="7">
        <f>'BEA Supply'!CG67</f>
        <v>259779</v>
      </c>
      <c r="L61" s="7"/>
    </row>
    <row r="62" spans="1:12" x14ac:dyDescent="0.45">
      <c r="A62" s="7" t="str">
        <f>'BEA Supply'!A68</f>
        <v>624</v>
      </c>
      <c r="B62" s="7" t="str">
        <f>'BEA Supply'!B68</f>
        <v>Social assistance</v>
      </c>
      <c r="C62" s="7">
        <f>'BEA Supply'!BV68</f>
        <v>222473</v>
      </c>
      <c r="D62" s="7">
        <f>SUM('BEA Supply'!BW68:BX68)</f>
        <v>0</v>
      </c>
      <c r="E62" s="7">
        <f>'BEA Supply'!BZ68</f>
        <v>0</v>
      </c>
      <c r="F62" s="7">
        <f>'BEA Supply'!CA68</f>
        <v>0</v>
      </c>
      <c r="G62" s="7">
        <f>'BEA Supply'!CC68</f>
        <v>0</v>
      </c>
      <c r="H62" s="7">
        <f>'BEA Supply'!CD68</f>
        <v>811</v>
      </c>
      <c r="I62" s="7">
        <f>'BEA Supply'!CE68</f>
        <v>0</v>
      </c>
      <c r="J62" s="7">
        <f>'BEA Supply'!CG68</f>
        <v>223284</v>
      </c>
      <c r="L62" s="7"/>
    </row>
    <row r="63" spans="1:12" x14ac:dyDescent="0.45">
      <c r="A63" s="7" t="str">
        <f>'BEA Supply'!A69</f>
        <v>711AS</v>
      </c>
      <c r="B63" s="7" t="str">
        <f>'BEA Supply'!B69</f>
        <v>Performing arts, spectator sports, museums, and related activities</v>
      </c>
      <c r="C63" s="7">
        <f>'BEA Supply'!BV69</f>
        <v>181693</v>
      </c>
      <c r="D63" s="7">
        <f>SUM('BEA Supply'!BW69:BX69)</f>
        <v>1402</v>
      </c>
      <c r="E63" s="7">
        <f>'BEA Supply'!BZ69</f>
        <v>0</v>
      </c>
      <c r="F63" s="7">
        <f>'BEA Supply'!CA69</f>
        <v>0</v>
      </c>
      <c r="G63" s="7">
        <f>'BEA Supply'!CC69</f>
        <v>0</v>
      </c>
      <c r="H63" s="7">
        <f>'BEA Supply'!CD69</f>
        <v>6006</v>
      </c>
      <c r="I63" s="7">
        <f>'BEA Supply'!CE69</f>
        <v>0</v>
      </c>
      <c r="J63" s="7">
        <f>'BEA Supply'!CG69</f>
        <v>189101</v>
      </c>
      <c r="L63" s="7"/>
    </row>
    <row r="64" spans="1:12" x14ac:dyDescent="0.45">
      <c r="A64" s="7" t="str">
        <f>'BEA Supply'!A70</f>
        <v>713</v>
      </c>
      <c r="B64" s="7" t="str">
        <f>'BEA Supply'!B70</f>
        <v>Amusements, gambling, and recreation industries</v>
      </c>
      <c r="C64" s="7">
        <f>'BEA Supply'!BV70</f>
        <v>205135</v>
      </c>
      <c r="D64" s="7">
        <f>SUM('BEA Supply'!BW70:BX70)</f>
        <v>0</v>
      </c>
      <c r="E64" s="7">
        <f>'BEA Supply'!BZ70</f>
        <v>0</v>
      </c>
      <c r="F64" s="7">
        <f>'BEA Supply'!CA70</f>
        <v>0</v>
      </c>
      <c r="G64" s="7">
        <f>'BEA Supply'!CC70</f>
        <v>0</v>
      </c>
      <c r="H64" s="7">
        <f>'BEA Supply'!CD70</f>
        <v>9172</v>
      </c>
      <c r="I64" s="7">
        <f>'BEA Supply'!CE70</f>
        <v>0</v>
      </c>
      <c r="J64" s="7">
        <f>'BEA Supply'!CG70</f>
        <v>214307</v>
      </c>
      <c r="L64" s="7"/>
    </row>
    <row r="65" spans="1:12" x14ac:dyDescent="0.45">
      <c r="A65" s="7" t="str">
        <f>'BEA Supply'!A71</f>
        <v>721</v>
      </c>
      <c r="B65" s="7" t="str">
        <f>'BEA Supply'!B71</f>
        <v>Accommodation</v>
      </c>
      <c r="C65" s="7">
        <f>'BEA Supply'!BV71</f>
        <v>216192</v>
      </c>
      <c r="D65" s="7">
        <f>SUM('BEA Supply'!BW71:BX71)</f>
        <v>0</v>
      </c>
      <c r="E65" s="7">
        <f>'BEA Supply'!BZ71</f>
        <v>0</v>
      </c>
      <c r="F65" s="7">
        <f>'BEA Supply'!CA71</f>
        <v>0</v>
      </c>
      <c r="G65" s="7">
        <f>'BEA Supply'!CC71</f>
        <v>0</v>
      </c>
      <c r="H65" s="7">
        <f>'BEA Supply'!CD71</f>
        <v>18446</v>
      </c>
      <c r="I65" s="7">
        <f>'BEA Supply'!CE71</f>
        <v>0</v>
      </c>
      <c r="J65" s="7">
        <f>'BEA Supply'!CG71</f>
        <v>234638</v>
      </c>
      <c r="L65" s="7"/>
    </row>
    <row r="66" spans="1:12" x14ac:dyDescent="0.45">
      <c r="A66" s="7" t="str">
        <f>'BEA Supply'!A72</f>
        <v>722</v>
      </c>
      <c r="B66" s="7" t="str">
        <f>'BEA Supply'!B72</f>
        <v>Food services and drinking places</v>
      </c>
      <c r="C66" s="7">
        <f>'BEA Supply'!BV72</f>
        <v>949244</v>
      </c>
      <c r="D66" s="7">
        <f>SUM('BEA Supply'!BW72:BX72)</f>
        <v>0</v>
      </c>
      <c r="E66" s="7">
        <f>'BEA Supply'!BZ72</f>
        <v>0</v>
      </c>
      <c r="F66" s="7">
        <f>'BEA Supply'!CA72</f>
        <v>0</v>
      </c>
      <c r="G66" s="7">
        <f>'BEA Supply'!CC72</f>
        <v>0</v>
      </c>
      <c r="H66" s="7">
        <f>'BEA Supply'!CD72</f>
        <v>60550</v>
      </c>
      <c r="I66" s="7">
        <f>'BEA Supply'!CE72</f>
        <v>0</v>
      </c>
      <c r="J66" s="7">
        <f>'BEA Supply'!CG72</f>
        <v>1009794</v>
      </c>
      <c r="L66" s="7"/>
    </row>
    <row r="67" spans="1:12" x14ac:dyDescent="0.45">
      <c r="A67" s="7" t="str">
        <f>'BEA Supply'!A73</f>
        <v>81</v>
      </c>
      <c r="B67" s="7" t="str">
        <f>'BEA Supply'!B73</f>
        <v>Other services, except government</v>
      </c>
      <c r="C67" s="7">
        <f>'BEA Supply'!BV73</f>
        <v>895920</v>
      </c>
      <c r="D67" s="7">
        <f>SUM('BEA Supply'!BW73:BX73)</f>
        <v>5373</v>
      </c>
      <c r="E67" s="7">
        <f>'BEA Supply'!BZ73</f>
        <v>0</v>
      </c>
      <c r="F67" s="7">
        <f>'BEA Supply'!CA73</f>
        <v>0</v>
      </c>
      <c r="G67" s="7">
        <f>'BEA Supply'!CC73</f>
        <v>1</v>
      </c>
      <c r="H67" s="7">
        <f>'BEA Supply'!CD73</f>
        <v>20638</v>
      </c>
      <c r="I67" s="7">
        <f>'BEA Supply'!CE73</f>
        <v>0</v>
      </c>
      <c r="J67" s="7">
        <f>'BEA Supply'!CG73</f>
        <v>921932</v>
      </c>
      <c r="L67" s="7"/>
    </row>
    <row r="68" spans="1:12" x14ac:dyDescent="0.45">
      <c r="A68" s="7" t="str">
        <f>'BEA Supply'!A74</f>
        <v>GFGD</v>
      </c>
      <c r="B68" s="7" t="str">
        <f>'BEA Supply'!B74</f>
        <v>Federal general government (defense)</v>
      </c>
      <c r="C68" s="7">
        <f>'BEA Supply'!BV74</f>
        <v>637399</v>
      </c>
      <c r="D68" s="7">
        <f>SUM('BEA Supply'!BW74:BX74)</f>
        <v>0</v>
      </c>
      <c r="E68" s="7">
        <f>'BEA Supply'!BZ74</f>
        <v>0</v>
      </c>
      <c r="F68" s="7">
        <f>'BEA Supply'!CA74</f>
        <v>0</v>
      </c>
      <c r="G68" s="7">
        <f>'BEA Supply'!CC74</f>
        <v>0</v>
      </c>
      <c r="H68" s="7">
        <f>'BEA Supply'!CD74</f>
        <v>0</v>
      </c>
      <c r="I68" s="7">
        <f>'BEA Supply'!CE74</f>
        <v>0</v>
      </c>
      <c r="J68" s="7">
        <f>'BEA Supply'!CG74</f>
        <v>637399</v>
      </c>
      <c r="L68" s="7"/>
    </row>
    <row r="69" spans="1:12" x14ac:dyDescent="0.45">
      <c r="A69" s="7" t="str">
        <f>'BEA Supply'!A75</f>
        <v>GFGN</v>
      </c>
      <c r="B69" s="7" t="str">
        <f>'BEA Supply'!B75</f>
        <v>Federal general government (nondefense)</v>
      </c>
      <c r="C69" s="7">
        <f>'BEA Supply'!BV75</f>
        <v>419506</v>
      </c>
      <c r="D69" s="7">
        <f>SUM('BEA Supply'!BW75:BX75)</f>
        <v>0</v>
      </c>
      <c r="E69" s="7">
        <f>'BEA Supply'!BZ75</f>
        <v>0</v>
      </c>
      <c r="F69" s="7">
        <f>'BEA Supply'!CA75</f>
        <v>0</v>
      </c>
      <c r="G69" s="7">
        <f>'BEA Supply'!CC75</f>
        <v>0</v>
      </c>
      <c r="H69" s="7">
        <f>'BEA Supply'!CD75</f>
        <v>0</v>
      </c>
      <c r="I69" s="7">
        <f>'BEA Supply'!CE75</f>
        <v>0</v>
      </c>
      <c r="J69" s="7">
        <f>'BEA Supply'!CG75</f>
        <v>419506</v>
      </c>
      <c r="L69" s="7"/>
    </row>
    <row r="70" spans="1:12" x14ac:dyDescent="0.45">
      <c r="A70" s="7" t="str">
        <f>'BEA Supply'!A76</f>
        <v>GFE</v>
      </c>
      <c r="B70" s="7" t="str">
        <f>'BEA Supply'!B76</f>
        <v>Federal government enterprises</v>
      </c>
      <c r="C70" s="7">
        <f>'BEA Supply'!BV76</f>
        <v>70860</v>
      </c>
      <c r="D70" s="7">
        <f>SUM('BEA Supply'!BW76:BX76)</f>
        <v>294</v>
      </c>
      <c r="E70" s="7">
        <f>'BEA Supply'!BZ76</f>
        <v>0</v>
      </c>
      <c r="F70" s="7">
        <f>'BEA Supply'!CA76</f>
        <v>0</v>
      </c>
      <c r="G70" s="7">
        <f>'BEA Supply'!CC76</f>
        <v>0</v>
      </c>
      <c r="H70" s="7">
        <f>'BEA Supply'!CD76</f>
        <v>0</v>
      </c>
      <c r="I70" s="7">
        <f>'BEA Supply'!CE76</f>
        <v>0</v>
      </c>
      <c r="J70" s="7">
        <f>'BEA Supply'!CG76</f>
        <v>71154</v>
      </c>
      <c r="L70" s="7"/>
    </row>
    <row r="71" spans="1:12" x14ac:dyDescent="0.45">
      <c r="A71" s="7" t="str">
        <f>'BEA Supply'!A77</f>
        <v>GSLG</v>
      </c>
      <c r="B71" s="7" t="str">
        <f>'BEA Supply'!B77</f>
        <v>State and local general government</v>
      </c>
      <c r="C71" s="7">
        <f>'BEA Supply'!BV77</f>
        <v>1847409</v>
      </c>
      <c r="D71" s="7">
        <f>SUM('BEA Supply'!BW77:BX77)</f>
        <v>0</v>
      </c>
      <c r="E71" s="7">
        <f>'BEA Supply'!BZ77</f>
        <v>0</v>
      </c>
      <c r="F71" s="7">
        <f>'BEA Supply'!CA77</f>
        <v>0</v>
      </c>
      <c r="G71" s="7">
        <f>'BEA Supply'!CC77</f>
        <v>0</v>
      </c>
      <c r="H71" s="7">
        <f>'BEA Supply'!CD77</f>
        <v>0</v>
      </c>
      <c r="I71" s="7">
        <f>'BEA Supply'!CE77</f>
        <v>0</v>
      </c>
      <c r="J71" s="7">
        <f>'BEA Supply'!CG77</f>
        <v>1847409</v>
      </c>
      <c r="L71" s="7"/>
    </row>
    <row r="72" spans="1:12" x14ac:dyDescent="0.45">
      <c r="A72" s="7" t="str">
        <f>'BEA Supply'!A78</f>
        <v>GSLE</v>
      </c>
      <c r="B72" s="7" t="str">
        <f>'BEA Supply'!B78</f>
        <v>State and local government enterprises</v>
      </c>
      <c r="C72" s="7">
        <f>'BEA Supply'!BV78</f>
        <v>110207</v>
      </c>
      <c r="D72" s="7">
        <f>SUM('BEA Supply'!BW78:BX78)</f>
        <v>0</v>
      </c>
      <c r="E72" s="7">
        <f>'BEA Supply'!BZ78</f>
        <v>0</v>
      </c>
      <c r="F72" s="7">
        <f>'BEA Supply'!CA78</f>
        <v>0</v>
      </c>
      <c r="G72" s="7">
        <f>'BEA Supply'!CC78</f>
        <v>0</v>
      </c>
      <c r="H72" s="7">
        <f>'BEA Supply'!CD78</f>
        <v>0</v>
      </c>
      <c r="I72" s="7">
        <f>'BEA Supply'!CE78</f>
        <v>0</v>
      </c>
      <c r="J72" s="7">
        <f>'BEA Supply'!CG78</f>
        <v>110207</v>
      </c>
      <c r="L72" s="7"/>
    </row>
    <row r="73" spans="1:12" x14ac:dyDescent="0.45">
      <c r="A73" s="7" t="str">
        <f>'BEA Supply'!A79</f>
        <v>Other</v>
      </c>
      <c r="B73" s="7" t="str">
        <f>'BEA Supply'!B79</f>
        <v>Noncomparable imports and rest-of-the-world adjustment</v>
      </c>
      <c r="C73" s="7">
        <f>'BEA Supply'!BV79</f>
        <v>3273</v>
      </c>
      <c r="D73" s="7">
        <f>SUM('BEA Supply'!BW79:BX79)</f>
        <v>289659</v>
      </c>
      <c r="E73" s="7">
        <f>'BEA Supply'!BZ79</f>
        <v>0</v>
      </c>
      <c r="F73" s="7">
        <f>'BEA Supply'!CA79</f>
        <v>0</v>
      </c>
      <c r="G73" s="7">
        <f>'BEA Supply'!CC79</f>
        <v>0</v>
      </c>
      <c r="H73" s="7">
        <f>'BEA Supply'!CD79</f>
        <v>0</v>
      </c>
      <c r="I73" s="7">
        <f>'BEA Supply'!CE79</f>
        <v>0</v>
      </c>
      <c r="J73" s="7">
        <f>'BEA Supply'!CG79</f>
        <v>292932</v>
      </c>
      <c r="L73" s="7"/>
    </row>
    <row r="74" spans="1:12" x14ac:dyDescent="0.45">
      <c r="A74" s="7" t="str">
        <f>'BEA Supply'!A80</f>
        <v>Used</v>
      </c>
      <c r="B74" s="7" t="str">
        <f>'BEA Supply'!B80</f>
        <v>Scrap, used and secondhand goods</v>
      </c>
      <c r="C74" s="7">
        <f>'BEA Supply'!BV80</f>
        <v>8765</v>
      </c>
      <c r="D74" s="7">
        <f>SUM('BEA Supply'!BW80:BX80)</f>
        <v>16471</v>
      </c>
      <c r="E74" s="7">
        <f>'BEA Supply'!BZ80</f>
        <v>117934</v>
      </c>
      <c r="F74" s="7">
        <f>'BEA Supply'!CA80</f>
        <v>36654</v>
      </c>
      <c r="G74" s="7">
        <f>'BEA Supply'!CC80</f>
        <v>43</v>
      </c>
      <c r="H74" s="7">
        <f>'BEA Supply'!CD80</f>
        <v>15947</v>
      </c>
      <c r="I74" s="7">
        <f>'BEA Supply'!CE80</f>
        <v>0</v>
      </c>
      <c r="J74" s="7">
        <f>'BEA Supply'!CG80</f>
        <v>195814</v>
      </c>
      <c r="L74" s="7"/>
    </row>
    <row r="75" spans="1:12" x14ac:dyDescent="0.45">
      <c r="A75" s="7" t="str">
        <f>'BEA Supply'!A81</f>
        <v>T017</v>
      </c>
      <c r="B75" s="7" t="str">
        <f>'BEA Supply'!B81</f>
        <v>Total industry supply</v>
      </c>
      <c r="C75" s="7">
        <f>'BEA Supply'!BV81</f>
        <v>35851057</v>
      </c>
      <c r="D75" s="7">
        <f>SUM('BEA Supply'!BW81:BX81)</f>
        <v>2838791</v>
      </c>
      <c r="E75" s="7">
        <f>'BEA Supply'!BZ81</f>
        <v>0</v>
      </c>
      <c r="F75" s="7">
        <f>'BEA Supply'!CA81</f>
        <v>0</v>
      </c>
      <c r="G75" s="7">
        <f>'BEA Supply'!CC81</f>
        <v>53221</v>
      </c>
      <c r="H75" s="7">
        <f>'BEA Supply'!CD81</f>
        <v>753380</v>
      </c>
      <c r="I75" s="7">
        <f>'BEA Supply'!CE81</f>
        <v>-64396</v>
      </c>
      <c r="J75" s="7">
        <f>'BEA Supply'!CG81</f>
        <v>39432054</v>
      </c>
      <c r="L75" s="7"/>
    </row>
    <row r="76" spans="1:12" x14ac:dyDescent="0.45">
      <c r="A76" s="7"/>
      <c r="B76" s="7"/>
      <c r="L76" s="7"/>
    </row>
    <row r="77" spans="1:12" x14ac:dyDescent="0.45">
      <c r="A77" s="7"/>
      <c r="B77" s="7"/>
    </row>
    <row r="78" spans="1:12" x14ac:dyDescent="0.45">
      <c r="A78" s="7"/>
      <c r="B78" s="7"/>
    </row>
    <row r="79" spans="1:12" x14ac:dyDescent="0.45">
      <c r="A79" s="7"/>
      <c r="B79" s="7"/>
    </row>
    <row r="80" spans="1:12" x14ac:dyDescent="0.45">
      <c r="A80" s="7"/>
      <c r="B80" s="7"/>
    </row>
    <row r="81" spans="1:2" x14ac:dyDescent="0.45">
      <c r="A81" s="7"/>
      <c r="B81" s="7"/>
    </row>
    <row r="82" spans="1:2" x14ac:dyDescent="0.45">
      <c r="A82" s="7"/>
      <c r="B82" s="7"/>
    </row>
    <row r="83" spans="1:2" x14ac:dyDescent="0.45">
      <c r="A83" s="7"/>
      <c r="B83" s="7"/>
    </row>
    <row r="84" spans="1:2" x14ac:dyDescent="0.45">
      <c r="A84" s="7"/>
      <c r="B84" s="7"/>
    </row>
    <row r="85" spans="1:2" x14ac:dyDescent="0.45">
      <c r="A85" s="7"/>
      <c r="B85" s="7"/>
    </row>
    <row r="86" spans="1:2" x14ac:dyDescent="0.45">
      <c r="A86" s="7"/>
      <c r="B86" s="7"/>
    </row>
    <row r="87" spans="1:2" x14ac:dyDescent="0.45">
      <c r="A87" s="7"/>
      <c r="B87" s="7"/>
    </row>
    <row r="88" spans="1:2" x14ac:dyDescent="0.45">
      <c r="A88" s="7"/>
      <c r="B88" s="7"/>
    </row>
    <row r="89" spans="1:2" x14ac:dyDescent="0.45">
      <c r="A89" s="7"/>
      <c r="B89" s="7"/>
    </row>
    <row r="90" spans="1:2" x14ac:dyDescent="0.45">
      <c r="A90" s="7"/>
      <c r="B90" s="7"/>
    </row>
    <row r="91" spans="1:2" x14ac:dyDescent="0.45">
      <c r="A91" s="7"/>
      <c r="B91" s="7"/>
    </row>
    <row r="92" spans="1:2" x14ac:dyDescent="0.45">
      <c r="A92" s="7"/>
      <c r="B92" s="7"/>
    </row>
    <row r="93" spans="1:2" x14ac:dyDescent="0.45">
      <c r="A93" s="7"/>
      <c r="B93" s="7"/>
    </row>
    <row r="94" spans="1:2" x14ac:dyDescent="0.45">
      <c r="A94" s="7"/>
      <c r="B94" s="7"/>
    </row>
    <row r="95" spans="1:2" x14ac:dyDescent="0.45">
      <c r="A95" s="7"/>
      <c r="B95" s="7"/>
    </row>
    <row r="96" spans="1:2" x14ac:dyDescent="0.45">
      <c r="A96" s="7"/>
      <c r="B96" s="7"/>
    </row>
    <row r="97" spans="1:2" x14ac:dyDescent="0.45">
      <c r="A97" s="7"/>
      <c r="B97" s="7"/>
    </row>
    <row r="98" spans="1:2" x14ac:dyDescent="0.45">
      <c r="A98" s="7"/>
      <c r="B98" s="7"/>
    </row>
    <row r="99" spans="1:2" x14ac:dyDescent="0.45">
      <c r="A99" s="7"/>
      <c r="B99" s="7"/>
    </row>
    <row r="100" spans="1:2" x14ac:dyDescent="0.45">
      <c r="A100" s="7"/>
      <c r="B100" s="7"/>
    </row>
    <row r="101" spans="1:2" x14ac:dyDescent="0.45">
      <c r="A101" s="7"/>
      <c r="B101" s="7"/>
    </row>
    <row r="102" spans="1:2" x14ac:dyDescent="0.45">
      <c r="A102" s="7"/>
      <c r="B102" s="7"/>
    </row>
    <row r="103" spans="1:2" x14ac:dyDescent="0.45">
      <c r="A103" s="7"/>
      <c r="B103" s="7"/>
    </row>
    <row r="104" spans="1:2" x14ac:dyDescent="0.45">
      <c r="A104" s="7"/>
      <c r="B104" s="7"/>
    </row>
    <row r="105" spans="1:2" x14ac:dyDescent="0.45">
      <c r="A105" s="7"/>
      <c r="B105" s="7"/>
    </row>
    <row r="106" spans="1:2" x14ac:dyDescent="0.45">
      <c r="A106" s="7"/>
      <c r="B106" s="7"/>
    </row>
    <row r="107" spans="1:2" x14ac:dyDescent="0.45">
      <c r="A107" s="7"/>
      <c r="B107" s="7"/>
    </row>
    <row r="108" spans="1:2" x14ac:dyDescent="0.45">
      <c r="A108" s="7"/>
      <c r="B108" s="7"/>
    </row>
    <row r="109" spans="1:2" x14ac:dyDescent="0.45">
      <c r="A109" s="7"/>
      <c r="B109" s="7"/>
    </row>
    <row r="110" spans="1:2" x14ac:dyDescent="0.45">
      <c r="A110" s="7"/>
      <c r="B110" s="7"/>
    </row>
    <row r="111" spans="1:2" x14ac:dyDescent="0.45">
      <c r="A111" s="7"/>
      <c r="B111" s="7"/>
    </row>
    <row r="112" spans="1:2" x14ac:dyDescent="0.45">
      <c r="A112" s="7"/>
      <c r="B112" s="7"/>
    </row>
    <row r="113" spans="1:2" x14ac:dyDescent="0.45">
      <c r="A113" s="7"/>
      <c r="B113" s="7"/>
    </row>
    <row r="114" spans="1:2" x14ac:dyDescent="0.45">
      <c r="A114" s="7"/>
      <c r="B114" s="7"/>
    </row>
    <row r="115" spans="1:2" x14ac:dyDescent="0.45">
      <c r="A115" s="7"/>
      <c r="B115" s="7"/>
    </row>
    <row r="116" spans="1:2" x14ac:dyDescent="0.45">
      <c r="A116" s="7"/>
      <c r="B116" s="7"/>
    </row>
    <row r="117" spans="1:2" x14ac:dyDescent="0.45">
      <c r="A117" s="7"/>
      <c r="B117" s="7"/>
    </row>
    <row r="118" spans="1:2" x14ac:dyDescent="0.45">
      <c r="A118" s="7"/>
      <c r="B118" s="7"/>
    </row>
    <row r="119" spans="1:2" x14ac:dyDescent="0.45">
      <c r="A119" s="7"/>
      <c r="B119" s="7"/>
    </row>
    <row r="120" spans="1:2" x14ac:dyDescent="0.45">
      <c r="A120" s="7"/>
      <c r="B120" s="7"/>
    </row>
    <row r="121" spans="1:2" x14ac:dyDescent="0.45">
      <c r="A121" s="7"/>
      <c r="B121" s="7"/>
    </row>
    <row r="122" spans="1:2" x14ac:dyDescent="0.45">
      <c r="A122" s="7"/>
      <c r="B122" s="7"/>
    </row>
    <row r="123" spans="1:2" x14ac:dyDescent="0.45">
      <c r="A123" s="7"/>
      <c r="B123" s="7"/>
    </row>
    <row r="124" spans="1:2" x14ac:dyDescent="0.45">
      <c r="A124" s="7"/>
      <c r="B124" s="7"/>
    </row>
    <row r="125" spans="1:2" x14ac:dyDescent="0.45">
      <c r="A125" s="7"/>
      <c r="B125" s="7"/>
    </row>
    <row r="126" spans="1:2" x14ac:dyDescent="0.45">
      <c r="A126" s="7"/>
      <c r="B126" s="7"/>
    </row>
    <row r="127" spans="1:2" x14ac:dyDescent="0.45">
      <c r="A127" s="7"/>
      <c r="B127" s="7"/>
    </row>
    <row r="128" spans="1:2" x14ac:dyDescent="0.45">
      <c r="A128" s="7"/>
      <c r="B128" s="7"/>
    </row>
    <row r="129" spans="1:2" x14ac:dyDescent="0.45">
      <c r="A129" s="7"/>
      <c r="B129" s="7"/>
    </row>
    <row r="130" spans="1:2" x14ac:dyDescent="0.45">
      <c r="A130" s="7"/>
      <c r="B130" s="7"/>
    </row>
    <row r="131" spans="1:2" x14ac:dyDescent="0.45">
      <c r="A131" s="7"/>
      <c r="B131" s="7"/>
    </row>
    <row r="132" spans="1:2" x14ac:dyDescent="0.45">
      <c r="A132" s="7"/>
      <c r="B132" s="7"/>
    </row>
    <row r="133" spans="1:2" x14ac:dyDescent="0.45">
      <c r="A133" s="7"/>
      <c r="B133" s="7"/>
    </row>
    <row r="134" spans="1:2" x14ac:dyDescent="0.45">
      <c r="A134" s="7"/>
      <c r="B134" s="7"/>
    </row>
    <row r="135" spans="1:2" x14ac:dyDescent="0.45">
      <c r="A135" s="7"/>
      <c r="B135" s="7"/>
    </row>
    <row r="136" spans="1:2" x14ac:dyDescent="0.45">
      <c r="A136" s="7"/>
      <c r="B136" s="7"/>
    </row>
    <row r="137" spans="1:2" x14ac:dyDescent="0.45">
      <c r="A137" s="7"/>
      <c r="B137" s="7"/>
    </row>
    <row r="138" spans="1:2" x14ac:dyDescent="0.45">
      <c r="A138" s="7"/>
      <c r="B138" s="7"/>
    </row>
    <row r="139" spans="1:2" x14ac:dyDescent="0.45">
      <c r="A139" s="7"/>
      <c r="B139" s="7"/>
    </row>
    <row r="140" spans="1:2" x14ac:dyDescent="0.45">
      <c r="A140" s="7"/>
      <c r="B140" s="7"/>
    </row>
    <row r="141" spans="1:2" x14ac:dyDescent="0.45">
      <c r="A141" s="7"/>
      <c r="B141" s="7"/>
    </row>
    <row r="142" spans="1:2" x14ac:dyDescent="0.45">
      <c r="A142" s="7"/>
      <c r="B142" s="7"/>
    </row>
    <row r="143" spans="1:2" x14ac:dyDescent="0.45">
      <c r="A143" s="7"/>
      <c r="B143" s="7"/>
    </row>
    <row r="144" spans="1:2" x14ac:dyDescent="0.45">
      <c r="A144" s="7"/>
      <c r="B144" s="7"/>
    </row>
    <row r="145" spans="1:2" x14ac:dyDescent="0.45">
      <c r="A145" s="7"/>
      <c r="B145" s="7"/>
    </row>
    <row r="146" spans="1:2" x14ac:dyDescent="0.45">
      <c r="A146" s="7"/>
      <c r="B146" s="7"/>
    </row>
    <row r="147" spans="1:2" x14ac:dyDescent="0.45">
      <c r="A147" s="7"/>
      <c r="B147" s="7"/>
    </row>
    <row r="148" spans="1:2" x14ac:dyDescent="0.45">
      <c r="A148" s="7"/>
      <c r="B148" s="7"/>
    </row>
    <row r="149" spans="1:2" x14ac:dyDescent="0.45">
      <c r="A149" s="7"/>
      <c r="B149" s="7"/>
    </row>
    <row r="150" spans="1:2" x14ac:dyDescent="0.45">
      <c r="A150" s="7"/>
      <c r="B150" s="7"/>
    </row>
    <row r="151" spans="1:2" x14ac:dyDescent="0.45">
      <c r="A151" s="7"/>
      <c r="B151" s="7"/>
    </row>
    <row r="152" spans="1:2" x14ac:dyDescent="0.45">
      <c r="A152" s="7"/>
      <c r="B152" s="7"/>
    </row>
    <row r="153" spans="1:2" x14ac:dyDescent="0.45">
      <c r="A153" s="7"/>
      <c r="B153" s="7"/>
    </row>
    <row r="154" spans="1:2" x14ac:dyDescent="0.45">
      <c r="A154" s="7"/>
      <c r="B154" s="7"/>
    </row>
    <row r="155" spans="1:2" x14ac:dyDescent="0.45">
      <c r="A155" s="7"/>
      <c r="B155" s="7"/>
    </row>
    <row r="156" spans="1:2" x14ac:dyDescent="0.45">
      <c r="A156" s="7"/>
      <c r="B156" s="7"/>
    </row>
    <row r="157" spans="1:2" x14ac:dyDescent="0.45">
      <c r="A157" s="7"/>
      <c r="B157" s="7"/>
    </row>
    <row r="158" spans="1:2" x14ac:dyDescent="0.45">
      <c r="A158" s="7"/>
      <c r="B158" s="7"/>
    </row>
    <row r="159" spans="1:2" x14ac:dyDescent="0.45">
      <c r="A159" s="7"/>
      <c r="B159" s="7"/>
    </row>
    <row r="160" spans="1:2" x14ac:dyDescent="0.45">
      <c r="A160" s="7"/>
      <c r="B160" s="7"/>
    </row>
    <row r="161" spans="1:2" x14ac:dyDescent="0.45">
      <c r="A161" s="7"/>
      <c r="B161" s="7"/>
    </row>
    <row r="162" spans="1:2" x14ac:dyDescent="0.45">
      <c r="A162" s="7"/>
      <c r="B162" s="7"/>
    </row>
    <row r="163" spans="1:2" x14ac:dyDescent="0.45">
      <c r="A163" s="7"/>
      <c r="B163" s="7"/>
    </row>
    <row r="164" spans="1:2" x14ac:dyDescent="0.45">
      <c r="A164" s="7"/>
      <c r="B164" s="7"/>
    </row>
    <row r="165" spans="1:2" x14ac:dyDescent="0.45">
      <c r="A165" s="7"/>
      <c r="B165" s="7"/>
    </row>
    <row r="166" spans="1:2" x14ac:dyDescent="0.45">
      <c r="A166" s="7"/>
      <c r="B166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P89"/>
  <sheetViews>
    <sheetView zoomScale="75" zoomScaleNormal="75"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D29" sqref="D29"/>
    </sheetView>
  </sheetViews>
  <sheetFormatPr defaultColWidth="8.796875" defaultRowHeight="14.25" x14ac:dyDescent="0.45"/>
  <cols>
    <col min="2" max="2" width="47.1328125" customWidth="1"/>
    <col min="3" max="94" width="17.1328125" customWidth="1"/>
  </cols>
  <sheetData>
    <row r="1" spans="1:94" ht="17.649999999999999" x14ac:dyDescent="0.5">
      <c r="A1" s="80" t="s">
        <v>40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/>
      <c r="W1" s="81"/>
      <c r="X1" s="81"/>
      <c r="Y1" s="81"/>
      <c r="Z1" s="81"/>
      <c r="AA1" s="81"/>
      <c r="AB1" s="81"/>
      <c r="AC1" s="81"/>
      <c r="AD1" s="81"/>
      <c r="AE1" s="81"/>
      <c r="AF1" s="81"/>
      <c r="AG1" s="81"/>
      <c r="AH1" s="81"/>
      <c r="AI1" s="81"/>
      <c r="AJ1" s="81"/>
      <c r="AK1" s="81"/>
      <c r="AL1" s="81"/>
      <c r="AM1" s="81"/>
      <c r="AN1" s="81"/>
      <c r="AO1" s="81"/>
      <c r="AP1" s="81"/>
      <c r="AQ1" s="81"/>
      <c r="AR1" s="81"/>
      <c r="AS1" s="81"/>
      <c r="AT1" s="81"/>
      <c r="AU1" s="81"/>
      <c r="AV1" s="81"/>
      <c r="AW1" s="81"/>
      <c r="AX1" s="81"/>
      <c r="AY1" s="81"/>
      <c r="AZ1" s="81"/>
      <c r="BA1" s="81"/>
      <c r="BB1" s="81"/>
      <c r="BC1" s="81"/>
      <c r="BD1" s="81"/>
      <c r="BE1" s="81"/>
      <c r="BF1" s="81"/>
      <c r="BG1" s="81"/>
      <c r="BH1" s="81"/>
      <c r="BI1" s="81"/>
      <c r="BJ1" s="81"/>
      <c r="BK1" s="81"/>
      <c r="BL1" s="81"/>
      <c r="BM1" s="81"/>
      <c r="BN1" s="81"/>
      <c r="BO1" s="81"/>
      <c r="BP1" s="81"/>
      <c r="BQ1" s="81"/>
      <c r="BR1" s="81"/>
      <c r="BS1" s="81"/>
      <c r="BT1" s="81"/>
      <c r="BU1" s="81"/>
      <c r="BV1" s="81"/>
      <c r="BW1" s="81"/>
      <c r="BX1" s="81"/>
      <c r="BY1" s="81"/>
      <c r="BZ1" s="81"/>
      <c r="CA1" s="81"/>
      <c r="CB1" s="81"/>
      <c r="CC1" s="81"/>
      <c r="CD1" s="81"/>
      <c r="CE1" s="81"/>
      <c r="CF1" s="81"/>
      <c r="CG1" s="81"/>
      <c r="CH1" s="81"/>
      <c r="CI1" s="81"/>
      <c r="CJ1" s="81"/>
      <c r="CK1" s="81"/>
      <c r="CL1" s="81"/>
      <c r="CM1" s="81"/>
      <c r="CN1" s="81"/>
      <c r="CO1" s="81"/>
      <c r="CP1" s="81"/>
    </row>
    <row r="2" spans="1:94" ht="16.5" x14ac:dyDescent="0.45">
      <c r="A2" s="82" t="s">
        <v>41</v>
      </c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  <c r="U2" s="81"/>
      <c r="V2" s="81"/>
      <c r="W2" s="81"/>
      <c r="X2" s="81"/>
      <c r="Y2" s="81"/>
      <c r="Z2" s="81"/>
      <c r="AA2" s="81"/>
      <c r="AB2" s="81"/>
      <c r="AC2" s="81"/>
      <c r="AD2" s="81"/>
      <c r="AE2" s="81"/>
      <c r="AF2" s="81"/>
      <c r="AG2" s="81"/>
      <c r="AH2" s="81"/>
      <c r="AI2" s="81"/>
      <c r="AJ2" s="81"/>
      <c r="AK2" s="81"/>
      <c r="AL2" s="81"/>
      <c r="AM2" s="81"/>
      <c r="AN2" s="81"/>
      <c r="AO2" s="81"/>
      <c r="AP2" s="81"/>
      <c r="AQ2" s="81"/>
      <c r="AR2" s="81"/>
      <c r="AS2" s="81"/>
      <c r="AT2" s="81"/>
      <c r="AU2" s="81"/>
      <c r="AV2" s="81"/>
      <c r="AW2" s="81"/>
      <c r="AX2" s="81"/>
      <c r="AY2" s="81"/>
      <c r="AZ2" s="81"/>
      <c r="BA2" s="81"/>
      <c r="BB2" s="81"/>
      <c r="BC2" s="81"/>
      <c r="BD2" s="81"/>
      <c r="BE2" s="81"/>
      <c r="BF2" s="81"/>
      <c r="BG2" s="81"/>
      <c r="BH2" s="81"/>
      <c r="BI2" s="81"/>
      <c r="BJ2" s="81"/>
      <c r="BK2" s="81"/>
      <c r="BL2" s="81"/>
      <c r="BM2" s="81"/>
      <c r="BN2" s="81"/>
      <c r="BO2" s="81"/>
      <c r="BP2" s="81"/>
      <c r="BQ2" s="81"/>
      <c r="BR2" s="81"/>
      <c r="BS2" s="81"/>
      <c r="BT2" s="81"/>
      <c r="BU2" s="81"/>
      <c r="BV2" s="81"/>
      <c r="BW2" s="81"/>
      <c r="BX2" s="81"/>
      <c r="BY2" s="81"/>
      <c r="BZ2" s="81"/>
      <c r="CA2" s="81"/>
      <c r="CB2" s="81"/>
      <c r="CC2" s="81"/>
      <c r="CD2" s="81"/>
      <c r="CE2" s="81"/>
      <c r="CF2" s="81"/>
      <c r="CG2" s="81"/>
      <c r="CH2" s="81"/>
      <c r="CI2" s="81"/>
      <c r="CJ2" s="81"/>
      <c r="CK2" s="81"/>
      <c r="CL2" s="81"/>
      <c r="CM2" s="81"/>
      <c r="CN2" s="81"/>
      <c r="CO2" s="81"/>
      <c r="CP2" s="81"/>
    </row>
    <row r="3" spans="1:94" x14ac:dyDescent="0.45">
      <c r="A3" s="81" t="s">
        <v>13</v>
      </c>
      <c r="B3" s="81"/>
      <c r="C3" s="81"/>
      <c r="D3" s="81"/>
      <c r="E3" s="81"/>
      <c r="F3" s="81"/>
      <c r="G3" s="81"/>
      <c r="H3" s="81"/>
      <c r="I3" s="81"/>
      <c r="J3" s="81"/>
      <c r="K3" s="81"/>
      <c r="L3" s="81"/>
      <c r="M3" s="81"/>
      <c r="N3" s="81"/>
      <c r="O3" s="81"/>
      <c r="P3" s="81"/>
      <c r="Q3" s="81"/>
      <c r="R3" s="81"/>
      <c r="S3" s="81"/>
      <c r="T3" s="81"/>
      <c r="U3" s="81"/>
      <c r="V3" s="81"/>
      <c r="W3" s="81"/>
      <c r="X3" s="81"/>
      <c r="Y3" s="81"/>
      <c r="Z3" s="81"/>
      <c r="AA3" s="81"/>
      <c r="AB3" s="81"/>
      <c r="AC3" s="81"/>
      <c r="AD3" s="81"/>
      <c r="AE3" s="81"/>
      <c r="AF3" s="81"/>
      <c r="AG3" s="81"/>
      <c r="AH3" s="81"/>
      <c r="AI3" s="81"/>
      <c r="AJ3" s="81"/>
      <c r="AK3" s="81"/>
      <c r="AL3" s="81"/>
      <c r="AM3" s="81"/>
      <c r="AN3" s="81"/>
      <c r="AO3" s="81"/>
      <c r="AP3" s="81"/>
      <c r="AQ3" s="81"/>
      <c r="AR3" s="81"/>
      <c r="AS3" s="81"/>
      <c r="AT3" s="81"/>
      <c r="AU3" s="81"/>
      <c r="AV3" s="81"/>
      <c r="AW3" s="81"/>
      <c r="AX3" s="81"/>
      <c r="AY3" s="81"/>
      <c r="AZ3" s="81"/>
      <c r="BA3" s="81"/>
      <c r="BB3" s="81"/>
      <c r="BC3" s="81"/>
      <c r="BD3" s="81"/>
      <c r="BE3" s="81"/>
      <c r="BF3" s="81"/>
      <c r="BG3" s="81"/>
      <c r="BH3" s="81"/>
      <c r="BI3" s="81"/>
      <c r="BJ3" s="81"/>
      <c r="BK3" s="81"/>
      <c r="BL3" s="81"/>
      <c r="BM3" s="81"/>
      <c r="BN3" s="81"/>
      <c r="BO3" s="81"/>
      <c r="BP3" s="81"/>
      <c r="BQ3" s="81"/>
      <c r="BR3" s="81"/>
      <c r="BS3" s="81"/>
      <c r="BT3" s="81"/>
      <c r="BU3" s="81"/>
      <c r="BV3" s="81"/>
      <c r="BW3" s="81"/>
      <c r="BX3" s="81"/>
      <c r="BY3" s="81"/>
      <c r="BZ3" s="81"/>
      <c r="CA3" s="81"/>
      <c r="CB3" s="81"/>
      <c r="CC3" s="81"/>
      <c r="CD3" s="81"/>
      <c r="CE3" s="81"/>
      <c r="CF3" s="81"/>
      <c r="CG3" s="81"/>
      <c r="CH3" s="81"/>
      <c r="CI3" s="81"/>
      <c r="CJ3" s="81"/>
      <c r="CK3" s="81"/>
      <c r="CL3" s="81"/>
      <c r="CM3" s="81"/>
      <c r="CN3" s="81"/>
      <c r="CO3" s="81"/>
      <c r="CP3" s="81"/>
    </row>
    <row r="4" spans="1:94" x14ac:dyDescent="0.45">
      <c r="A4" s="81">
        <v>2018</v>
      </c>
      <c r="B4" s="81"/>
      <c r="C4" s="81"/>
      <c r="D4" s="81"/>
      <c r="E4" s="81"/>
      <c r="F4" s="81"/>
      <c r="G4" s="81"/>
      <c r="H4" s="81"/>
      <c r="I4" s="81"/>
      <c r="J4" s="81"/>
      <c r="K4" s="81"/>
      <c r="L4" s="81"/>
      <c r="M4" s="81"/>
      <c r="N4" s="81"/>
      <c r="O4" s="81"/>
      <c r="P4" s="81"/>
      <c r="Q4" s="81"/>
      <c r="R4" s="81"/>
      <c r="S4" s="81"/>
      <c r="T4" s="81"/>
      <c r="U4" s="81"/>
      <c r="V4" s="81"/>
      <c r="W4" s="81"/>
      <c r="X4" s="81"/>
      <c r="Y4" s="81"/>
      <c r="Z4" s="81"/>
      <c r="AA4" s="81"/>
      <c r="AB4" s="81"/>
      <c r="AC4" s="81"/>
      <c r="AD4" s="81"/>
      <c r="AE4" s="81"/>
      <c r="AF4" s="81"/>
      <c r="AG4" s="81"/>
      <c r="AH4" s="81"/>
      <c r="AI4" s="81"/>
      <c r="AJ4" s="81"/>
      <c r="AK4" s="81"/>
      <c r="AL4" s="81"/>
      <c r="AM4" s="81"/>
      <c r="AN4" s="81"/>
      <c r="AO4" s="81"/>
      <c r="AP4" s="81"/>
      <c r="AQ4" s="81"/>
      <c r="AR4" s="81"/>
      <c r="AS4" s="81"/>
      <c r="AT4" s="81"/>
      <c r="AU4" s="81"/>
      <c r="AV4" s="81"/>
      <c r="AW4" s="81"/>
      <c r="AX4" s="81"/>
      <c r="AY4" s="81"/>
      <c r="AZ4" s="81"/>
      <c r="BA4" s="81"/>
      <c r="BB4" s="81"/>
      <c r="BC4" s="81"/>
      <c r="BD4" s="81"/>
      <c r="BE4" s="81"/>
      <c r="BF4" s="81"/>
      <c r="BG4" s="81"/>
      <c r="BH4" s="81"/>
      <c r="BI4" s="81"/>
      <c r="BJ4" s="81"/>
      <c r="BK4" s="81"/>
      <c r="BL4" s="81"/>
      <c r="BM4" s="81"/>
      <c r="BN4" s="81"/>
      <c r="BO4" s="81"/>
      <c r="BP4" s="81"/>
      <c r="BQ4" s="81"/>
      <c r="BR4" s="81"/>
      <c r="BS4" s="81"/>
      <c r="BT4" s="81"/>
      <c r="BU4" s="81"/>
      <c r="BV4" s="81"/>
      <c r="BW4" s="81"/>
      <c r="BX4" s="81"/>
      <c r="BY4" s="81"/>
      <c r="BZ4" s="81"/>
      <c r="CA4" s="81"/>
      <c r="CB4" s="81"/>
      <c r="CC4" s="81"/>
      <c r="CD4" s="81"/>
      <c r="CE4" s="81"/>
      <c r="CF4" s="81"/>
      <c r="CG4" s="81"/>
      <c r="CH4" s="81"/>
      <c r="CI4" s="81"/>
      <c r="CJ4" s="81"/>
      <c r="CK4" s="81"/>
      <c r="CL4" s="81"/>
      <c r="CM4" s="81"/>
      <c r="CN4" s="81"/>
      <c r="CO4" s="81"/>
      <c r="CP4" s="81"/>
    </row>
    <row r="6" spans="1:94" x14ac:dyDescent="0.45">
      <c r="A6" s="8" t="s">
        <v>14</v>
      </c>
      <c r="B6" s="8" t="s">
        <v>42</v>
      </c>
      <c r="C6" s="8" t="s">
        <v>43</v>
      </c>
      <c r="D6" s="8" t="s">
        <v>44</v>
      </c>
      <c r="E6" s="8" t="s">
        <v>45</v>
      </c>
      <c r="F6" s="8" t="s">
        <v>46</v>
      </c>
      <c r="G6" s="8" t="s">
        <v>47</v>
      </c>
      <c r="H6" s="8" t="s">
        <v>48</v>
      </c>
      <c r="I6" s="8" t="s">
        <v>49</v>
      </c>
      <c r="J6" s="8" t="s">
        <v>50</v>
      </c>
      <c r="K6" s="8" t="s">
        <v>51</v>
      </c>
      <c r="L6" s="8" t="s">
        <v>52</v>
      </c>
      <c r="M6" s="8" t="s">
        <v>53</v>
      </c>
      <c r="N6" s="8" t="s">
        <v>54</v>
      </c>
      <c r="O6" s="8" t="s">
        <v>55</v>
      </c>
      <c r="P6" s="8" t="s">
        <v>56</v>
      </c>
      <c r="Q6" s="8" t="s">
        <v>57</v>
      </c>
      <c r="R6" s="8" t="s">
        <v>58</v>
      </c>
      <c r="S6" s="8" t="s">
        <v>59</v>
      </c>
      <c r="T6" s="8" t="s">
        <v>60</v>
      </c>
      <c r="U6" s="8" t="s">
        <v>61</v>
      </c>
      <c r="V6" s="8" t="s">
        <v>62</v>
      </c>
      <c r="W6" s="8" t="s">
        <v>63</v>
      </c>
      <c r="X6" s="8" t="s">
        <v>64</v>
      </c>
      <c r="Y6" s="8" t="s">
        <v>65</v>
      </c>
      <c r="Z6" s="8" t="s">
        <v>66</v>
      </c>
      <c r="AA6" s="8" t="s">
        <v>67</v>
      </c>
      <c r="AB6" s="8" t="s">
        <v>68</v>
      </c>
      <c r="AC6" s="8" t="s">
        <v>69</v>
      </c>
      <c r="AD6" s="8" t="s">
        <v>70</v>
      </c>
      <c r="AE6" s="8" t="s">
        <v>71</v>
      </c>
      <c r="AF6" s="8" t="s">
        <v>72</v>
      </c>
      <c r="AG6" s="8" t="s">
        <v>73</v>
      </c>
      <c r="AH6" s="8" t="s">
        <v>74</v>
      </c>
      <c r="AI6" s="8" t="s">
        <v>75</v>
      </c>
      <c r="AJ6" s="8" t="s">
        <v>76</v>
      </c>
      <c r="AK6" s="8" t="s">
        <v>77</v>
      </c>
      <c r="AL6" s="8" t="s">
        <v>78</v>
      </c>
      <c r="AM6" s="8" t="s">
        <v>79</v>
      </c>
      <c r="AN6" s="8" t="s">
        <v>80</v>
      </c>
      <c r="AO6" s="8" t="s">
        <v>81</v>
      </c>
      <c r="AP6" s="8" t="s">
        <v>82</v>
      </c>
      <c r="AQ6" s="8" t="s">
        <v>83</v>
      </c>
      <c r="AR6" s="8" t="s">
        <v>84</v>
      </c>
      <c r="AS6" s="8" t="s">
        <v>85</v>
      </c>
      <c r="AT6" s="8" t="s">
        <v>86</v>
      </c>
      <c r="AU6" s="8" t="s">
        <v>87</v>
      </c>
      <c r="AV6" s="8" t="s">
        <v>88</v>
      </c>
      <c r="AW6" s="8" t="s">
        <v>89</v>
      </c>
      <c r="AX6" s="8" t="s">
        <v>90</v>
      </c>
      <c r="AY6" s="8" t="s">
        <v>91</v>
      </c>
      <c r="AZ6" s="8" t="s">
        <v>92</v>
      </c>
      <c r="BA6" s="8" t="s">
        <v>93</v>
      </c>
      <c r="BB6" s="8" t="s">
        <v>94</v>
      </c>
      <c r="BC6" s="8" t="s">
        <v>95</v>
      </c>
      <c r="BD6" s="8" t="s">
        <v>96</v>
      </c>
      <c r="BE6" s="8" t="s">
        <v>97</v>
      </c>
      <c r="BF6" s="8" t="s">
        <v>98</v>
      </c>
      <c r="BG6" s="8" t="s">
        <v>99</v>
      </c>
      <c r="BH6" s="8" t="s">
        <v>100</v>
      </c>
      <c r="BI6" s="8" t="s">
        <v>101</v>
      </c>
      <c r="BJ6" s="8" t="s">
        <v>102</v>
      </c>
      <c r="BK6" s="8" t="s">
        <v>103</v>
      </c>
      <c r="BL6" s="8" t="s">
        <v>104</v>
      </c>
      <c r="BM6" s="8" t="s">
        <v>105</v>
      </c>
      <c r="BN6" s="8" t="s">
        <v>106</v>
      </c>
      <c r="BO6" s="8" t="s">
        <v>107</v>
      </c>
      <c r="BP6" s="8" t="s">
        <v>108</v>
      </c>
      <c r="BQ6" s="8" t="s">
        <v>109</v>
      </c>
      <c r="BR6" s="8" t="s">
        <v>110</v>
      </c>
      <c r="BS6" s="8" t="s">
        <v>111</v>
      </c>
      <c r="BT6" s="8" t="s">
        <v>112</v>
      </c>
      <c r="BU6" s="8" t="s">
        <v>113</v>
      </c>
      <c r="BV6" s="8" t="s">
        <v>114</v>
      </c>
      <c r="BW6" s="8" t="s">
        <v>115</v>
      </c>
      <c r="BX6" s="8" t="s">
        <v>116</v>
      </c>
      <c r="BY6" s="8" t="s">
        <v>117</v>
      </c>
      <c r="BZ6" s="8" t="s">
        <v>118</v>
      </c>
      <c r="CA6" s="8" t="s">
        <v>119</v>
      </c>
      <c r="CB6" s="8" t="s">
        <v>120</v>
      </c>
      <c r="CC6" s="8" t="s">
        <v>121</v>
      </c>
      <c r="CD6" s="8" t="s">
        <v>122</v>
      </c>
      <c r="CE6" s="8" t="s">
        <v>123</v>
      </c>
      <c r="CF6" s="8" t="s">
        <v>124</v>
      </c>
      <c r="CG6" s="8" t="s">
        <v>125</v>
      </c>
      <c r="CH6" s="8" t="s">
        <v>126</v>
      </c>
      <c r="CI6" s="8" t="s">
        <v>127</v>
      </c>
      <c r="CJ6" s="8" t="s">
        <v>128</v>
      </c>
      <c r="CK6" s="8" t="s">
        <v>129</v>
      </c>
      <c r="CL6" s="8" t="s">
        <v>130</v>
      </c>
      <c r="CM6" s="8" t="s">
        <v>131</v>
      </c>
      <c r="CN6" s="8" t="s">
        <v>132</v>
      </c>
      <c r="CO6" s="8" t="s">
        <v>133</v>
      </c>
      <c r="CP6" s="8" t="s">
        <v>134</v>
      </c>
    </row>
    <row r="7" spans="1:94" s="12" customFormat="1" ht="66" x14ac:dyDescent="0.45">
      <c r="A7" s="16" t="s">
        <v>135</v>
      </c>
      <c r="B7" s="16" t="s">
        <v>136</v>
      </c>
      <c r="C7" s="16" t="s">
        <v>137</v>
      </c>
      <c r="D7" s="16" t="s">
        <v>138</v>
      </c>
      <c r="E7" s="16" t="s">
        <v>139</v>
      </c>
      <c r="F7" s="16" t="s">
        <v>140</v>
      </c>
      <c r="G7" s="16" t="s">
        <v>141</v>
      </c>
      <c r="H7" s="16" t="s">
        <v>142</v>
      </c>
      <c r="I7" s="16" t="s">
        <v>143</v>
      </c>
      <c r="J7" s="16" t="s">
        <v>144</v>
      </c>
      <c r="K7" s="16" t="s">
        <v>145</v>
      </c>
      <c r="L7" s="16" t="s">
        <v>146</v>
      </c>
      <c r="M7" s="16" t="s">
        <v>147</v>
      </c>
      <c r="N7" s="16" t="s">
        <v>148</v>
      </c>
      <c r="O7" s="16" t="s">
        <v>149</v>
      </c>
      <c r="P7" s="16" t="s">
        <v>150</v>
      </c>
      <c r="Q7" s="16" t="s">
        <v>151</v>
      </c>
      <c r="R7" s="16" t="s">
        <v>152</v>
      </c>
      <c r="S7" s="16" t="s">
        <v>153</v>
      </c>
      <c r="T7" s="16" t="s">
        <v>154</v>
      </c>
      <c r="U7" s="16" t="s">
        <v>155</v>
      </c>
      <c r="V7" s="16" t="s">
        <v>156</v>
      </c>
      <c r="W7" s="16" t="s">
        <v>157</v>
      </c>
      <c r="X7" s="16" t="s">
        <v>158</v>
      </c>
      <c r="Y7" s="16" t="s">
        <v>159</v>
      </c>
      <c r="Z7" s="16" t="s">
        <v>160</v>
      </c>
      <c r="AA7" s="16" t="s">
        <v>161</v>
      </c>
      <c r="AB7" s="16" t="s">
        <v>162</v>
      </c>
      <c r="AC7" s="16" t="s">
        <v>163</v>
      </c>
      <c r="AD7" s="16" t="s">
        <v>164</v>
      </c>
      <c r="AE7" s="16" t="s">
        <v>165</v>
      </c>
      <c r="AF7" s="16" t="s">
        <v>166</v>
      </c>
      <c r="AG7" s="16" t="s">
        <v>167</v>
      </c>
      <c r="AH7" s="16" t="s">
        <v>168</v>
      </c>
      <c r="AI7" s="16" t="s">
        <v>169</v>
      </c>
      <c r="AJ7" s="16" t="s">
        <v>170</v>
      </c>
      <c r="AK7" s="16" t="s">
        <v>171</v>
      </c>
      <c r="AL7" s="16" t="s">
        <v>172</v>
      </c>
      <c r="AM7" s="16" t="s">
        <v>173</v>
      </c>
      <c r="AN7" s="16" t="s">
        <v>174</v>
      </c>
      <c r="AO7" s="16" t="s">
        <v>175</v>
      </c>
      <c r="AP7" s="16" t="s">
        <v>176</v>
      </c>
      <c r="AQ7" s="16" t="s">
        <v>177</v>
      </c>
      <c r="AR7" s="16" t="s">
        <v>178</v>
      </c>
      <c r="AS7" s="16" t="s">
        <v>179</v>
      </c>
      <c r="AT7" s="16" t="s">
        <v>180</v>
      </c>
      <c r="AU7" s="16" t="s">
        <v>181</v>
      </c>
      <c r="AV7" s="16" t="s">
        <v>182</v>
      </c>
      <c r="AW7" s="16" t="s">
        <v>183</v>
      </c>
      <c r="AX7" s="16" t="s">
        <v>184</v>
      </c>
      <c r="AY7" s="16" t="s">
        <v>185</v>
      </c>
      <c r="AZ7" s="16" t="s">
        <v>186</v>
      </c>
      <c r="BA7" s="16" t="s">
        <v>187</v>
      </c>
      <c r="BB7" s="16" t="s">
        <v>188</v>
      </c>
      <c r="BC7" s="16" t="s">
        <v>189</v>
      </c>
      <c r="BD7" s="16" t="s">
        <v>190</v>
      </c>
      <c r="BE7" s="16" t="s">
        <v>191</v>
      </c>
      <c r="BF7" s="16" t="s">
        <v>192</v>
      </c>
      <c r="BG7" s="16" t="s">
        <v>193</v>
      </c>
      <c r="BH7" s="16" t="s">
        <v>194</v>
      </c>
      <c r="BI7" s="16" t="s">
        <v>195</v>
      </c>
      <c r="BJ7" s="16" t="s">
        <v>196</v>
      </c>
      <c r="BK7" s="16" t="s">
        <v>197</v>
      </c>
      <c r="BL7" s="16" t="s">
        <v>198</v>
      </c>
      <c r="BM7" s="16" t="s">
        <v>199</v>
      </c>
      <c r="BN7" s="16" t="s">
        <v>200</v>
      </c>
      <c r="BO7" s="16" t="s">
        <v>201</v>
      </c>
      <c r="BP7" s="16" t="s">
        <v>202</v>
      </c>
      <c r="BQ7" s="16" t="s">
        <v>203</v>
      </c>
      <c r="BR7" s="16" t="s">
        <v>204</v>
      </c>
      <c r="BS7" s="16" t="s">
        <v>205</v>
      </c>
      <c r="BT7" s="16" t="s">
        <v>206</v>
      </c>
      <c r="BU7" s="16" t="s">
        <v>207</v>
      </c>
      <c r="BV7" s="16" t="s">
        <v>208</v>
      </c>
      <c r="BW7" s="16" t="s">
        <v>209</v>
      </c>
      <c r="BX7" s="16" t="s">
        <v>210</v>
      </c>
      <c r="BY7" s="16" t="s">
        <v>211</v>
      </c>
      <c r="BZ7" s="16" t="s">
        <v>212</v>
      </c>
      <c r="CA7" s="16" t="s">
        <v>213</v>
      </c>
      <c r="CB7" s="16" t="s">
        <v>214</v>
      </c>
      <c r="CC7" s="16" t="s">
        <v>215</v>
      </c>
      <c r="CD7" s="16" t="s">
        <v>216</v>
      </c>
      <c r="CE7" s="16" t="s">
        <v>217</v>
      </c>
      <c r="CF7" s="16" t="s">
        <v>218</v>
      </c>
      <c r="CG7" s="16" t="s">
        <v>219</v>
      </c>
      <c r="CH7" s="16" t="s">
        <v>220</v>
      </c>
      <c r="CI7" s="16" t="s">
        <v>221</v>
      </c>
      <c r="CJ7" s="16" t="s">
        <v>222</v>
      </c>
      <c r="CK7" s="16" t="s">
        <v>223</v>
      </c>
      <c r="CL7" s="16" t="s">
        <v>224</v>
      </c>
      <c r="CM7" s="16" t="s">
        <v>225</v>
      </c>
      <c r="CN7" s="16" t="s">
        <v>226</v>
      </c>
      <c r="CO7" s="16" t="s">
        <v>227</v>
      </c>
      <c r="CP7" s="16" t="s">
        <v>228</v>
      </c>
    </row>
    <row r="8" spans="1:94" x14ac:dyDescent="0.45">
      <c r="A8" t="s">
        <v>43</v>
      </c>
      <c r="B8" t="s">
        <v>137</v>
      </c>
      <c r="C8" s="70">
        <v>71893</v>
      </c>
      <c r="D8" s="70">
        <v>901</v>
      </c>
      <c r="E8" s="70">
        <v>0</v>
      </c>
      <c r="F8" s="70">
        <v>60</v>
      </c>
      <c r="G8" s="70">
        <v>46</v>
      </c>
      <c r="H8" s="70">
        <v>0</v>
      </c>
      <c r="I8" s="70">
        <v>3480</v>
      </c>
      <c r="J8" s="70">
        <v>0</v>
      </c>
      <c r="K8" s="70">
        <v>0</v>
      </c>
      <c r="L8" s="70">
        <v>0</v>
      </c>
      <c r="M8" s="70">
        <v>0</v>
      </c>
      <c r="N8" s="70">
        <v>0</v>
      </c>
      <c r="O8" s="70">
        <v>0</v>
      </c>
      <c r="P8" s="70">
        <v>0</v>
      </c>
      <c r="Q8" s="70">
        <v>0</v>
      </c>
      <c r="R8" s="70">
        <v>0</v>
      </c>
      <c r="S8" s="70">
        <v>0</v>
      </c>
      <c r="T8" s="70">
        <v>544</v>
      </c>
      <c r="U8" s="70">
        <v>271550</v>
      </c>
      <c r="V8" s="70">
        <v>1828</v>
      </c>
      <c r="W8" s="70">
        <v>0</v>
      </c>
      <c r="X8" s="70">
        <v>0</v>
      </c>
      <c r="Y8" s="70">
        <v>0</v>
      </c>
      <c r="Z8" s="70">
        <v>0</v>
      </c>
      <c r="AA8" s="70">
        <v>8558</v>
      </c>
      <c r="AB8" s="70">
        <v>0</v>
      </c>
      <c r="AC8" s="70">
        <v>1736</v>
      </c>
      <c r="AD8" s="70">
        <v>1395</v>
      </c>
      <c r="AE8" s="70">
        <v>1890</v>
      </c>
      <c r="AF8" s="70">
        <v>359</v>
      </c>
      <c r="AG8" s="70">
        <v>876</v>
      </c>
      <c r="AH8" s="70">
        <v>0</v>
      </c>
      <c r="AI8" s="70">
        <v>0</v>
      </c>
      <c r="AJ8" s="70">
        <v>0</v>
      </c>
      <c r="AK8" s="70">
        <v>0</v>
      </c>
      <c r="AL8" s="70">
        <v>0</v>
      </c>
      <c r="AM8" s="70">
        <v>0</v>
      </c>
      <c r="AN8" s="70">
        <v>164</v>
      </c>
      <c r="AO8" s="70">
        <v>0</v>
      </c>
      <c r="AP8" s="70">
        <v>0</v>
      </c>
      <c r="AQ8" s="70">
        <v>0</v>
      </c>
      <c r="AR8" s="70">
        <v>0</v>
      </c>
      <c r="AS8" s="70">
        <v>0</v>
      </c>
      <c r="AT8" s="70">
        <v>5</v>
      </c>
      <c r="AU8" s="70">
        <v>0</v>
      </c>
      <c r="AV8" s="70">
        <v>0</v>
      </c>
      <c r="AW8" s="70">
        <v>0</v>
      </c>
      <c r="AX8" s="70">
        <v>2</v>
      </c>
      <c r="AY8" s="70">
        <v>10</v>
      </c>
      <c r="AZ8" s="70">
        <v>0</v>
      </c>
      <c r="BA8" s="70">
        <v>3</v>
      </c>
      <c r="BB8" s="70">
        <v>2</v>
      </c>
      <c r="BC8" s="70">
        <v>1353</v>
      </c>
      <c r="BD8" s="70">
        <v>50</v>
      </c>
      <c r="BE8" s="70">
        <v>3850</v>
      </c>
      <c r="BF8" s="70">
        <v>0</v>
      </c>
      <c r="BG8" s="70">
        <v>125</v>
      </c>
      <c r="BH8" s="70">
        <v>0</v>
      </c>
      <c r="BI8" s="70">
        <v>0</v>
      </c>
      <c r="BJ8" s="70">
        <v>0</v>
      </c>
      <c r="BK8" s="70">
        <v>0</v>
      </c>
      <c r="BL8" s="70">
        <v>0</v>
      </c>
      <c r="BM8" s="70">
        <v>845</v>
      </c>
      <c r="BN8" s="70">
        <v>53</v>
      </c>
      <c r="BO8" s="70">
        <v>3123</v>
      </c>
      <c r="BP8" s="70">
        <v>83</v>
      </c>
      <c r="BQ8" s="70">
        <v>6</v>
      </c>
      <c r="BR8" s="70">
        <v>-283</v>
      </c>
      <c r="BS8" s="70">
        <v>0</v>
      </c>
      <c r="BT8" s="70">
        <v>4953</v>
      </c>
      <c r="BU8" s="70">
        <v>0</v>
      </c>
      <c r="BV8" s="70">
        <v>379460</v>
      </c>
      <c r="BW8" s="70">
        <v>146652</v>
      </c>
      <c r="BX8" s="70">
        <v>0</v>
      </c>
      <c r="BY8" s="70">
        <v>0</v>
      </c>
      <c r="BZ8" s="70">
        <v>0</v>
      </c>
      <c r="CA8" s="70">
        <v>0</v>
      </c>
      <c r="CB8" s="70">
        <v>-9342</v>
      </c>
      <c r="CC8" s="70">
        <v>60702</v>
      </c>
      <c r="CD8" s="70">
        <v>0</v>
      </c>
      <c r="CE8" s="70">
        <v>0</v>
      </c>
      <c r="CF8" s="70">
        <v>0</v>
      </c>
      <c r="CG8" s="70">
        <v>0</v>
      </c>
      <c r="CH8" s="70">
        <v>0</v>
      </c>
      <c r="CI8" s="70">
        <v>0</v>
      </c>
      <c r="CJ8" s="70">
        <v>0</v>
      </c>
      <c r="CK8" s="70">
        <v>0</v>
      </c>
      <c r="CL8" s="70">
        <v>0</v>
      </c>
      <c r="CM8" s="70">
        <v>0</v>
      </c>
      <c r="CN8" s="70">
        <v>0</v>
      </c>
      <c r="CO8" s="70">
        <v>0</v>
      </c>
      <c r="CP8" s="70">
        <v>577472</v>
      </c>
    </row>
    <row r="9" spans="1:94" x14ac:dyDescent="0.45">
      <c r="A9" t="s">
        <v>44</v>
      </c>
      <c r="B9" t="s">
        <v>138</v>
      </c>
      <c r="C9" s="70">
        <v>23901</v>
      </c>
      <c r="D9" s="70">
        <v>9627</v>
      </c>
      <c r="E9" s="70">
        <v>0</v>
      </c>
      <c r="F9" s="70">
        <v>80</v>
      </c>
      <c r="G9" s="70">
        <v>0</v>
      </c>
      <c r="H9" s="70">
        <v>0</v>
      </c>
      <c r="I9" s="70">
        <v>0</v>
      </c>
      <c r="J9" s="70">
        <v>15623</v>
      </c>
      <c r="K9" s="70">
        <v>2</v>
      </c>
      <c r="L9" s="70">
        <v>0</v>
      </c>
      <c r="M9" s="70">
        <v>0</v>
      </c>
      <c r="N9" s="70">
        <v>0</v>
      </c>
      <c r="O9" s="70">
        <v>0</v>
      </c>
      <c r="P9" s="70">
        <v>0</v>
      </c>
      <c r="Q9" s="70">
        <v>0</v>
      </c>
      <c r="R9" s="70">
        <v>0</v>
      </c>
      <c r="S9" s="70">
        <v>52</v>
      </c>
      <c r="T9" s="70">
        <v>248</v>
      </c>
      <c r="U9" s="70">
        <v>9291</v>
      </c>
      <c r="V9" s="70">
        <v>0</v>
      </c>
      <c r="W9" s="70">
        <v>56</v>
      </c>
      <c r="X9" s="70">
        <v>7213</v>
      </c>
      <c r="Y9" s="70">
        <v>63</v>
      </c>
      <c r="Z9" s="70">
        <v>24</v>
      </c>
      <c r="AA9" s="70">
        <v>751</v>
      </c>
      <c r="AB9" s="70">
        <v>2201</v>
      </c>
      <c r="AC9" s="70">
        <v>0</v>
      </c>
      <c r="AD9" s="70">
        <v>0</v>
      </c>
      <c r="AE9" s="70">
        <v>1027</v>
      </c>
      <c r="AF9" s="70">
        <v>0</v>
      </c>
      <c r="AG9" s="70">
        <v>3</v>
      </c>
      <c r="AH9" s="70">
        <v>0</v>
      </c>
      <c r="AI9" s="70">
        <v>0</v>
      </c>
      <c r="AJ9" s="70">
        <v>0</v>
      </c>
      <c r="AK9" s="70">
        <v>0</v>
      </c>
      <c r="AL9" s="70">
        <v>0</v>
      </c>
      <c r="AM9" s="70">
        <v>0</v>
      </c>
      <c r="AN9" s="70">
        <v>9</v>
      </c>
      <c r="AO9" s="70">
        <v>0</v>
      </c>
      <c r="AP9" s="70">
        <v>0</v>
      </c>
      <c r="AQ9" s="70">
        <v>0</v>
      </c>
      <c r="AR9" s="70">
        <v>0</v>
      </c>
      <c r="AS9" s="70">
        <v>0</v>
      </c>
      <c r="AT9" s="70">
        <v>0</v>
      </c>
      <c r="AU9" s="70">
        <v>0</v>
      </c>
      <c r="AV9" s="70">
        <v>0</v>
      </c>
      <c r="AW9" s="70">
        <v>0</v>
      </c>
      <c r="AX9" s="70">
        <v>0</v>
      </c>
      <c r="AY9" s="70">
        <v>0</v>
      </c>
      <c r="AZ9" s="70">
        <v>0</v>
      </c>
      <c r="BA9" s="70">
        <v>0</v>
      </c>
      <c r="BB9" s="70">
        <v>0</v>
      </c>
      <c r="BC9" s="70">
        <v>326</v>
      </c>
      <c r="BD9" s="70">
        <v>16</v>
      </c>
      <c r="BE9" s="70">
        <v>3</v>
      </c>
      <c r="BF9" s="70">
        <v>0</v>
      </c>
      <c r="BG9" s="70">
        <v>102</v>
      </c>
      <c r="BH9" s="70">
        <v>0</v>
      </c>
      <c r="BI9" s="70">
        <v>0</v>
      </c>
      <c r="BJ9" s="70">
        <v>0</v>
      </c>
      <c r="BK9" s="70">
        <v>0</v>
      </c>
      <c r="BL9" s="70">
        <v>0</v>
      </c>
      <c r="BM9" s="70">
        <v>331</v>
      </c>
      <c r="BN9" s="70">
        <v>573</v>
      </c>
      <c r="BO9" s="70">
        <v>4919</v>
      </c>
      <c r="BP9" s="70">
        <v>260</v>
      </c>
      <c r="BQ9" s="70">
        <v>0</v>
      </c>
      <c r="BR9" s="70">
        <v>102</v>
      </c>
      <c r="BS9" s="70">
        <v>25</v>
      </c>
      <c r="BT9" s="70">
        <v>4456</v>
      </c>
      <c r="BU9" s="70">
        <v>0</v>
      </c>
      <c r="BV9" s="70">
        <v>81283</v>
      </c>
      <c r="BW9" s="70">
        <v>9565</v>
      </c>
      <c r="BX9" s="70">
        <v>0</v>
      </c>
      <c r="BY9" s="70">
        <v>0</v>
      </c>
      <c r="BZ9" s="70">
        <v>0</v>
      </c>
      <c r="CA9" s="70">
        <v>0</v>
      </c>
      <c r="CB9" s="70">
        <v>2188</v>
      </c>
      <c r="CC9" s="70">
        <v>7992</v>
      </c>
      <c r="CD9" s="70">
        <v>0</v>
      </c>
      <c r="CE9" s="70">
        <v>0</v>
      </c>
      <c r="CF9" s="70">
        <v>0</v>
      </c>
      <c r="CG9" s="70">
        <v>0</v>
      </c>
      <c r="CH9" s="70">
        <v>0</v>
      </c>
      <c r="CI9" s="70">
        <v>0</v>
      </c>
      <c r="CJ9" s="70">
        <v>0</v>
      </c>
      <c r="CK9" s="70">
        <v>0</v>
      </c>
      <c r="CL9" s="70">
        <v>0</v>
      </c>
      <c r="CM9" s="70">
        <v>0</v>
      </c>
      <c r="CN9" s="70">
        <v>0</v>
      </c>
      <c r="CO9" s="70">
        <v>0</v>
      </c>
      <c r="CP9" s="70">
        <v>101028</v>
      </c>
    </row>
    <row r="10" spans="1:94" x14ac:dyDescent="0.45">
      <c r="A10" t="s">
        <v>45</v>
      </c>
      <c r="B10" t="s">
        <v>139</v>
      </c>
      <c r="C10" s="70">
        <v>0</v>
      </c>
      <c r="D10" s="70">
        <v>0</v>
      </c>
      <c r="E10" s="70">
        <v>46094</v>
      </c>
      <c r="F10" s="70">
        <v>1</v>
      </c>
      <c r="G10" s="70">
        <v>0</v>
      </c>
      <c r="H10" s="70">
        <v>38886</v>
      </c>
      <c r="I10" s="70">
        <v>0</v>
      </c>
      <c r="J10" s="70">
        <v>0</v>
      </c>
      <c r="K10" s="70">
        <v>0</v>
      </c>
      <c r="L10" s="70">
        <v>46</v>
      </c>
      <c r="M10" s="70">
        <v>0</v>
      </c>
      <c r="N10" s="70">
        <v>0</v>
      </c>
      <c r="O10" s="70">
        <v>0</v>
      </c>
      <c r="P10" s="70">
        <v>0</v>
      </c>
      <c r="Q10" s="70">
        <v>0</v>
      </c>
      <c r="R10" s="70">
        <v>0</v>
      </c>
      <c r="S10" s="70">
        <v>0</v>
      </c>
      <c r="T10" s="70">
        <v>0</v>
      </c>
      <c r="U10" s="70">
        <v>0</v>
      </c>
      <c r="V10" s="70">
        <v>0</v>
      </c>
      <c r="W10" s="70">
        <v>0</v>
      </c>
      <c r="X10" s="70">
        <v>0</v>
      </c>
      <c r="Y10" s="70">
        <v>0</v>
      </c>
      <c r="Z10" s="70">
        <v>380211</v>
      </c>
      <c r="AA10" s="70">
        <v>5017</v>
      </c>
      <c r="AB10" s="70">
        <v>0</v>
      </c>
      <c r="AC10" s="70">
        <v>1</v>
      </c>
      <c r="AD10" s="70">
        <v>0</v>
      </c>
      <c r="AE10" s="70">
        <v>0</v>
      </c>
      <c r="AF10" s="70">
        <v>0</v>
      </c>
      <c r="AG10" s="70">
        <v>1</v>
      </c>
      <c r="AH10" s="70">
        <v>0</v>
      </c>
      <c r="AI10" s="70">
        <v>0</v>
      </c>
      <c r="AJ10" s="70">
        <v>0</v>
      </c>
      <c r="AK10" s="70">
        <v>0</v>
      </c>
      <c r="AL10" s="70">
        <v>0</v>
      </c>
      <c r="AM10" s="70">
        <v>14</v>
      </c>
      <c r="AN10" s="70">
        <v>0</v>
      </c>
      <c r="AO10" s="70">
        <v>0</v>
      </c>
      <c r="AP10" s="70">
        <v>0</v>
      </c>
      <c r="AQ10" s="70">
        <v>0</v>
      </c>
      <c r="AR10" s="70">
        <v>0</v>
      </c>
      <c r="AS10" s="70">
        <v>0</v>
      </c>
      <c r="AT10" s="70">
        <v>0</v>
      </c>
      <c r="AU10" s="70">
        <v>0</v>
      </c>
      <c r="AV10" s="70">
        <v>0</v>
      </c>
      <c r="AW10" s="70">
        <v>0</v>
      </c>
      <c r="AX10" s="70">
        <v>0</v>
      </c>
      <c r="AY10" s="70">
        <v>0</v>
      </c>
      <c r="AZ10" s="70">
        <v>0</v>
      </c>
      <c r="BA10" s="70">
        <v>0</v>
      </c>
      <c r="BB10" s="70">
        <v>0</v>
      </c>
      <c r="BC10" s="70">
        <v>0</v>
      </c>
      <c r="BD10" s="70">
        <v>2</v>
      </c>
      <c r="BE10" s="70">
        <v>0</v>
      </c>
      <c r="BF10" s="70">
        <v>0</v>
      </c>
      <c r="BG10" s="70">
        <v>0</v>
      </c>
      <c r="BH10" s="70">
        <v>0</v>
      </c>
      <c r="BI10" s="70">
        <v>0</v>
      </c>
      <c r="BJ10" s="70">
        <v>0</v>
      </c>
      <c r="BK10" s="70">
        <v>0</v>
      </c>
      <c r="BL10" s="70">
        <v>0</v>
      </c>
      <c r="BM10" s="70">
        <v>0</v>
      </c>
      <c r="BN10" s="70">
        <v>1</v>
      </c>
      <c r="BO10" s="70">
        <v>2</v>
      </c>
      <c r="BP10" s="70">
        <v>0</v>
      </c>
      <c r="BQ10" s="70">
        <v>0</v>
      </c>
      <c r="BR10" s="70">
        <v>0</v>
      </c>
      <c r="BS10" s="70">
        <v>1555</v>
      </c>
      <c r="BT10" s="70">
        <v>0</v>
      </c>
      <c r="BU10" s="70">
        <v>27820</v>
      </c>
      <c r="BV10" s="70">
        <v>499653</v>
      </c>
      <c r="BW10" s="70">
        <v>0</v>
      </c>
      <c r="BX10" s="70">
        <v>0</v>
      </c>
      <c r="BY10" s="70">
        <v>0</v>
      </c>
      <c r="BZ10" s="70">
        <v>0</v>
      </c>
      <c r="CA10" s="70">
        <v>0</v>
      </c>
      <c r="CB10" s="70">
        <v>-2063</v>
      </c>
      <c r="CC10" s="70">
        <v>72776</v>
      </c>
      <c r="CD10" s="70">
        <v>0</v>
      </c>
      <c r="CE10" s="70">
        <v>0</v>
      </c>
      <c r="CF10" s="70">
        <v>0</v>
      </c>
      <c r="CG10" s="70">
        <v>0</v>
      </c>
      <c r="CH10" s="70">
        <v>0</v>
      </c>
      <c r="CI10" s="70">
        <v>0</v>
      </c>
      <c r="CJ10" s="70">
        <v>0</v>
      </c>
      <c r="CK10" s="70">
        <v>0</v>
      </c>
      <c r="CL10" s="70">
        <v>0</v>
      </c>
      <c r="CM10" s="70">
        <v>0</v>
      </c>
      <c r="CN10" s="70">
        <v>0</v>
      </c>
      <c r="CO10" s="70">
        <v>0</v>
      </c>
      <c r="CP10" s="70">
        <v>570365</v>
      </c>
    </row>
    <row r="11" spans="1:94" x14ac:dyDescent="0.45">
      <c r="A11" t="s">
        <v>46</v>
      </c>
      <c r="B11" t="s">
        <v>140</v>
      </c>
      <c r="C11" s="70">
        <v>2771</v>
      </c>
      <c r="D11" s="70">
        <v>2</v>
      </c>
      <c r="E11" s="70">
        <v>112</v>
      </c>
      <c r="F11" s="70">
        <v>6379</v>
      </c>
      <c r="G11" s="70">
        <v>95</v>
      </c>
      <c r="H11" s="70">
        <v>12047</v>
      </c>
      <c r="I11" s="70">
        <v>25260</v>
      </c>
      <c r="J11" s="70">
        <v>7</v>
      </c>
      <c r="K11" s="70">
        <v>12798</v>
      </c>
      <c r="L11" s="70">
        <v>15527</v>
      </c>
      <c r="M11" s="70">
        <v>602</v>
      </c>
      <c r="N11" s="70">
        <v>148</v>
      </c>
      <c r="O11" s="70">
        <v>4</v>
      </c>
      <c r="P11" s="70">
        <v>124</v>
      </c>
      <c r="Q11" s="70">
        <v>64</v>
      </c>
      <c r="R11" s="70">
        <v>96</v>
      </c>
      <c r="S11" s="70">
        <v>27</v>
      </c>
      <c r="T11" s="70">
        <v>124</v>
      </c>
      <c r="U11" s="70">
        <v>1419</v>
      </c>
      <c r="V11" s="70">
        <v>62</v>
      </c>
      <c r="W11" s="70">
        <v>0</v>
      </c>
      <c r="X11" s="70">
        <v>1502</v>
      </c>
      <c r="Y11" s="70">
        <v>0</v>
      </c>
      <c r="Z11" s="70">
        <v>4054</v>
      </c>
      <c r="AA11" s="70">
        <v>5254</v>
      </c>
      <c r="AB11" s="70">
        <v>102</v>
      </c>
      <c r="AC11" s="70">
        <v>23</v>
      </c>
      <c r="AD11" s="70">
        <v>0</v>
      </c>
      <c r="AE11" s="70">
        <v>0</v>
      </c>
      <c r="AF11" s="70">
        <v>0</v>
      </c>
      <c r="AG11" s="70">
        <v>3</v>
      </c>
      <c r="AH11" s="70">
        <v>0</v>
      </c>
      <c r="AI11" s="70">
        <v>195</v>
      </c>
      <c r="AJ11" s="70">
        <v>0</v>
      </c>
      <c r="AK11" s="70">
        <v>6</v>
      </c>
      <c r="AL11" s="70">
        <v>1</v>
      </c>
      <c r="AM11" s="70">
        <v>0</v>
      </c>
      <c r="AN11" s="70">
        <v>3</v>
      </c>
      <c r="AO11" s="70">
        <v>1</v>
      </c>
      <c r="AP11" s="70">
        <v>24</v>
      </c>
      <c r="AQ11" s="70">
        <v>18</v>
      </c>
      <c r="AR11" s="70">
        <v>208</v>
      </c>
      <c r="AS11" s="70">
        <v>493</v>
      </c>
      <c r="AT11" s="70">
        <v>0</v>
      </c>
      <c r="AU11" s="70">
        <v>0</v>
      </c>
      <c r="AV11" s="70">
        <v>0</v>
      </c>
      <c r="AW11" s="70">
        <v>0</v>
      </c>
      <c r="AX11" s="70">
        <v>42</v>
      </c>
      <c r="AY11" s="70">
        <v>0</v>
      </c>
      <c r="AZ11" s="70">
        <v>0</v>
      </c>
      <c r="BA11" s="70">
        <v>0</v>
      </c>
      <c r="BB11" s="70">
        <v>0</v>
      </c>
      <c r="BC11" s="70">
        <v>1370</v>
      </c>
      <c r="BD11" s="70">
        <v>79</v>
      </c>
      <c r="BE11" s="70">
        <v>490</v>
      </c>
      <c r="BF11" s="70">
        <v>41</v>
      </c>
      <c r="BG11" s="70">
        <v>308</v>
      </c>
      <c r="BH11" s="70">
        <v>0</v>
      </c>
      <c r="BI11" s="70">
        <v>53</v>
      </c>
      <c r="BJ11" s="70">
        <v>33</v>
      </c>
      <c r="BK11" s="70">
        <v>56</v>
      </c>
      <c r="BL11" s="70">
        <v>398</v>
      </c>
      <c r="BM11" s="70">
        <v>607</v>
      </c>
      <c r="BN11" s="70">
        <v>85</v>
      </c>
      <c r="BO11" s="70">
        <v>559</v>
      </c>
      <c r="BP11" s="70">
        <v>779</v>
      </c>
      <c r="BQ11" s="70">
        <v>0</v>
      </c>
      <c r="BR11" s="70">
        <v>1277</v>
      </c>
      <c r="BS11" s="70">
        <v>0</v>
      </c>
      <c r="BT11" s="70">
        <v>2887</v>
      </c>
      <c r="BU11" s="70">
        <v>7604</v>
      </c>
      <c r="BV11" s="70">
        <v>106221</v>
      </c>
      <c r="BW11" s="70">
        <v>361</v>
      </c>
      <c r="BX11" s="70">
        <v>81</v>
      </c>
      <c r="BY11" s="70">
        <v>0</v>
      </c>
      <c r="BZ11" s="70">
        <v>0</v>
      </c>
      <c r="CA11" s="70">
        <v>0</v>
      </c>
      <c r="CB11" s="70">
        <v>582</v>
      </c>
      <c r="CC11" s="70">
        <v>20917</v>
      </c>
      <c r="CD11" s="70">
        <v>0</v>
      </c>
      <c r="CE11" s="70">
        <v>0</v>
      </c>
      <c r="CF11" s="70">
        <v>0</v>
      </c>
      <c r="CG11" s="70">
        <v>0</v>
      </c>
      <c r="CH11" s="70">
        <v>0</v>
      </c>
      <c r="CI11" s="70">
        <v>0</v>
      </c>
      <c r="CJ11" s="70">
        <v>0</v>
      </c>
      <c r="CK11" s="70">
        <v>0</v>
      </c>
      <c r="CL11" s="70">
        <v>0</v>
      </c>
      <c r="CM11" s="70">
        <v>0</v>
      </c>
      <c r="CN11" s="70">
        <v>0</v>
      </c>
      <c r="CO11" s="70">
        <v>0</v>
      </c>
      <c r="CP11" s="70">
        <v>128163</v>
      </c>
    </row>
    <row r="12" spans="1:94" x14ac:dyDescent="0.45">
      <c r="A12" t="s">
        <v>47</v>
      </c>
      <c r="B12" t="s">
        <v>141</v>
      </c>
      <c r="C12" s="70">
        <v>0</v>
      </c>
      <c r="D12" s="70">
        <v>0</v>
      </c>
      <c r="E12" s="70">
        <v>10482</v>
      </c>
      <c r="F12" s="70">
        <v>1711</v>
      </c>
      <c r="G12" s="70">
        <v>1204</v>
      </c>
      <c r="H12" s="70">
        <v>0</v>
      </c>
      <c r="I12" s="70">
        <v>0</v>
      </c>
      <c r="J12" s="70">
        <v>0</v>
      </c>
      <c r="K12" s="70">
        <v>0</v>
      </c>
      <c r="L12" s="70">
        <v>0</v>
      </c>
      <c r="M12" s="70">
        <v>0</v>
      </c>
      <c r="N12" s="70">
        <v>0</v>
      </c>
      <c r="O12" s="70">
        <v>0</v>
      </c>
      <c r="P12" s="70">
        <v>0</v>
      </c>
      <c r="Q12" s="70">
        <v>0</v>
      </c>
      <c r="R12" s="70">
        <v>0</v>
      </c>
      <c r="S12" s="70">
        <v>0</v>
      </c>
      <c r="T12" s="70">
        <v>0</v>
      </c>
      <c r="U12" s="70">
        <v>0</v>
      </c>
      <c r="V12" s="70">
        <v>0</v>
      </c>
      <c r="W12" s="70">
        <v>0</v>
      </c>
      <c r="X12" s="70">
        <v>0</v>
      </c>
      <c r="Y12" s="70">
        <v>0</v>
      </c>
      <c r="Z12" s="70">
        <v>0</v>
      </c>
      <c r="AA12" s="70">
        <v>0</v>
      </c>
      <c r="AB12" s="70">
        <v>0</v>
      </c>
      <c r="AC12" s="70">
        <v>0</v>
      </c>
      <c r="AD12" s="70">
        <v>0</v>
      </c>
      <c r="AE12" s="70">
        <v>0</v>
      </c>
      <c r="AF12" s="70">
        <v>0</v>
      </c>
      <c r="AG12" s="70">
        <v>0</v>
      </c>
      <c r="AH12" s="70">
        <v>0</v>
      </c>
      <c r="AI12" s="70">
        <v>0</v>
      </c>
      <c r="AJ12" s="70">
        <v>0</v>
      </c>
      <c r="AK12" s="70">
        <v>0</v>
      </c>
      <c r="AL12" s="70">
        <v>0</v>
      </c>
      <c r="AM12" s="70">
        <v>0</v>
      </c>
      <c r="AN12" s="70">
        <v>0</v>
      </c>
      <c r="AO12" s="70">
        <v>0</v>
      </c>
      <c r="AP12" s="70">
        <v>0</v>
      </c>
      <c r="AQ12" s="70">
        <v>0</v>
      </c>
      <c r="AR12" s="70">
        <v>0</v>
      </c>
      <c r="AS12" s="70">
        <v>0</v>
      </c>
      <c r="AT12" s="70">
        <v>0</v>
      </c>
      <c r="AU12" s="70">
        <v>0</v>
      </c>
      <c r="AV12" s="70">
        <v>0</v>
      </c>
      <c r="AW12" s="70">
        <v>0</v>
      </c>
      <c r="AX12" s="70">
        <v>0</v>
      </c>
      <c r="AY12" s="70">
        <v>0</v>
      </c>
      <c r="AZ12" s="70">
        <v>0</v>
      </c>
      <c r="BA12" s="70">
        <v>0</v>
      </c>
      <c r="BB12" s="70">
        <v>0</v>
      </c>
      <c r="BC12" s="70">
        <v>56</v>
      </c>
      <c r="BD12" s="70">
        <v>3</v>
      </c>
      <c r="BE12" s="70">
        <v>0</v>
      </c>
      <c r="BF12" s="70">
        <v>0</v>
      </c>
      <c r="BG12" s="70">
        <v>0</v>
      </c>
      <c r="BH12" s="70">
        <v>0</v>
      </c>
      <c r="BI12" s="70">
        <v>0</v>
      </c>
      <c r="BJ12" s="70">
        <v>0</v>
      </c>
      <c r="BK12" s="70">
        <v>0</v>
      </c>
      <c r="BL12" s="70">
        <v>0</v>
      </c>
      <c r="BM12" s="70">
        <v>0</v>
      </c>
      <c r="BN12" s="70">
        <v>0</v>
      </c>
      <c r="BO12" s="70">
        <v>0</v>
      </c>
      <c r="BP12" s="70">
        <v>0</v>
      </c>
      <c r="BQ12" s="70">
        <v>0</v>
      </c>
      <c r="BR12" s="70">
        <v>0</v>
      </c>
      <c r="BS12" s="70">
        <v>0</v>
      </c>
      <c r="BT12" s="70">
        <v>0</v>
      </c>
      <c r="BU12" s="70">
        <v>0</v>
      </c>
      <c r="BV12" s="70">
        <v>13455</v>
      </c>
      <c r="BW12" s="70">
        <v>0</v>
      </c>
      <c r="BX12" s="70">
        <v>3177</v>
      </c>
      <c r="BY12" s="70">
        <v>0</v>
      </c>
      <c r="BZ12" s="70">
        <v>0</v>
      </c>
      <c r="CA12" s="70">
        <v>137945</v>
      </c>
      <c r="CB12" s="70">
        <v>4</v>
      </c>
      <c r="CC12" s="70">
        <v>2528</v>
      </c>
      <c r="CD12" s="70">
        <v>0</v>
      </c>
      <c r="CE12" s="70">
        <v>0</v>
      </c>
      <c r="CF12" s="70">
        <v>0</v>
      </c>
      <c r="CG12" s="70">
        <v>0</v>
      </c>
      <c r="CH12" s="70">
        <v>0</v>
      </c>
      <c r="CI12" s="70">
        <v>0</v>
      </c>
      <c r="CJ12" s="70">
        <v>0</v>
      </c>
      <c r="CK12" s="70">
        <v>0</v>
      </c>
      <c r="CL12" s="70">
        <v>0</v>
      </c>
      <c r="CM12" s="70">
        <v>0</v>
      </c>
      <c r="CN12" s="70">
        <v>0</v>
      </c>
      <c r="CO12" s="70">
        <v>0</v>
      </c>
      <c r="CP12" s="70">
        <v>157109</v>
      </c>
    </row>
    <row r="13" spans="1:94" x14ac:dyDescent="0.45">
      <c r="A13" t="s">
        <v>48</v>
      </c>
      <c r="B13" t="s">
        <v>142</v>
      </c>
      <c r="C13" s="70">
        <v>4500</v>
      </c>
      <c r="D13" s="70">
        <v>139</v>
      </c>
      <c r="E13" s="70">
        <v>4968</v>
      </c>
      <c r="F13" s="70">
        <v>2565</v>
      </c>
      <c r="G13" s="70">
        <v>162</v>
      </c>
      <c r="H13" s="70">
        <v>23739</v>
      </c>
      <c r="I13" s="70">
        <v>4615</v>
      </c>
      <c r="J13" s="70">
        <v>1198</v>
      </c>
      <c r="K13" s="70">
        <v>2673</v>
      </c>
      <c r="L13" s="70">
        <v>5861</v>
      </c>
      <c r="M13" s="70">
        <v>3722</v>
      </c>
      <c r="N13" s="70">
        <v>1703</v>
      </c>
      <c r="O13" s="70">
        <v>483</v>
      </c>
      <c r="P13" s="70">
        <v>644</v>
      </c>
      <c r="Q13" s="70">
        <v>2565</v>
      </c>
      <c r="R13" s="70">
        <v>744</v>
      </c>
      <c r="S13" s="70">
        <v>467</v>
      </c>
      <c r="T13" s="70">
        <v>759</v>
      </c>
      <c r="U13" s="70">
        <v>8029</v>
      </c>
      <c r="V13" s="70">
        <v>851</v>
      </c>
      <c r="W13" s="70">
        <v>57</v>
      </c>
      <c r="X13" s="70">
        <v>4387</v>
      </c>
      <c r="Y13" s="70">
        <v>970</v>
      </c>
      <c r="Z13" s="70">
        <v>6068</v>
      </c>
      <c r="AA13" s="70">
        <v>12563</v>
      </c>
      <c r="AB13" s="70">
        <v>3724</v>
      </c>
      <c r="AC13" s="70">
        <v>15942</v>
      </c>
      <c r="AD13" s="70">
        <v>4077</v>
      </c>
      <c r="AE13" s="70">
        <v>8415</v>
      </c>
      <c r="AF13" s="70">
        <v>4863</v>
      </c>
      <c r="AG13" s="70">
        <v>16527</v>
      </c>
      <c r="AH13" s="70">
        <v>29</v>
      </c>
      <c r="AI13" s="70">
        <v>102</v>
      </c>
      <c r="AJ13" s="70">
        <v>76</v>
      </c>
      <c r="AK13" s="70">
        <v>1322</v>
      </c>
      <c r="AL13" s="70">
        <v>120</v>
      </c>
      <c r="AM13" s="70">
        <v>302</v>
      </c>
      <c r="AN13" s="70">
        <v>487</v>
      </c>
      <c r="AO13" s="70">
        <v>10258</v>
      </c>
      <c r="AP13" s="70">
        <v>412</v>
      </c>
      <c r="AQ13" s="70">
        <v>312</v>
      </c>
      <c r="AR13" s="70">
        <v>2393</v>
      </c>
      <c r="AS13" s="70">
        <v>1389</v>
      </c>
      <c r="AT13" s="70">
        <v>3233</v>
      </c>
      <c r="AU13" s="70">
        <v>854</v>
      </c>
      <c r="AV13" s="70">
        <v>459</v>
      </c>
      <c r="AW13" s="70">
        <v>1648</v>
      </c>
      <c r="AX13" s="70">
        <v>19</v>
      </c>
      <c r="AY13" s="70">
        <v>102738</v>
      </c>
      <c r="AZ13" s="70">
        <v>1631</v>
      </c>
      <c r="BA13" s="70">
        <v>294</v>
      </c>
      <c r="BB13" s="70">
        <v>168</v>
      </c>
      <c r="BC13" s="70">
        <v>3158</v>
      </c>
      <c r="BD13" s="70">
        <v>8959</v>
      </c>
      <c r="BE13" s="70">
        <v>2240</v>
      </c>
      <c r="BF13" s="70">
        <v>378</v>
      </c>
      <c r="BG13" s="70">
        <v>7250</v>
      </c>
      <c r="BH13" s="70">
        <v>1745</v>
      </c>
      <c r="BI13" s="70">
        <v>6098</v>
      </c>
      <c r="BJ13" s="70">
        <v>1617</v>
      </c>
      <c r="BK13" s="70">
        <v>771</v>
      </c>
      <c r="BL13" s="70">
        <v>685</v>
      </c>
      <c r="BM13" s="70">
        <v>1895</v>
      </c>
      <c r="BN13" s="70">
        <v>6059</v>
      </c>
      <c r="BO13" s="70">
        <v>20541</v>
      </c>
      <c r="BP13" s="70">
        <v>3791</v>
      </c>
      <c r="BQ13" s="70">
        <v>1362</v>
      </c>
      <c r="BR13" s="70">
        <v>628</v>
      </c>
      <c r="BS13" s="70">
        <v>919</v>
      </c>
      <c r="BT13" s="70">
        <v>22214</v>
      </c>
      <c r="BU13" s="70">
        <v>1624</v>
      </c>
      <c r="BV13" s="70">
        <v>368161</v>
      </c>
      <c r="BW13" s="70">
        <v>283695</v>
      </c>
      <c r="BX13" s="70">
        <v>0</v>
      </c>
      <c r="BY13" s="70">
        <v>0</v>
      </c>
      <c r="BZ13" s="70">
        <v>0</v>
      </c>
      <c r="CA13" s="70">
        <v>0</v>
      </c>
      <c r="CB13" s="70">
        <v>0</v>
      </c>
      <c r="CC13" s="70">
        <v>4264</v>
      </c>
      <c r="CD13" s="70">
        <v>0</v>
      </c>
      <c r="CE13" s="70">
        <v>0</v>
      </c>
      <c r="CF13" s="70">
        <v>0</v>
      </c>
      <c r="CG13" s="70">
        <v>0</v>
      </c>
      <c r="CH13" s="70">
        <v>0</v>
      </c>
      <c r="CI13" s="70">
        <v>0</v>
      </c>
      <c r="CJ13" s="70">
        <v>0</v>
      </c>
      <c r="CK13" s="70">
        <v>0</v>
      </c>
      <c r="CL13" s="70">
        <v>0</v>
      </c>
      <c r="CM13" s="70">
        <v>0</v>
      </c>
      <c r="CN13" s="70">
        <v>0</v>
      </c>
      <c r="CO13" s="70">
        <v>0</v>
      </c>
      <c r="CP13" s="70">
        <v>656119</v>
      </c>
    </row>
    <row r="14" spans="1:94" x14ac:dyDescent="0.45">
      <c r="A14" t="s">
        <v>49</v>
      </c>
      <c r="B14" t="s">
        <v>143</v>
      </c>
      <c r="C14" s="70">
        <v>1782</v>
      </c>
      <c r="D14" s="70">
        <v>44</v>
      </c>
      <c r="E14" s="70">
        <v>1247</v>
      </c>
      <c r="F14" s="70">
        <v>1398</v>
      </c>
      <c r="G14" s="70">
        <v>1488</v>
      </c>
      <c r="H14" s="70">
        <v>7384</v>
      </c>
      <c r="I14" s="70">
        <v>202</v>
      </c>
      <c r="J14" s="70">
        <v>130</v>
      </c>
      <c r="K14" s="70">
        <v>294</v>
      </c>
      <c r="L14" s="70">
        <v>505</v>
      </c>
      <c r="M14" s="70">
        <v>528</v>
      </c>
      <c r="N14" s="70">
        <v>330</v>
      </c>
      <c r="O14" s="70">
        <v>59</v>
      </c>
      <c r="P14" s="70">
        <v>95</v>
      </c>
      <c r="Q14" s="70">
        <v>429</v>
      </c>
      <c r="R14" s="70">
        <v>107</v>
      </c>
      <c r="S14" s="70">
        <v>67</v>
      </c>
      <c r="T14" s="70">
        <v>125</v>
      </c>
      <c r="U14" s="70">
        <v>1041</v>
      </c>
      <c r="V14" s="70">
        <v>65</v>
      </c>
      <c r="W14" s="70">
        <v>8</v>
      </c>
      <c r="X14" s="70">
        <v>594</v>
      </c>
      <c r="Y14" s="70">
        <v>156</v>
      </c>
      <c r="Z14" s="70">
        <v>9107</v>
      </c>
      <c r="AA14" s="70">
        <v>1420</v>
      </c>
      <c r="AB14" s="70">
        <v>387</v>
      </c>
      <c r="AC14" s="70">
        <v>1984</v>
      </c>
      <c r="AD14" s="70">
        <v>657</v>
      </c>
      <c r="AE14" s="70">
        <v>490</v>
      </c>
      <c r="AF14" s="70">
        <v>471</v>
      </c>
      <c r="AG14" s="70">
        <v>2690</v>
      </c>
      <c r="AH14" s="70">
        <v>164</v>
      </c>
      <c r="AI14" s="70">
        <v>2408</v>
      </c>
      <c r="AJ14" s="70">
        <v>32</v>
      </c>
      <c r="AK14" s="70">
        <v>189</v>
      </c>
      <c r="AL14" s="70">
        <v>260</v>
      </c>
      <c r="AM14" s="70">
        <v>210</v>
      </c>
      <c r="AN14" s="70">
        <v>1485</v>
      </c>
      <c r="AO14" s="70">
        <v>583</v>
      </c>
      <c r="AP14" s="70">
        <v>35</v>
      </c>
      <c r="AQ14" s="70">
        <v>24</v>
      </c>
      <c r="AR14" s="70">
        <v>2102</v>
      </c>
      <c r="AS14" s="70">
        <v>134</v>
      </c>
      <c r="AT14" s="70">
        <v>2865</v>
      </c>
      <c r="AU14" s="70">
        <v>925</v>
      </c>
      <c r="AV14" s="70">
        <v>198</v>
      </c>
      <c r="AW14" s="70">
        <v>257</v>
      </c>
      <c r="AX14" s="70">
        <v>74606</v>
      </c>
      <c r="AY14" s="70">
        <v>78364</v>
      </c>
      <c r="AZ14" s="70">
        <v>162</v>
      </c>
      <c r="BA14" s="70">
        <v>59</v>
      </c>
      <c r="BB14" s="70">
        <v>16</v>
      </c>
      <c r="BC14" s="70">
        <v>606</v>
      </c>
      <c r="BD14" s="70">
        <v>514</v>
      </c>
      <c r="BE14" s="70">
        <v>412</v>
      </c>
      <c r="BF14" s="70">
        <v>25</v>
      </c>
      <c r="BG14" s="70">
        <v>461</v>
      </c>
      <c r="BH14" s="70">
        <v>185</v>
      </c>
      <c r="BI14" s="70">
        <v>476</v>
      </c>
      <c r="BJ14" s="70">
        <v>160</v>
      </c>
      <c r="BK14" s="70">
        <v>143</v>
      </c>
      <c r="BL14" s="70">
        <v>209</v>
      </c>
      <c r="BM14" s="70">
        <v>321</v>
      </c>
      <c r="BN14" s="70">
        <v>738</v>
      </c>
      <c r="BO14" s="70">
        <v>1546</v>
      </c>
      <c r="BP14" s="70">
        <v>3480</v>
      </c>
      <c r="BQ14" s="70">
        <v>7761</v>
      </c>
      <c r="BR14" s="70">
        <v>1905</v>
      </c>
      <c r="BS14" s="70">
        <v>1221</v>
      </c>
      <c r="BT14" s="70">
        <v>30741</v>
      </c>
      <c r="BU14" s="70">
        <v>52634</v>
      </c>
      <c r="BV14" s="70">
        <v>303895</v>
      </c>
      <c r="BW14" s="70">
        <v>0</v>
      </c>
      <c r="BX14" s="70">
        <v>0</v>
      </c>
      <c r="BY14" s="70">
        <v>0</v>
      </c>
      <c r="BZ14" s="70">
        <v>600648</v>
      </c>
      <c r="CA14" s="70">
        <v>475704</v>
      </c>
      <c r="CB14" s="70">
        <v>0</v>
      </c>
      <c r="CC14" s="70">
        <v>100</v>
      </c>
      <c r="CD14" s="70">
        <v>0</v>
      </c>
      <c r="CE14" s="70">
        <v>0</v>
      </c>
      <c r="CF14" s="70">
        <v>0</v>
      </c>
      <c r="CG14" s="70">
        <v>3702</v>
      </c>
      <c r="CH14" s="70">
        <v>0</v>
      </c>
      <c r="CI14" s="70">
        <v>0</v>
      </c>
      <c r="CJ14" s="70">
        <v>0</v>
      </c>
      <c r="CK14" s="70">
        <v>12624</v>
      </c>
      <c r="CL14" s="70">
        <v>0</v>
      </c>
      <c r="CM14" s="70">
        <v>0</v>
      </c>
      <c r="CN14" s="70">
        <v>0</v>
      </c>
      <c r="CO14" s="70">
        <v>305038</v>
      </c>
      <c r="CP14" s="70">
        <v>1701712</v>
      </c>
    </row>
    <row r="15" spans="1:94" x14ac:dyDescent="0.45">
      <c r="A15" t="s">
        <v>50</v>
      </c>
      <c r="B15" t="s">
        <v>144</v>
      </c>
      <c r="C15" s="70">
        <v>409</v>
      </c>
      <c r="D15" s="70">
        <v>53</v>
      </c>
      <c r="E15" s="70">
        <v>0</v>
      </c>
      <c r="F15" s="70">
        <v>122</v>
      </c>
      <c r="G15" s="70">
        <v>182</v>
      </c>
      <c r="H15" s="70">
        <v>0</v>
      </c>
      <c r="I15" s="70">
        <v>62044</v>
      </c>
      <c r="J15" s="70">
        <v>26180</v>
      </c>
      <c r="K15" s="70">
        <v>505</v>
      </c>
      <c r="L15" s="70">
        <v>445</v>
      </c>
      <c r="M15" s="70">
        <v>359</v>
      </c>
      <c r="N15" s="70">
        <v>1117</v>
      </c>
      <c r="O15" s="70">
        <v>403</v>
      </c>
      <c r="P15" s="70">
        <v>309</v>
      </c>
      <c r="Q15" s="70">
        <v>4478</v>
      </c>
      <c r="R15" s="70">
        <v>361</v>
      </c>
      <c r="S15" s="70">
        <v>8451</v>
      </c>
      <c r="T15" s="70">
        <v>1421</v>
      </c>
      <c r="U15" s="70">
        <v>586</v>
      </c>
      <c r="V15" s="70">
        <v>62</v>
      </c>
      <c r="W15" s="70">
        <v>3</v>
      </c>
      <c r="X15" s="70">
        <v>6838</v>
      </c>
      <c r="Y15" s="70">
        <v>5</v>
      </c>
      <c r="Z15" s="70">
        <v>0</v>
      </c>
      <c r="AA15" s="70">
        <v>270</v>
      </c>
      <c r="AB15" s="70">
        <v>1733</v>
      </c>
      <c r="AC15" s="70">
        <v>4296</v>
      </c>
      <c r="AD15" s="70">
        <v>187</v>
      </c>
      <c r="AE15" s="70">
        <v>794</v>
      </c>
      <c r="AF15" s="70">
        <v>125</v>
      </c>
      <c r="AG15" s="70">
        <v>1404</v>
      </c>
      <c r="AH15" s="70">
        <v>0</v>
      </c>
      <c r="AI15" s="70">
        <v>2999</v>
      </c>
      <c r="AJ15" s="70">
        <v>0</v>
      </c>
      <c r="AK15" s="70">
        <v>87</v>
      </c>
      <c r="AL15" s="70">
        <v>0</v>
      </c>
      <c r="AM15" s="70">
        <v>3</v>
      </c>
      <c r="AN15" s="70">
        <v>68</v>
      </c>
      <c r="AO15" s="70">
        <v>261</v>
      </c>
      <c r="AP15" s="70">
        <v>64</v>
      </c>
      <c r="AQ15" s="70">
        <v>98</v>
      </c>
      <c r="AR15" s="70">
        <v>1354</v>
      </c>
      <c r="AS15" s="70">
        <v>2073</v>
      </c>
      <c r="AT15" s="70">
        <v>158</v>
      </c>
      <c r="AU15" s="70">
        <v>8</v>
      </c>
      <c r="AV15" s="70">
        <v>10</v>
      </c>
      <c r="AW15" s="70">
        <v>0</v>
      </c>
      <c r="AX15" s="70">
        <v>97</v>
      </c>
      <c r="AY15" s="70">
        <v>8974</v>
      </c>
      <c r="AZ15" s="70">
        <v>348</v>
      </c>
      <c r="BA15" s="70">
        <v>14</v>
      </c>
      <c r="BB15" s="70">
        <v>17</v>
      </c>
      <c r="BC15" s="70">
        <v>860</v>
      </c>
      <c r="BD15" s="70">
        <v>3</v>
      </c>
      <c r="BE15" s="70">
        <v>1007</v>
      </c>
      <c r="BF15" s="70">
        <v>16</v>
      </c>
      <c r="BG15" s="70">
        <v>34</v>
      </c>
      <c r="BH15" s="70">
        <v>326</v>
      </c>
      <c r="BI15" s="70">
        <v>461</v>
      </c>
      <c r="BJ15" s="70">
        <v>6</v>
      </c>
      <c r="BK15" s="70">
        <v>1423</v>
      </c>
      <c r="BL15" s="70">
        <v>9</v>
      </c>
      <c r="BM15" s="70">
        <v>207</v>
      </c>
      <c r="BN15" s="70">
        <v>799</v>
      </c>
      <c r="BO15" s="70">
        <v>1457</v>
      </c>
      <c r="BP15" s="70">
        <v>787</v>
      </c>
      <c r="BQ15" s="70">
        <v>14</v>
      </c>
      <c r="BR15" s="70">
        <v>26</v>
      </c>
      <c r="BS15" s="70">
        <v>1</v>
      </c>
      <c r="BT15" s="70">
        <v>5826</v>
      </c>
      <c r="BU15" s="70">
        <v>184</v>
      </c>
      <c r="BV15" s="70">
        <v>153218</v>
      </c>
      <c r="BW15" s="70">
        <v>11546</v>
      </c>
      <c r="BX15" s="70">
        <v>0</v>
      </c>
      <c r="BY15" s="70">
        <v>0</v>
      </c>
      <c r="BZ15" s="70">
        <v>11355</v>
      </c>
      <c r="CA15" s="70">
        <v>431</v>
      </c>
      <c r="CB15" s="70">
        <v>631</v>
      </c>
      <c r="CC15" s="70">
        <v>7115</v>
      </c>
      <c r="CD15" s="70">
        <v>0</v>
      </c>
      <c r="CE15" s="70">
        <v>0</v>
      </c>
      <c r="CF15" s="70">
        <v>0</v>
      </c>
      <c r="CG15" s="70">
        <v>0</v>
      </c>
      <c r="CH15" s="70">
        <v>0</v>
      </c>
      <c r="CI15" s="70">
        <v>194</v>
      </c>
      <c r="CJ15" s="70">
        <v>0</v>
      </c>
      <c r="CK15" s="70">
        <v>0</v>
      </c>
      <c r="CL15" s="70">
        <v>0</v>
      </c>
      <c r="CM15" s="70">
        <v>0</v>
      </c>
      <c r="CN15" s="70">
        <v>0</v>
      </c>
      <c r="CO15" s="70">
        <v>0</v>
      </c>
      <c r="CP15" s="70">
        <v>184489</v>
      </c>
    </row>
    <row r="16" spans="1:94" x14ac:dyDescent="0.45">
      <c r="A16" t="s">
        <v>51</v>
      </c>
      <c r="B16" t="s">
        <v>145</v>
      </c>
      <c r="C16" s="70">
        <v>6</v>
      </c>
      <c r="D16" s="70">
        <v>82</v>
      </c>
      <c r="E16" s="70">
        <v>1551</v>
      </c>
      <c r="F16" s="70">
        <v>410</v>
      </c>
      <c r="G16" s="70">
        <v>1139</v>
      </c>
      <c r="H16" s="70">
        <v>85</v>
      </c>
      <c r="I16" s="70">
        <v>99559</v>
      </c>
      <c r="J16" s="70">
        <v>1106</v>
      </c>
      <c r="K16" s="70">
        <v>19712</v>
      </c>
      <c r="L16" s="70">
        <v>2991</v>
      </c>
      <c r="M16" s="70">
        <v>1905</v>
      </c>
      <c r="N16" s="70">
        <v>3020</v>
      </c>
      <c r="O16" s="70">
        <v>197</v>
      </c>
      <c r="P16" s="70">
        <v>2371</v>
      </c>
      <c r="Q16" s="70">
        <v>9982</v>
      </c>
      <c r="R16" s="70">
        <v>495</v>
      </c>
      <c r="S16" s="70">
        <v>496</v>
      </c>
      <c r="T16" s="70">
        <v>1108</v>
      </c>
      <c r="U16" s="70">
        <v>7353</v>
      </c>
      <c r="V16" s="70">
        <v>241</v>
      </c>
      <c r="W16" s="70">
        <v>0</v>
      </c>
      <c r="X16" s="70">
        <v>541</v>
      </c>
      <c r="Y16" s="70">
        <v>3</v>
      </c>
      <c r="Z16" s="70">
        <v>2235</v>
      </c>
      <c r="AA16" s="70">
        <v>3502</v>
      </c>
      <c r="AB16" s="70">
        <v>2231</v>
      </c>
      <c r="AC16" s="70">
        <v>440</v>
      </c>
      <c r="AD16" s="70">
        <v>471</v>
      </c>
      <c r="AE16" s="70">
        <v>149</v>
      </c>
      <c r="AF16" s="70">
        <v>257</v>
      </c>
      <c r="AG16" s="70">
        <v>1497</v>
      </c>
      <c r="AH16" s="70">
        <v>0</v>
      </c>
      <c r="AI16" s="70">
        <v>26</v>
      </c>
      <c r="AJ16" s="70">
        <v>0</v>
      </c>
      <c r="AK16" s="70">
        <v>53</v>
      </c>
      <c r="AL16" s="70">
        <v>0</v>
      </c>
      <c r="AM16" s="70">
        <v>1</v>
      </c>
      <c r="AN16" s="70">
        <v>46</v>
      </c>
      <c r="AO16" s="70">
        <v>303</v>
      </c>
      <c r="AP16" s="70">
        <v>6</v>
      </c>
      <c r="AQ16" s="70">
        <v>3</v>
      </c>
      <c r="AR16" s="70">
        <v>4296</v>
      </c>
      <c r="AS16" s="70">
        <v>1444</v>
      </c>
      <c r="AT16" s="70">
        <v>135</v>
      </c>
      <c r="AU16" s="70">
        <v>87</v>
      </c>
      <c r="AV16" s="70">
        <v>4</v>
      </c>
      <c r="AW16" s="70">
        <v>0</v>
      </c>
      <c r="AX16" s="70">
        <v>135</v>
      </c>
      <c r="AY16" s="70">
        <v>203</v>
      </c>
      <c r="AZ16" s="70">
        <v>444</v>
      </c>
      <c r="BA16" s="70">
        <v>11</v>
      </c>
      <c r="BB16" s="70">
        <v>110</v>
      </c>
      <c r="BC16" s="70">
        <v>5311</v>
      </c>
      <c r="BD16" s="70">
        <v>106</v>
      </c>
      <c r="BE16" s="70">
        <v>1521</v>
      </c>
      <c r="BF16" s="70">
        <v>239</v>
      </c>
      <c r="BG16" s="70">
        <v>111</v>
      </c>
      <c r="BH16" s="70">
        <v>3483</v>
      </c>
      <c r="BI16" s="70">
        <v>2973</v>
      </c>
      <c r="BJ16" s="70">
        <v>290</v>
      </c>
      <c r="BK16" s="70">
        <v>368</v>
      </c>
      <c r="BL16" s="70">
        <v>20</v>
      </c>
      <c r="BM16" s="70">
        <v>184</v>
      </c>
      <c r="BN16" s="70">
        <v>193</v>
      </c>
      <c r="BO16" s="70">
        <v>3276</v>
      </c>
      <c r="BP16" s="70">
        <v>1565</v>
      </c>
      <c r="BQ16" s="70">
        <v>126</v>
      </c>
      <c r="BR16" s="70">
        <v>601</v>
      </c>
      <c r="BS16" s="70">
        <v>0</v>
      </c>
      <c r="BT16" s="70">
        <v>3268</v>
      </c>
      <c r="BU16" s="70">
        <v>2397</v>
      </c>
      <c r="BV16" s="70">
        <v>198474</v>
      </c>
      <c r="BW16" s="70">
        <v>24770</v>
      </c>
      <c r="BX16" s="70">
        <v>0</v>
      </c>
      <c r="BY16" s="70">
        <v>0</v>
      </c>
      <c r="BZ16" s="70">
        <v>0</v>
      </c>
      <c r="CA16" s="70">
        <v>0</v>
      </c>
      <c r="CB16" s="70">
        <v>1740</v>
      </c>
      <c r="CC16" s="70">
        <v>11789</v>
      </c>
      <c r="CD16" s="70">
        <v>0</v>
      </c>
      <c r="CE16" s="70">
        <v>0</v>
      </c>
      <c r="CF16" s="70">
        <v>0</v>
      </c>
      <c r="CG16" s="70">
        <v>0</v>
      </c>
      <c r="CH16" s="70">
        <v>0</v>
      </c>
      <c r="CI16" s="70">
        <v>0</v>
      </c>
      <c r="CJ16" s="70">
        <v>0</v>
      </c>
      <c r="CK16" s="70">
        <v>0</v>
      </c>
      <c r="CL16" s="70">
        <v>0</v>
      </c>
      <c r="CM16" s="70">
        <v>0</v>
      </c>
      <c r="CN16" s="70">
        <v>0</v>
      </c>
      <c r="CO16" s="70">
        <v>0</v>
      </c>
      <c r="CP16" s="70">
        <v>236773</v>
      </c>
    </row>
    <row r="17" spans="1:94" x14ac:dyDescent="0.45">
      <c r="A17" t="s">
        <v>52</v>
      </c>
      <c r="B17" t="s">
        <v>146</v>
      </c>
      <c r="C17" s="70">
        <v>138</v>
      </c>
      <c r="D17" s="70">
        <v>0</v>
      </c>
      <c r="E17" s="70">
        <v>6887</v>
      </c>
      <c r="F17" s="70">
        <v>640</v>
      </c>
      <c r="G17" s="70">
        <v>765</v>
      </c>
      <c r="H17" s="70">
        <v>3</v>
      </c>
      <c r="I17" s="70">
        <v>6479</v>
      </c>
      <c r="J17" s="70">
        <v>547</v>
      </c>
      <c r="K17" s="70">
        <v>954</v>
      </c>
      <c r="L17" s="70">
        <v>87425</v>
      </c>
      <c r="M17" s="70">
        <v>87046</v>
      </c>
      <c r="N17" s="70">
        <v>36403</v>
      </c>
      <c r="O17" s="70">
        <v>2697</v>
      </c>
      <c r="P17" s="70">
        <v>17862</v>
      </c>
      <c r="Q17" s="70">
        <v>60278</v>
      </c>
      <c r="R17" s="70">
        <v>10987</v>
      </c>
      <c r="S17" s="70">
        <v>4440</v>
      </c>
      <c r="T17" s="70">
        <v>7218</v>
      </c>
      <c r="U17" s="70">
        <v>5720</v>
      </c>
      <c r="V17" s="70">
        <v>415</v>
      </c>
      <c r="W17" s="70">
        <v>0</v>
      </c>
      <c r="X17" s="70">
        <v>765</v>
      </c>
      <c r="Y17" s="70">
        <v>38</v>
      </c>
      <c r="Z17" s="70">
        <v>64</v>
      </c>
      <c r="AA17" s="70">
        <v>59</v>
      </c>
      <c r="AB17" s="70">
        <v>1642</v>
      </c>
      <c r="AC17" s="70">
        <v>1455</v>
      </c>
      <c r="AD17" s="70">
        <v>8</v>
      </c>
      <c r="AE17" s="70">
        <v>0</v>
      </c>
      <c r="AF17" s="70">
        <v>0</v>
      </c>
      <c r="AG17" s="70">
        <v>900</v>
      </c>
      <c r="AH17" s="70">
        <v>0</v>
      </c>
      <c r="AI17" s="70">
        <v>911</v>
      </c>
      <c r="AJ17" s="70">
        <v>0</v>
      </c>
      <c r="AK17" s="70">
        <v>0</v>
      </c>
      <c r="AL17" s="70">
        <v>0</v>
      </c>
      <c r="AM17" s="70">
        <v>0</v>
      </c>
      <c r="AN17" s="70">
        <v>293</v>
      </c>
      <c r="AO17" s="70">
        <v>0</v>
      </c>
      <c r="AP17" s="70">
        <v>18</v>
      </c>
      <c r="AQ17" s="70">
        <v>13</v>
      </c>
      <c r="AR17" s="70">
        <v>271</v>
      </c>
      <c r="AS17" s="70">
        <v>488</v>
      </c>
      <c r="AT17" s="70">
        <v>0</v>
      </c>
      <c r="AU17" s="70">
        <v>0</v>
      </c>
      <c r="AV17" s="70">
        <v>1</v>
      </c>
      <c r="AW17" s="70">
        <v>0</v>
      </c>
      <c r="AX17" s="70">
        <v>2</v>
      </c>
      <c r="AY17" s="70">
        <v>3926</v>
      </c>
      <c r="AZ17" s="70">
        <v>89</v>
      </c>
      <c r="BA17" s="70">
        <v>0</v>
      </c>
      <c r="BB17" s="70">
        <v>10</v>
      </c>
      <c r="BC17" s="70">
        <v>1645</v>
      </c>
      <c r="BD17" s="70">
        <v>52</v>
      </c>
      <c r="BE17" s="70">
        <v>491</v>
      </c>
      <c r="BF17" s="70">
        <v>340</v>
      </c>
      <c r="BG17" s="70">
        <v>132</v>
      </c>
      <c r="BH17" s="70">
        <v>60</v>
      </c>
      <c r="BI17" s="70">
        <v>105</v>
      </c>
      <c r="BJ17" s="70">
        <v>16</v>
      </c>
      <c r="BK17" s="70">
        <v>274</v>
      </c>
      <c r="BL17" s="70">
        <v>21</v>
      </c>
      <c r="BM17" s="70">
        <v>257</v>
      </c>
      <c r="BN17" s="70">
        <v>20</v>
      </c>
      <c r="BO17" s="70">
        <v>144</v>
      </c>
      <c r="BP17" s="70">
        <v>417</v>
      </c>
      <c r="BQ17" s="70">
        <v>98</v>
      </c>
      <c r="BR17" s="70">
        <v>255</v>
      </c>
      <c r="BS17" s="70">
        <v>0</v>
      </c>
      <c r="BT17" s="70">
        <v>400</v>
      </c>
      <c r="BU17" s="70">
        <v>467</v>
      </c>
      <c r="BV17" s="70">
        <v>353052</v>
      </c>
      <c r="BW17" s="70">
        <v>1136</v>
      </c>
      <c r="BX17" s="70">
        <v>0</v>
      </c>
      <c r="BY17" s="70">
        <v>0</v>
      </c>
      <c r="BZ17" s="70">
        <v>0</v>
      </c>
      <c r="CA17" s="70">
        <v>0</v>
      </c>
      <c r="CB17" s="70">
        <v>6462</v>
      </c>
      <c r="CC17" s="70">
        <v>35368</v>
      </c>
      <c r="CD17" s="70">
        <v>0</v>
      </c>
      <c r="CE17" s="70">
        <v>0</v>
      </c>
      <c r="CF17" s="70">
        <v>0</v>
      </c>
      <c r="CG17" s="70">
        <v>0</v>
      </c>
      <c r="CH17" s="70">
        <v>0</v>
      </c>
      <c r="CI17" s="70">
        <v>0</v>
      </c>
      <c r="CJ17" s="70">
        <v>0</v>
      </c>
      <c r="CK17" s="70">
        <v>0</v>
      </c>
      <c r="CL17" s="70">
        <v>0</v>
      </c>
      <c r="CM17" s="70">
        <v>0</v>
      </c>
      <c r="CN17" s="70">
        <v>0</v>
      </c>
      <c r="CO17" s="70">
        <v>0</v>
      </c>
      <c r="CP17" s="70">
        <v>396018</v>
      </c>
    </row>
    <row r="18" spans="1:94" x14ac:dyDescent="0.45">
      <c r="A18" t="s">
        <v>53</v>
      </c>
      <c r="B18" t="s">
        <v>147</v>
      </c>
      <c r="C18" s="70">
        <v>2331</v>
      </c>
      <c r="D18" s="70">
        <v>202</v>
      </c>
      <c r="E18" s="70">
        <v>7409</v>
      </c>
      <c r="F18" s="70">
        <v>1157</v>
      </c>
      <c r="G18" s="70">
        <v>2111</v>
      </c>
      <c r="H18" s="70">
        <v>570</v>
      </c>
      <c r="I18" s="70">
        <v>118862</v>
      </c>
      <c r="J18" s="70">
        <v>3376</v>
      </c>
      <c r="K18" s="70">
        <v>3552</v>
      </c>
      <c r="L18" s="70">
        <v>5928</v>
      </c>
      <c r="M18" s="70">
        <v>48510</v>
      </c>
      <c r="N18" s="70">
        <v>34096</v>
      </c>
      <c r="O18" s="70">
        <v>3889</v>
      </c>
      <c r="P18" s="70">
        <v>9692</v>
      </c>
      <c r="Q18" s="70">
        <v>57893</v>
      </c>
      <c r="R18" s="70">
        <v>14734</v>
      </c>
      <c r="S18" s="70">
        <v>3913</v>
      </c>
      <c r="T18" s="70">
        <v>6569</v>
      </c>
      <c r="U18" s="70">
        <v>19275</v>
      </c>
      <c r="V18" s="70">
        <v>810</v>
      </c>
      <c r="W18" s="70">
        <v>245</v>
      </c>
      <c r="X18" s="70">
        <v>6834</v>
      </c>
      <c r="Y18" s="70">
        <v>1600</v>
      </c>
      <c r="Z18" s="70">
        <v>766</v>
      </c>
      <c r="AA18" s="70">
        <v>12607</v>
      </c>
      <c r="AB18" s="70">
        <v>8400</v>
      </c>
      <c r="AC18" s="70">
        <v>3922</v>
      </c>
      <c r="AD18" s="70">
        <v>653</v>
      </c>
      <c r="AE18" s="70">
        <v>277</v>
      </c>
      <c r="AF18" s="70">
        <v>171</v>
      </c>
      <c r="AG18" s="70">
        <v>2846</v>
      </c>
      <c r="AH18" s="70">
        <v>84</v>
      </c>
      <c r="AI18" s="70">
        <v>597</v>
      </c>
      <c r="AJ18" s="70">
        <v>2112</v>
      </c>
      <c r="AK18" s="70">
        <v>1162</v>
      </c>
      <c r="AL18" s="70">
        <v>240</v>
      </c>
      <c r="AM18" s="70">
        <v>859</v>
      </c>
      <c r="AN18" s="70">
        <v>883</v>
      </c>
      <c r="AO18" s="70">
        <v>657</v>
      </c>
      <c r="AP18" s="70">
        <v>991</v>
      </c>
      <c r="AQ18" s="70">
        <v>39</v>
      </c>
      <c r="AR18" s="70">
        <v>16312</v>
      </c>
      <c r="AS18" s="70">
        <v>2512</v>
      </c>
      <c r="AT18" s="70">
        <v>341</v>
      </c>
      <c r="AU18" s="70">
        <v>279</v>
      </c>
      <c r="AV18" s="70">
        <v>4</v>
      </c>
      <c r="AW18" s="70">
        <v>29</v>
      </c>
      <c r="AX18" s="70">
        <v>71</v>
      </c>
      <c r="AY18" s="70">
        <v>5184</v>
      </c>
      <c r="AZ18" s="70">
        <v>1206</v>
      </c>
      <c r="BA18" s="70">
        <v>36</v>
      </c>
      <c r="BB18" s="70">
        <v>1340</v>
      </c>
      <c r="BC18" s="70">
        <v>7270</v>
      </c>
      <c r="BD18" s="70">
        <v>1254</v>
      </c>
      <c r="BE18" s="70">
        <v>3711</v>
      </c>
      <c r="BF18" s="70">
        <v>2756</v>
      </c>
      <c r="BG18" s="70">
        <v>554</v>
      </c>
      <c r="BH18" s="70">
        <v>340</v>
      </c>
      <c r="BI18" s="70">
        <v>1173</v>
      </c>
      <c r="BJ18" s="70">
        <v>43</v>
      </c>
      <c r="BK18" s="70">
        <v>2070</v>
      </c>
      <c r="BL18" s="70">
        <v>63</v>
      </c>
      <c r="BM18" s="70">
        <v>873</v>
      </c>
      <c r="BN18" s="70">
        <v>1455</v>
      </c>
      <c r="BO18" s="70">
        <v>4375</v>
      </c>
      <c r="BP18" s="70">
        <v>4593</v>
      </c>
      <c r="BQ18" s="70">
        <v>7669</v>
      </c>
      <c r="BR18" s="70">
        <v>1298</v>
      </c>
      <c r="BS18" s="70">
        <v>690</v>
      </c>
      <c r="BT18" s="70">
        <v>7028</v>
      </c>
      <c r="BU18" s="70">
        <v>4282</v>
      </c>
      <c r="BV18" s="70">
        <v>469635</v>
      </c>
      <c r="BW18" s="70">
        <v>48397</v>
      </c>
      <c r="BX18" s="70">
        <v>18464</v>
      </c>
      <c r="BY18" s="70">
        <v>0</v>
      </c>
      <c r="BZ18" s="70">
        <v>0</v>
      </c>
      <c r="CA18" s="70">
        <v>0</v>
      </c>
      <c r="CB18" s="70">
        <v>6217</v>
      </c>
      <c r="CC18" s="70">
        <v>44218</v>
      </c>
      <c r="CD18" s="70">
        <v>0</v>
      </c>
      <c r="CE18" s="70">
        <v>1437</v>
      </c>
      <c r="CF18" s="70">
        <v>0</v>
      </c>
      <c r="CG18" s="70">
        <v>0</v>
      </c>
      <c r="CH18" s="70">
        <v>0</v>
      </c>
      <c r="CI18" s="70">
        <v>20</v>
      </c>
      <c r="CJ18" s="70">
        <v>0</v>
      </c>
      <c r="CK18" s="70">
        <v>0</v>
      </c>
      <c r="CL18" s="70">
        <v>0</v>
      </c>
      <c r="CM18" s="70">
        <v>18</v>
      </c>
      <c r="CN18" s="70">
        <v>0</v>
      </c>
      <c r="CO18" s="70">
        <v>0</v>
      </c>
      <c r="CP18" s="70">
        <v>588407</v>
      </c>
    </row>
    <row r="19" spans="1:94" x14ac:dyDescent="0.45">
      <c r="A19" t="s">
        <v>54</v>
      </c>
      <c r="B19" t="s">
        <v>148</v>
      </c>
      <c r="C19" s="70">
        <v>4921</v>
      </c>
      <c r="D19" s="70">
        <v>457</v>
      </c>
      <c r="E19" s="70">
        <v>15445</v>
      </c>
      <c r="F19" s="70">
        <v>5394</v>
      </c>
      <c r="G19" s="70">
        <v>7442</v>
      </c>
      <c r="H19" s="70">
        <v>1468</v>
      </c>
      <c r="I19" s="70">
        <v>49273</v>
      </c>
      <c r="J19" s="70">
        <v>837</v>
      </c>
      <c r="K19" s="70">
        <v>230</v>
      </c>
      <c r="L19" s="70">
        <v>1862</v>
      </c>
      <c r="M19" s="70">
        <v>5319</v>
      </c>
      <c r="N19" s="70">
        <v>44804</v>
      </c>
      <c r="O19" s="70">
        <v>277</v>
      </c>
      <c r="P19" s="70">
        <v>2238</v>
      </c>
      <c r="Q19" s="70">
        <v>36136</v>
      </c>
      <c r="R19" s="70">
        <v>5800</v>
      </c>
      <c r="S19" s="70">
        <v>99</v>
      </c>
      <c r="T19" s="70">
        <v>1547</v>
      </c>
      <c r="U19" s="70">
        <v>5515</v>
      </c>
      <c r="V19" s="70">
        <v>41</v>
      </c>
      <c r="W19" s="70">
        <v>16</v>
      </c>
      <c r="X19" s="70">
        <v>1190</v>
      </c>
      <c r="Y19" s="70">
        <v>1540</v>
      </c>
      <c r="Z19" s="70">
        <v>307</v>
      </c>
      <c r="AA19" s="70">
        <v>8385</v>
      </c>
      <c r="AB19" s="70">
        <v>2043</v>
      </c>
      <c r="AC19" s="70">
        <v>3427</v>
      </c>
      <c r="AD19" s="70">
        <v>488</v>
      </c>
      <c r="AE19" s="70">
        <v>197</v>
      </c>
      <c r="AF19" s="70">
        <v>218</v>
      </c>
      <c r="AG19" s="70">
        <v>1339</v>
      </c>
      <c r="AH19" s="70">
        <v>8</v>
      </c>
      <c r="AI19" s="70">
        <v>270</v>
      </c>
      <c r="AJ19" s="70">
        <v>29</v>
      </c>
      <c r="AK19" s="70">
        <v>211</v>
      </c>
      <c r="AL19" s="70">
        <v>188</v>
      </c>
      <c r="AM19" s="70">
        <v>65</v>
      </c>
      <c r="AN19" s="70">
        <v>4678</v>
      </c>
      <c r="AO19" s="70">
        <v>539</v>
      </c>
      <c r="AP19" s="70">
        <v>116</v>
      </c>
      <c r="AQ19" s="70">
        <v>49</v>
      </c>
      <c r="AR19" s="70">
        <v>3046</v>
      </c>
      <c r="AS19" s="70">
        <v>992</v>
      </c>
      <c r="AT19" s="70">
        <v>25</v>
      </c>
      <c r="AU19" s="70">
        <v>58</v>
      </c>
      <c r="AV19" s="70">
        <v>1088</v>
      </c>
      <c r="AW19" s="70">
        <v>0</v>
      </c>
      <c r="AX19" s="70">
        <v>69</v>
      </c>
      <c r="AY19" s="70">
        <v>181</v>
      </c>
      <c r="AZ19" s="70">
        <v>2384</v>
      </c>
      <c r="BA19" s="70">
        <v>37</v>
      </c>
      <c r="BB19" s="70">
        <v>1517</v>
      </c>
      <c r="BC19" s="70">
        <v>3889</v>
      </c>
      <c r="BD19" s="70">
        <v>707</v>
      </c>
      <c r="BE19" s="70">
        <v>3831</v>
      </c>
      <c r="BF19" s="70">
        <v>4117</v>
      </c>
      <c r="BG19" s="70">
        <v>1744</v>
      </c>
      <c r="BH19" s="70">
        <v>888</v>
      </c>
      <c r="BI19" s="70">
        <v>759</v>
      </c>
      <c r="BJ19" s="70">
        <v>262</v>
      </c>
      <c r="BK19" s="70">
        <v>173</v>
      </c>
      <c r="BL19" s="70">
        <v>43</v>
      </c>
      <c r="BM19" s="70">
        <v>160</v>
      </c>
      <c r="BN19" s="70">
        <v>131</v>
      </c>
      <c r="BO19" s="70">
        <v>955</v>
      </c>
      <c r="BP19" s="70">
        <v>8608</v>
      </c>
      <c r="BQ19" s="70">
        <v>846</v>
      </c>
      <c r="BR19" s="70">
        <v>193</v>
      </c>
      <c r="BS19" s="70">
        <v>774</v>
      </c>
      <c r="BT19" s="70">
        <v>6447</v>
      </c>
      <c r="BU19" s="70">
        <v>1996</v>
      </c>
      <c r="BV19" s="70">
        <v>260323</v>
      </c>
      <c r="BW19" s="70">
        <v>21253</v>
      </c>
      <c r="BX19" s="70">
        <v>349439</v>
      </c>
      <c r="BY19" s="70">
        <v>0</v>
      </c>
      <c r="BZ19" s="70">
        <v>0</v>
      </c>
      <c r="CA19" s="70">
        <v>0</v>
      </c>
      <c r="CB19" s="70">
        <v>6679</v>
      </c>
      <c r="CC19" s="70">
        <v>135548</v>
      </c>
      <c r="CD19" s="70">
        <v>0</v>
      </c>
      <c r="CE19" s="70">
        <v>806</v>
      </c>
      <c r="CF19" s="70">
        <v>0</v>
      </c>
      <c r="CG19" s="70">
        <v>0</v>
      </c>
      <c r="CH19" s="70">
        <v>0</v>
      </c>
      <c r="CI19" s="70">
        <v>12</v>
      </c>
      <c r="CJ19" s="70">
        <v>0</v>
      </c>
      <c r="CK19" s="70">
        <v>0</v>
      </c>
      <c r="CL19" s="70">
        <v>0</v>
      </c>
      <c r="CM19" s="70">
        <v>226</v>
      </c>
      <c r="CN19" s="70">
        <v>0</v>
      </c>
      <c r="CO19" s="70">
        <v>0</v>
      </c>
      <c r="CP19" s="70">
        <v>774287</v>
      </c>
    </row>
    <row r="20" spans="1:94" x14ac:dyDescent="0.45">
      <c r="A20" t="s">
        <v>55</v>
      </c>
      <c r="B20" t="s">
        <v>149</v>
      </c>
      <c r="C20" s="70">
        <v>230</v>
      </c>
      <c r="D20" s="70">
        <v>1</v>
      </c>
      <c r="E20" s="70">
        <v>29</v>
      </c>
      <c r="F20" s="70">
        <v>30</v>
      </c>
      <c r="G20" s="70">
        <v>503</v>
      </c>
      <c r="H20" s="70">
        <v>113</v>
      </c>
      <c r="I20" s="70">
        <v>7837</v>
      </c>
      <c r="J20" s="70">
        <v>1163</v>
      </c>
      <c r="K20" s="70">
        <v>1570</v>
      </c>
      <c r="L20" s="70">
        <v>2706</v>
      </c>
      <c r="M20" s="70">
        <v>7150</v>
      </c>
      <c r="N20" s="70">
        <v>12170</v>
      </c>
      <c r="O20" s="70">
        <v>28566</v>
      </c>
      <c r="P20" s="70">
        <v>6445</v>
      </c>
      <c r="Q20" s="70">
        <v>30887</v>
      </c>
      <c r="R20" s="70">
        <v>22839</v>
      </c>
      <c r="S20" s="70">
        <v>1513</v>
      </c>
      <c r="T20" s="70">
        <v>3678</v>
      </c>
      <c r="U20" s="70">
        <v>3212</v>
      </c>
      <c r="V20" s="70">
        <v>928</v>
      </c>
      <c r="W20" s="70">
        <v>117</v>
      </c>
      <c r="X20" s="70">
        <v>1358</v>
      </c>
      <c r="Y20" s="70">
        <v>2056</v>
      </c>
      <c r="Z20" s="70">
        <v>687</v>
      </c>
      <c r="AA20" s="70">
        <v>7407</v>
      </c>
      <c r="AB20" s="70">
        <v>3047</v>
      </c>
      <c r="AC20" s="70">
        <v>16055</v>
      </c>
      <c r="AD20" s="70">
        <v>1297</v>
      </c>
      <c r="AE20" s="70">
        <v>569</v>
      </c>
      <c r="AF20" s="70">
        <v>518</v>
      </c>
      <c r="AG20" s="70">
        <v>3871</v>
      </c>
      <c r="AH20" s="70">
        <v>2</v>
      </c>
      <c r="AI20" s="70">
        <v>151</v>
      </c>
      <c r="AJ20" s="70">
        <v>4</v>
      </c>
      <c r="AK20" s="70">
        <v>234</v>
      </c>
      <c r="AL20" s="70">
        <v>9</v>
      </c>
      <c r="AM20" s="70">
        <v>6</v>
      </c>
      <c r="AN20" s="70">
        <v>120</v>
      </c>
      <c r="AO20" s="70">
        <v>425</v>
      </c>
      <c r="AP20" s="70">
        <v>3886</v>
      </c>
      <c r="AQ20" s="70">
        <v>1157</v>
      </c>
      <c r="AR20" s="70">
        <v>26442</v>
      </c>
      <c r="AS20" s="70">
        <v>7017</v>
      </c>
      <c r="AT20" s="70">
        <v>1019</v>
      </c>
      <c r="AU20" s="70">
        <v>1598</v>
      </c>
      <c r="AV20" s="70">
        <v>115</v>
      </c>
      <c r="AW20" s="70">
        <v>889</v>
      </c>
      <c r="AX20" s="70">
        <v>283</v>
      </c>
      <c r="AY20" s="70">
        <v>1015</v>
      </c>
      <c r="AZ20" s="70">
        <v>426</v>
      </c>
      <c r="BA20" s="70">
        <v>1524</v>
      </c>
      <c r="BB20" s="70">
        <v>7199</v>
      </c>
      <c r="BC20" s="70">
        <v>12162</v>
      </c>
      <c r="BD20" s="70">
        <v>12271</v>
      </c>
      <c r="BE20" s="70">
        <v>5184</v>
      </c>
      <c r="BF20" s="70">
        <v>755</v>
      </c>
      <c r="BG20" s="70">
        <v>1118</v>
      </c>
      <c r="BH20" s="70">
        <v>10654</v>
      </c>
      <c r="BI20" s="70">
        <v>930</v>
      </c>
      <c r="BJ20" s="70">
        <v>271</v>
      </c>
      <c r="BK20" s="70">
        <v>579</v>
      </c>
      <c r="BL20" s="70">
        <v>41</v>
      </c>
      <c r="BM20" s="70">
        <v>269</v>
      </c>
      <c r="BN20" s="70">
        <v>405</v>
      </c>
      <c r="BO20" s="70">
        <v>144</v>
      </c>
      <c r="BP20" s="70">
        <v>5899</v>
      </c>
      <c r="BQ20" s="70">
        <v>30727</v>
      </c>
      <c r="BR20" s="70">
        <v>3151</v>
      </c>
      <c r="BS20" s="70">
        <v>1</v>
      </c>
      <c r="BT20" s="70">
        <v>3091</v>
      </c>
      <c r="BU20" s="70">
        <v>2105</v>
      </c>
      <c r="BV20" s="70">
        <v>311828</v>
      </c>
      <c r="BW20" s="70">
        <v>172937</v>
      </c>
      <c r="BX20" s="70">
        <v>306942</v>
      </c>
      <c r="BY20" s="70">
        <v>0</v>
      </c>
      <c r="BZ20" s="70">
        <v>517</v>
      </c>
      <c r="CA20" s="70">
        <v>0</v>
      </c>
      <c r="CB20" s="70">
        <v>4036</v>
      </c>
      <c r="CC20" s="70">
        <v>125726</v>
      </c>
      <c r="CD20" s="70">
        <v>0</v>
      </c>
      <c r="CE20" s="70">
        <v>14376</v>
      </c>
      <c r="CF20" s="70">
        <v>0</v>
      </c>
      <c r="CG20" s="70">
        <v>0</v>
      </c>
      <c r="CH20" s="70">
        <v>0</v>
      </c>
      <c r="CI20" s="70">
        <v>231</v>
      </c>
      <c r="CJ20" s="70">
        <v>0</v>
      </c>
      <c r="CK20" s="70">
        <v>0</v>
      </c>
      <c r="CL20" s="70">
        <v>0</v>
      </c>
      <c r="CM20" s="70">
        <v>715</v>
      </c>
      <c r="CN20" s="70">
        <v>0</v>
      </c>
      <c r="CO20" s="70">
        <v>0</v>
      </c>
      <c r="CP20" s="70">
        <v>937308</v>
      </c>
    </row>
    <row r="21" spans="1:94" x14ac:dyDescent="0.45">
      <c r="A21" t="s">
        <v>56</v>
      </c>
      <c r="B21" t="s">
        <v>150</v>
      </c>
      <c r="C21" s="70">
        <v>3065</v>
      </c>
      <c r="D21" s="70">
        <v>291</v>
      </c>
      <c r="E21" s="70">
        <v>232</v>
      </c>
      <c r="F21" s="70">
        <v>88</v>
      </c>
      <c r="G21" s="70">
        <v>847</v>
      </c>
      <c r="H21" s="70">
        <v>32</v>
      </c>
      <c r="I21" s="70">
        <v>65988</v>
      </c>
      <c r="J21" s="70">
        <v>2226</v>
      </c>
      <c r="K21" s="70">
        <v>202</v>
      </c>
      <c r="L21" s="70">
        <v>2831</v>
      </c>
      <c r="M21" s="70">
        <v>3789</v>
      </c>
      <c r="N21" s="70">
        <v>19813</v>
      </c>
      <c r="O21" s="70">
        <v>1879</v>
      </c>
      <c r="P21" s="70">
        <v>11670</v>
      </c>
      <c r="Q21" s="70">
        <v>9870</v>
      </c>
      <c r="R21" s="70">
        <v>3181</v>
      </c>
      <c r="S21" s="70">
        <v>139</v>
      </c>
      <c r="T21" s="70">
        <v>1698</v>
      </c>
      <c r="U21" s="70">
        <v>1279</v>
      </c>
      <c r="V21" s="70">
        <v>85</v>
      </c>
      <c r="W21" s="70">
        <v>7</v>
      </c>
      <c r="X21" s="70">
        <v>655</v>
      </c>
      <c r="Y21" s="70">
        <v>164</v>
      </c>
      <c r="Z21" s="70">
        <v>213</v>
      </c>
      <c r="AA21" s="70">
        <v>1345</v>
      </c>
      <c r="AB21" s="70">
        <v>1913</v>
      </c>
      <c r="AC21" s="70">
        <v>490</v>
      </c>
      <c r="AD21" s="70">
        <v>321</v>
      </c>
      <c r="AE21" s="70">
        <v>69</v>
      </c>
      <c r="AF21" s="70">
        <v>308</v>
      </c>
      <c r="AG21" s="70">
        <v>599</v>
      </c>
      <c r="AH21" s="70">
        <v>1</v>
      </c>
      <c r="AI21" s="70">
        <v>215</v>
      </c>
      <c r="AJ21" s="70">
        <v>30</v>
      </c>
      <c r="AK21" s="70">
        <v>68</v>
      </c>
      <c r="AL21" s="70">
        <v>205</v>
      </c>
      <c r="AM21" s="70">
        <v>2</v>
      </c>
      <c r="AN21" s="70">
        <v>29</v>
      </c>
      <c r="AO21" s="70">
        <v>667</v>
      </c>
      <c r="AP21" s="70">
        <v>3</v>
      </c>
      <c r="AQ21" s="70">
        <v>0</v>
      </c>
      <c r="AR21" s="70">
        <v>9763</v>
      </c>
      <c r="AS21" s="70">
        <v>727</v>
      </c>
      <c r="AT21" s="70">
        <v>234</v>
      </c>
      <c r="AU21" s="70">
        <v>105</v>
      </c>
      <c r="AV21" s="70">
        <v>3</v>
      </c>
      <c r="AW21" s="70">
        <v>0</v>
      </c>
      <c r="AX21" s="70">
        <v>36</v>
      </c>
      <c r="AY21" s="70">
        <v>2761</v>
      </c>
      <c r="AZ21" s="70">
        <v>304</v>
      </c>
      <c r="BA21" s="70">
        <v>0</v>
      </c>
      <c r="BB21" s="70">
        <v>1716</v>
      </c>
      <c r="BC21" s="70">
        <v>7087</v>
      </c>
      <c r="BD21" s="70">
        <v>159</v>
      </c>
      <c r="BE21" s="70">
        <v>3357</v>
      </c>
      <c r="BF21" s="70">
        <v>1227</v>
      </c>
      <c r="BG21" s="70">
        <v>980</v>
      </c>
      <c r="BH21" s="70">
        <v>25</v>
      </c>
      <c r="BI21" s="70">
        <v>946</v>
      </c>
      <c r="BJ21" s="70">
        <v>1623</v>
      </c>
      <c r="BK21" s="70">
        <v>570</v>
      </c>
      <c r="BL21" s="70">
        <v>111</v>
      </c>
      <c r="BM21" s="70">
        <v>475</v>
      </c>
      <c r="BN21" s="70">
        <v>970</v>
      </c>
      <c r="BO21" s="70">
        <v>1122</v>
      </c>
      <c r="BP21" s="70">
        <v>4467</v>
      </c>
      <c r="BQ21" s="70">
        <v>1193</v>
      </c>
      <c r="BR21" s="70">
        <v>1769</v>
      </c>
      <c r="BS21" s="70">
        <v>64</v>
      </c>
      <c r="BT21" s="70">
        <v>2339</v>
      </c>
      <c r="BU21" s="70">
        <v>3338</v>
      </c>
      <c r="BV21" s="70">
        <v>183978</v>
      </c>
      <c r="BW21" s="70">
        <v>93382</v>
      </c>
      <c r="BX21" s="70">
        <v>41452</v>
      </c>
      <c r="BY21" s="70">
        <v>0</v>
      </c>
      <c r="BZ21" s="70">
        <v>9340</v>
      </c>
      <c r="CA21" s="70">
        <v>0</v>
      </c>
      <c r="CB21" s="70">
        <v>3420</v>
      </c>
      <c r="CC21" s="70">
        <v>39489</v>
      </c>
      <c r="CD21" s="70">
        <v>0</v>
      </c>
      <c r="CE21" s="70">
        <v>586</v>
      </c>
      <c r="CF21" s="70">
        <v>0</v>
      </c>
      <c r="CG21" s="70">
        <v>0</v>
      </c>
      <c r="CH21" s="70">
        <v>0</v>
      </c>
      <c r="CI21" s="70">
        <v>20</v>
      </c>
      <c r="CJ21" s="70">
        <v>0</v>
      </c>
      <c r="CK21" s="70">
        <v>0</v>
      </c>
      <c r="CL21" s="70">
        <v>0</v>
      </c>
      <c r="CM21" s="70">
        <v>52</v>
      </c>
      <c r="CN21" s="70">
        <v>0</v>
      </c>
      <c r="CO21" s="70">
        <v>0</v>
      </c>
      <c r="CP21" s="70">
        <v>371719</v>
      </c>
    </row>
    <row r="22" spans="1:94" x14ac:dyDescent="0.45">
      <c r="A22" t="s">
        <v>57</v>
      </c>
      <c r="B22" t="s">
        <v>151</v>
      </c>
      <c r="C22" s="70">
        <v>1070</v>
      </c>
      <c r="D22" s="70">
        <v>133</v>
      </c>
      <c r="E22" s="70">
        <v>1026</v>
      </c>
      <c r="F22" s="70">
        <v>1037</v>
      </c>
      <c r="G22" s="70">
        <v>661</v>
      </c>
      <c r="H22" s="70">
        <v>56</v>
      </c>
      <c r="I22" s="70">
        <v>3150</v>
      </c>
      <c r="J22" s="70">
        <v>1015</v>
      </c>
      <c r="K22" s="70">
        <v>877</v>
      </c>
      <c r="L22" s="70">
        <v>968</v>
      </c>
      <c r="M22" s="70">
        <v>1748</v>
      </c>
      <c r="N22" s="70">
        <v>18230</v>
      </c>
      <c r="O22" s="70">
        <v>321</v>
      </c>
      <c r="P22" s="70">
        <v>375</v>
      </c>
      <c r="Q22" s="70">
        <v>270376</v>
      </c>
      <c r="R22" s="70">
        <v>5620</v>
      </c>
      <c r="S22" s="70">
        <v>481</v>
      </c>
      <c r="T22" s="70">
        <v>905</v>
      </c>
      <c r="U22" s="70">
        <v>3928</v>
      </c>
      <c r="V22" s="70">
        <v>110</v>
      </c>
      <c r="W22" s="70">
        <v>1</v>
      </c>
      <c r="X22" s="70">
        <v>1553</v>
      </c>
      <c r="Y22" s="70">
        <v>312</v>
      </c>
      <c r="Z22" s="70">
        <v>262</v>
      </c>
      <c r="AA22" s="70">
        <v>1988</v>
      </c>
      <c r="AB22" s="70">
        <v>734</v>
      </c>
      <c r="AC22" s="70">
        <v>8316</v>
      </c>
      <c r="AD22" s="70">
        <v>6704</v>
      </c>
      <c r="AE22" s="70">
        <v>2040</v>
      </c>
      <c r="AF22" s="70">
        <v>362</v>
      </c>
      <c r="AG22" s="70">
        <v>7410</v>
      </c>
      <c r="AH22" s="70">
        <v>0</v>
      </c>
      <c r="AI22" s="70">
        <v>74</v>
      </c>
      <c r="AJ22" s="70">
        <v>0</v>
      </c>
      <c r="AK22" s="70">
        <v>4699</v>
      </c>
      <c r="AL22" s="70">
        <v>412</v>
      </c>
      <c r="AM22" s="70">
        <v>0</v>
      </c>
      <c r="AN22" s="70">
        <v>155</v>
      </c>
      <c r="AO22" s="70">
        <v>4062</v>
      </c>
      <c r="AP22" s="70">
        <v>319</v>
      </c>
      <c r="AQ22" s="70">
        <v>130</v>
      </c>
      <c r="AR22" s="70">
        <v>1637</v>
      </c>
      <c r="AS22" s="70">
        <v>225</v>
      </c>
      <c r="AT22" s="70">
        <v>110</v>
      </c>
      <c r="AU22" s="70">
        <v>39</v>
      </c>
      <c r="AV22" s="70">
        <v>0</v>
      </c>
      <c r="AW22" s="70">
        <v>0</v>
      </c>
      <c r="AX22" s="70">
        <v>0</v>
      </c>
      <c r="AY22" s="70">
        <v>0</v>
      </c>
      <c r="AZ22" s="70">
        <v>1119</v>
      </c>
      <c r="BA22" s="70">
        <v>0</v>
      </c>
      <c r="BB22" s="70">
        <v>53</v>
      </c>
      <c r="BC22" s="70">
        <v>4599</v>
      </c>
      <c r="BD22" s="70">
        <v>987</v>
      </c>
      <c r="BE22" s="70">
        <v>9348</v>
      </c>
      <c r="BF22" s="70">
        <v>1651</v>
      </c>
      <c r="BG22" s="70">
        <v>286</v>
      </c>
      <c r="BH22" s="70">
        <v>461</v>
      </c>
      <c r="BI22" s="70">
        <v>1212</v>
      </c>
      <c r="BJ22" s="70">
        <v>153</v>
      </c>
      <c r="BK22" s="70">
        <v>1834</v>
      </c>
      <c r="BL22" s="70">
        <v>575</v>
      </c>
      <c r="BM22" s="70">
        <v>144</v>
      </c>
      <c r="BN22" s="70">
        <v>195</v>
      </c>
      <c r="BO22" s="70">
        <v>869</v>
      </c>
      <c r="BP22" s="70">
        <v>20726</v>
      </c>
      <c r="BQ22" s="70">
        <v>4866</v>
      </c>
      <c r="BR22" s="70">
        <v>78</v>
      </c>
      <c r="BS22" s="70">
        <v>1360</v>
      </c>
      <c r="BT22" s="70">
        <v>7146</v>
      </c>
      <c r="BU22" s="70">
        <v>754</v>
      </c>
      <c r="BV22" s="70">
        <v>412049</v>
      </c>
      <c r="BW22" s="70">
        <v>346941</v>
      </c>
      <c r="BX22" s="70">
        <v>352370</v>
      </c>
      <c r="BY22" s="70">
        <v>0</v>
      </c>
      <c r="BZ22" s="70">
        <v>0</v>
      </c>
      <c r="CA22" s="70">
        <v>0</v>
      </c>
      <c r="CB22" s="70">
        <v>18919</v>
      </c>
      <c r="CC22" s="70">
        <v>120386</v>
      </c>
      <c r="CD22" s="70">
        <v>0</v>
      </c>
      <c r="CE22" s="70">
        <v>26751</v>
      </c>
      <c r="CF22" s="70">
        <v>0</v>
      </c>
      <c r="CG22" s="70">
        <v>0</v>
      </c>
      <c r="CH22" s="70">
        <v>0</v>
      </c>
      <c r="CI22" s="70">
        <v>18524</v>
      </c>
      <c r="CJ22" s="70">
        <v>0</v>
      </c>
      <c r="CK22" s="70">
        <v>0</v>
      </c>
      <c r="CL22" s="70">
        <v>0</v>
      </c>
      <c r="CM22" s="70">
        <v>38424</v>
      </c>
      <c r="CN22" s="70">
        <v>0</v>
      </c>
      <c r="CO22" s="70">
        <v>0</v>
      </c>
      <c r="CP22" s="70">
        <v>1334364</v>
      </c>
    </row>
    <row r="23" spans="1:94" x14ac:dyDescent="0.45">
      <c r="A23" t="s">
        <v>58</v>
      </c>
      <c r="B23" t="s">
        <v>152</v>
      </c>
      <c r="C23" s="70">
        <v>0</v>
      </c>
      <c r="D23" s="70">
        <v>52</v>
      </c>
      <c r="E23" s="70">
        <v>0</v>
      </c>
      <c r="F23" s="70">
        <v>41</v>
      </c>
      <c r="G23" s="70">
        <v>0</v>
      </c>
      <c r="H23" s="70">
        <v>0</v>
      </c>
      <c r="I23" s="70">
        <v>13</v>
      </c>
      <c r="J23" s="70">
        <v>68</v>
      </c>
      <c r="K23" s="70">
        <v>0</v>
      </c>
      <c r="L23" s="70">
        <v>0</v>
      </c>
      <c r="M23" s="70">
        <v>59</v>
      </c>
      <c r="N23" s="70">
        <v>146</v>
      </c>
      <c r="O23" s="70">
        <v>0</v>
      </c>
      <c r="P23" s="70">
        <v>0</v>
      </c>
      <c r="Q23" s="70">
        <v>393</v>
      </c>
      <c r="R23" s="70">
        <v>77556</v>
      </c>
      <c r="S23" s="70">
        <v>0</v>
      </c>
      <c r="T23" s="70">
        <v>0</v>
      </c>
      <c r="U23" s="70">
        <v>0</v>
      </c>
      <c r="V23" s="70">
        <v>0</v>
      </c>
      <c r="W23" s="70">
        <v>0</v>
      </c>
      <c r="X23" s="70">
        <v>0</v>
      </c>
      <c r="Y23" s="70">
        <v>0</v>
      </c>
      <c r="Z23" s="70">
        <v>0</v>
      </c>
      <c r="AA23" s="70">
        <v>0</v>
      </c>
      <c r="AB23" s="70">
        <v>0</v>
      </c>
      <c r="AC23" s="70">
        <v>19</v>
      </c>
      <c r="AD23" s="70">
        <v>133</v>
      </c>
      <c r="AE23" s="70">
        <v>0</v>
      </c>
      <c r="AF23" s="70">
        <v>0</v>
      </c>
      <c r="AG23" s="70">
        <v>0</v>
      </c>
      <c r="AH23" s="70">
        <v>762</v>
      </c>
      <c r="AI23" s="70">
        <v>2112</v>
      </c>
      <c r="AJ23" s="70">
        <v>2353</v>
      </c>
      <c r="AK23" s="70">
        <v>0</v>
      </c>
      <c r="AL23" s="70">
        <v>27</v>
      </c>
      <c r="AM23" s="70">
        <v>0</v>
      </c>
      <c r="AN23" s="70">
        <v>1270</v>
      </c>
      <c r="AO23" s="70">
        <v>0</v>
      </c>
      <c r="AP23" s="70">
        <v>0</v>
      </c>
      <c r="AQ23" s="70">
        <v>0</v>
      </c>
      <c r="AR23" s="70">
        <v>7</v>
      </c>
      <c r="AS23" s="70">
        <v>0</v>
      </c>
      <c r="AT23" s="70">
        <v>0</v>
      </c>
      <c r="AU23" s="70">
        <v>0</v>
      </c>
      <c r="AV23" s="70">
        <v>0</v>
      </c>
      <c r="AW23" s="70">
        <v>0</v>
      </c>
      <c r="AX23" s="70">
        <v>0</v>
      </c>
      <c r="AY23" s="70">
        <v>0</v>
      </c>
      <c r="AZ23" s="70">
        <v>0</v>
      </c>
      <c r="BA23" s="70">
        <v>0</v>
      </c>
      <c r="BB23" s="70">
        <v>0</v>
      </c>
      <c r="BC23" s="70">
        <v>398</v>
      </c>
      <c r="BD23" s="70">
        <v>7</v>
      </c>
      <c r="BE23" s="70">
        <v>80</v>
      </c>
      <c r="BF23" s="70">
        <v>54</v>
      </c>
      <c r="BG23" s="70">
        <v>0</v>
      </c>
      <c r="BH23" s="70">
        <v>0</v>
      </c>
      <c r="BI23" s="70">
        <v>0</v>
      </c>
      <c r="BJ23" s="70">
        <v>0</v>
      </c>
      <c r="BK23" s="70">
        <v>5</v>
      </c>
      <c r="BL23" s="70">
        <v>0</v>
      </c>
      <c r="BM23" s="70">
        <v>0</v>
      </c>
      <c r="BN23" s="70">
        <v>0</v>
      </c>
      <c r="BO23" s="70">
        <v>0</v>
      </c>
      <c r="BP23" s="70">
        <v>889</v>
      </c>
      <c r="BQ23" s="70">
        <v>40820</v>
      </c>
      <c r="BR23" s="70">
        <v>828</v>
      </c>
      <c r="BS23" s="70">
        <v>20</v>
      </c>
      <c r="BT23" s="70">
        <v>0</v>
      </c>
      <c r="BU23" s="70">
        <v>214</v>
      </c>
      <c r="BV23" s="70">
        <v>128324</v>
      </c>
      <c r="BW23" s="70">
        <v>36123</v>
      </c>
      <c r="BX23" s="70">
        <v>75653</v>
      </c>
      <c r="BY23" s="70">
        <v>0</v>
      </c>
      <c r="BZ23" s="70">
        <v>0</v>
      </c>
      <c r="CA23" s="70">
        <v>0</v>
      </c>
      <c r="CB23" s="70">
        <v>1639</v>
      </c>
      <c r="CC23" s="70">
        <v>135069</v>
      </c>
      <c r="CD23" s="70">
        <v>0</v>
      </c>
      <c r="CE23" s="70">
        <v>39566</v>
      </c>
      <c r="CF23" s="70">
        <v>0</v>
      </c>
      <c r="CG23" s="70">
        <v>0</v>
      </c>
      <c r="CH23" s="70">
        <v>0</v>
      </c>
      <c r="CI23" s="70">
        <v>225</v>
      </c>
      <c r="CJ23" s="70">
        <v>0</v>
      </c>
      <c r="CK23" s="70">
        <v>0</v>
      </c>
      <c r="CL23" s="70">
        <v>0</v>
      </c>
      <c r="CM23" s="70">
        <v>75</v>
      </c>
      <c r="CN23" s="70">
        <v>0</v>
      </c>
      <c r="CO23" s="70">
        <v>0</v>
      </c>
      <c r="CP23" s="70">
        <v>416676</v>
      </c>
    </row>
    <row r="24" spans="1:94" x14ac:dyDescent="0.45">
      <c r="A24" t="s">
        <v>59</v>
      </c>
      <c r="B24" t="s">
        <v>153</v>
      </c>
      <c r="C24" s="70">
        <v>1</v>
      </c>
      <c r="D24" s="70">
        <v>0</v>
      </c>
      <c r="E24" s="70">
        <v>0</v>
      </c>
      <c r="F24" s="70">
        <v>0</v>
      </c>
      <c r="G24" s="70">
        <v>0</v>
      </c>
      <c r="H24" s="70">
        <v>0</v>
      </c>
      <c r="I24" s="70">
        <v>28730</v>
      </c>
      <c r="J24" s="70">
        <v>782</v>
      </c>
      <c r="K24" s="70">
        <v>0</v>
      </c>
      <c r="L24" s="70">
        <v>0</v>
      </c>
      <c r="M24" s="70">
        <v>0</v>
      </c>
      <c r="N24" s="70">
        <v>374</v>
      </c>
      <c r="O24" s="70">
        <v>56</v>
      </c>
      <c r="P24" s="70">
        <v>6</v>
      </c>
      <c r="Q24" s="70">
        <v>59</v>
      </c>
      <c r="R24" s="70">
        <v>353</v>
      </c>
      <c r="S24" s="70">
        <v>4997</v>
      </c>
      <c r="T24" s="70">
        <v>492</v>
      </c>
      <c r="U24" s="70">
        <v>0</v>
      </c>
      <c r="V24" s="70">
        <v>0</v>
      </c>
      <c r="W24" s="70">
        <v>0</v>
      </c>
      <c r="X24" s="70">
        <v>0</v>
      </c>
      <c r="Y24" s="70">
        <v>0</v>
      </c>
      <c r="Z24" s="70">
        <v>0</v>
      </c>
      <c r="AA24" s="70">
        <v>0</v>
      </c>
      <c r="AB24" s="70">
        <v>394</v>
      </c>
      <c r="AC24" s="70">
        <v>734</v>
      </c>
      <c r="AD24" s="70">
        <v>376</v>
      </c>
      <c r="AE24" s="70">
        <v>0</v>
      </c>
      <c r="AF24" s="70">
        <v>27</v>
      </c>
      <c r="AG24" s="70">
        <v>2114</v>
      </c>
      <c r="AH24" s="70">
        <v>0</v>
      </c>
      <c r="AI24" s="70">
        <v>0</v>
      </c>
      <c r="AJ24" s="70">
        <v>4</v>
      </c>
      <c r="AK24" s="70">
        <v>0</v>
      </c>
      <c r="AL24" s="70">
        <v>0</v>
      </c>
      <c r="AM24" s="70">
        <v>0</v>
      </c>
      <c r="AN24" s="70">
        <v>21</v>
      </c>
      <c r="AO24" s="70">
        <v>0</v>
      </c>
      <c r="AP24" s="70">
        <v>1</v>
      </c>
      <c r="AQ24" s="70">
        <v>0</v>
      </c>
      <c r="AR24" s="70">
        <v>355</v>
      </c>
      <c r="AS24" s="70">
        <v>536</v>
      </c>
      <c r="AT24" s="70">
        <v>0</v>
      </c>
      <c r="AU24" s="70">
        <v>0</v>
      </c>
      <c r="AV24" s="70">
        <v>0</v>
      </c>
      <c r="AW24" s="70">
        <v>0</v>
      </c>
      <c r="AX24" s="70">
        <v>12262</v>
      </c>
      <c r="AY24" s="70">
        <v>53</v>
      </c>
      <c r="AZ24" s="70">
        <v>0</v>
      </c>
      <c r="BA24" s="70">
        <v>7</v>
      </c>
      <c r="BB24" s="70">
        <v>1</v>
      </c>
      <c r="BC24" s="70">
        <v>441</v>
      </c>
      <c r="BD24" s="70">
        <v>10</v>
      </c>
      <c r="BE24" s="70">
        <v>1</v>
      </c>
      <c r="BF24" s="70">
        <v>0</v>
      </c>
      <c r="BG24" s="70">
        <v>0</v>
      </c>
      <c r="BH24" s="70">
        <v>435</v>
      </c>
      <c r="BI24" s="70">
        <v>116</v>
      </c>
      <c r="BJ24" s="70">
        <v>1</v>
      </c>
      <c r="BK24" s="70">
        <v>117</v>
      </c>
      <c r="BL24" s="70">
        <v>426</v>
      </c>
      <c r="BM24" s="70">
        <v>546</v>
      </c>
      <c r="BN24" s="70">
        <v>5</v>
      </c>
      <c r="BO24" s="70">
        <v>434</v>
      </c>
      <c r="BP24" s="70">
        <v>329</v>
      </c>
      <c r="BQ24" s="70">
        <v>0</v>
      </c>
      <c r="BR24" s="70">
        <v>0</v>
      </c>
      <c r="BS24" s="70">
        <v>905</v>
      </c>
      <c r="BT24" s="70">
        <v>13</v>
      </c>
      <c r="BU24" s="70">
        <v>118</v>
      </c>
      <c r="BV24" s="70">
        <v>56633</v>
      </c>
      <c r="BW24" s="70">
        <v>129046</v>
      </c>
      <c r="BX24" s="70">
        <v>46835</v>
      </c>
      <c r="BY24" s="70">
        <v>0</v>
      </c>
      <c r="BZ24" s="70">
        <v>889</v>
      </c>
      <c r="CA24" s="70">
        <v>0</v>
      </c>
      <c r="CB24" s="70">
        <v>-123</v>
      </c>
      <c r="CC24" s="70">
        <v>5001</v>
      </c>
      <c r="CD24" s="70">
        <v>0</v>
      </c>
      <c r="CE24" s="70">
        <v>0</v>
      </c>
      <c r="CF24" s="70">
        <v>0</v>
      </c>
      <c r="CG24" s="70">
        <v>0</v>
      </c>
      <c r="CH24" s="70">
        <v>0</v>
      </c>
      <c r="CI24" s="70">
        <v>1</v>
      </c>
      <c r="CJ24" s="70">
        <v>0</v>
      </c>
      <c r="CK24" s="70">
        <v>0</v>
      </c>
      <c r="CL24" s="70">
        <v>0</v>
      </c>
      <c r="CM24" s="70">
        <v>9</v>
      </c>
      <c r="CN24" s="70">
        <v>0</v>
      </c>
      <c r="CO24" s="70">
        <v>0</v>
      </c>
      <c r="CP24" s="70">
        <v>238290</v>
      </c>
    </row>
    <row r="25" spans="1:94" x14ac:dyDescent="0.45">
      <c r="A25" t="s">
        <v>60</v>
      </c>
      <c r="B25" t="s">
        <v>154</v>
      </c>
      <c r="C25" s="70">
        <v>272</v>
      </c>
      <c r="D25" s="70">
        <v>7</v>
      </c>
      <c r="E25" s="70">
        <v>42</v>
      </c>
      <c r="F25" s="70">
        <v>43</v>
      </c>
      <c r="G25" s="70">
        <v>34</v>
      </c>
      <c r="H25" s="70">
        <v>0</v>
      </c>
      <c r="I25" s="70">
        <v>1313</v>
      </c>
      <c r="J25" s="70">
        <v>36</v>
      </c>
      <c r="K25" s="70">
        <v>246</v>
      </c>
      <c r="L25" s="70">
        <v>82</v>
      </c>
      <c r="M25" s="70">
        <v>80</v>
      </c>
      <c r="N25" s="70">
        <v>3071</v>
      </c>
      <c r="O25" s="70">
        <v>2</v>
      </c>
      <c r="P25" s="70">
        <v>977</v>
      </c>
      <c r="Q25" s="70">
        <v>2927</v>
      </c>
      <c r="R25" s="70">
        <v>123</v>
      </c>
      <c r="S25" s="70">
        <v>17</v>
      </c>
      <c r="T25" s="70">
        <v>8716</v>
      </c>
      <c r="U25" s="70">
        <v>50</v>
      </c>
      <c r="V25" s="70">
        <v>140</v>
      </c>
      <c r="W25" s="70">
        <v>210</v>
      </c>
      <c r="X25" s="70">
        <v>0</v>
      </c>
      <c r="Y25" s="70">
        <v>9</v>
      </c>
      <c r="Z25" s="70">
        <v>18</v>
      </c>
      <c r="AA25" s="70">
        <v>767</v>
      </c>
      <c r="AB25" s="70">
        <v>155</v>
      </c>
      <c r="AC25" s="70">
        <v>1999</v>
      </c>
      <c r="AD25" s="70">
        <v>515</v>
      </c>
      <c r="AE25" s="70">
        <v>172</v>
      </c>
      <c r="AF25" s="70">
        <v>15</v>
      </c>
      <c r="AG25" s="70">
        <v>2143</v>
      </c>
      <c r="AH25" s="70">
        <v>0</v>
      </c>
      <c r="AI25" s="70">
        <v>2</v>
      </c>
      <c r="AJ25" s="70">
        <v>0</v>
      </c>
      <c r="AK25" s="70">
        <v>7</v>
      </c>
      <c r="AL25" s="70">
        <v>28</v>
      </c>
      <c r="AM25" s="70">
        <v>0</v>
      </c>
      <c r="AN25" s="70">
        <v>316</v>
      </c>
      <c r="AO25" s="70">
        <v>444</v>
      </c>
      <c r="AP25" s="70">
        <v>6</v>
      </c>
      <c r="AQ25" s="70">
        <v>3</v>
      </c>
      <c r="AR25" s="70">
        <v>385</v>
      </c>
      <c r="AS25" s="70">
        <v>181</v>
      </c>
      <c r="AT25" s="70">
        <v>391</v>
      </c>
      <c r="AU25" s="70">
        <v>73</v>
      </c>
      <c r="AV25" s="70">
        <v>24</v>
      </c>
      <c r="AW25" s="70">
        <v>0</v>
      </c>
      <c r="AX25" s="70">
        <v>1</v>
      </c>
      <c r="AY25" s="70">
        <v>1020</v>
      </c>
      <c r="AZ25" s="70">
        <v>74</v>
      </c>
      <c r="BA25" s="70">
        <v>86</v>
      </c>
      <c r="BB25" s="70">
        <v>67</v>
      </c>
      <c r="BC25" s="70">
        <v>3312</v>
      </c>
      <c r="BD25" s="70">
        <v>39</v>
      </c>
      <c r="BE25" s="70">
        <v>2607</v>
      </c>
      <c r="BF25" s="70">
        <v>595</v>
      </c>
      <c r="BG25" s="70">
        <v>752</v>
      </c>
      <c r="BH25" s="70">
        <v>24692</v>
      </c>
      <c r="BI25" s="70">
        <v>24538</v>
      </c>
      <c r="BJ25" s="70">
        <v>1520</v>
      </c>
      <c r="BK25" s="70">
        <v>2314</v>
      </c>
      <c r="BL25" s="70">
        <v>127</v>
      </c>
      <c r="BM25" s="70">
        <v>973</v>
      </c>
      <c r="BN25" s="70">
        <v>93</v>
      </c>
      <c r="BO25" s="70">
        <v>1055</v>
      </c>
      <c r="BP25" s="70">
        <v>2191</v>
      </c>
      <c r="BQ25" s="70">
        <v>200</v>
      </c>
      <c r="BR25" s="70">
        <v>277</v>
      </c>
      <c r="BS25" s="70">
        <v>0</v>
      </c>
      <c r="BT25" s="70">
        <v>11618</v>
      </c>
      <c r="BU25" s="70">
        <v>127</v>
      </c>
      <c r="BV25" s="70">
        <v>104324</v>
      </c>
      <c r="BW25" s="70">
        <v>262035</v>
      </c>
      <c r="BX25" s="70">
        <v>79706</v>
      </c>
      <c r="BY25" s="70">
        <v>0</v>
      </c>
      <c r="BZ25" s="70">
        <v>0</v>
      </c>
      <c r="CA25" s="70">
        <v>0</v>
      </c>
      <c r="CB25" s="70">
        <v>3356</v>
      </c>
      <c r="CC25" s="70">
        <v>45916</v>
      </c>
      <c r="CD25" s="70">
        <v>0</v>
      </c>
      <c r="CE25" s="70">
        <v>23</v>
      </c>
      <c r="CF25" s="70">
        <v>0</v>
      </c>
      <c r="CG25" s="70">
        <v>0</v>
      </c>
      <c r="CH25" s="70">
        <v>0</v>
      </c>
      <c r="CI25" s="70">
        <v>2</v>
      </c>
      <c r="CJ25" s="70">
        <v>0</v>
      </c>
      <c r="CK25" s="70">
        <v>0</v>
      </c>
      <c r="CL25" s="70">
        <v>0</v>
      </c>
      <c r="CM25" s="70">
        <v>20</v>
      </c>
      <c r="CN25" s="70">
        <v>0</v>
      </c>
      <c r="CO25" s="70">
        <v>0</v>
      </c>
      <c r="CP25" s="70">
        <v>495382</v>
      </c>
    </row>
    <row r="26" spans="1:94" x14ac:dyDescent="0.45">
      <c r="A26" t="s">
        <v>61</v>
      </c>
      <c r="B26" t="s">
        <v>155</v>
      </c>
      <c r="C26" s="70">
        <v>49985</v>
      </c>
      <c r="D26" s="70">
        <v>663</v>
      </c>
      <c r="E26" s="70">
        <v>0</v>
      </c>
      <c r="F26" s="70">
        <v>0</v>
      </c>
      <c r="G26" s="70">
        <v>0</v>
      </c>
      <c r="H26" s="70">
        <v>0</v>
      </c>
      <c r="I26" s="70">
        <v>0</v>
      </c>
      <c r="J26" s="70">
        <v>45</v>
      </c>
      <c r="K26" s="70">
        <v>275</v>
      </c>
      <c r="L26" s="70">
        <v>7</v>
      </c>
      <c r="M26" s="70">
        <v>0</v>
      </c>
      <c r="N26" s="70">
        <v>0</v>
      </c>
      <c r="O26" s="70">
        <v>0</v>
      </c>
      <c r="P26" s="70">
        <v>0</v>
      </c>
      <c r="Q26" s="70">
        <v>0</v>
      </c>
      <c r="R26" s="70">
        <v>0</v>
      </c>
      <c r="S26" s="70">
        <v>0</v>
      </c>
      <c r="T26" s="70">
        <v>5</v>
      </c>
      <c r="U26" s="70">
        <v>209461</v>
      </c>
      <c r="V26" s="70">
        <v>13</v>
      </c>
      <c r="W26" s="70">
        <v>1231</v>
      </c>
      <c r="X26" s="70">
        <v>1619</v>
      </c>
      <c r="Y26" s="70">
        <v>690</v>
      </c>
      <c r="Z26" s="70">
        <v>472</v>
      </c>
      <c r="AA26" s="70">
        <v>5404</v>
      </c>
      <c r="AB26" s="70">
        <v>163</v>
      </c>
      <c r="AC26" s="70">
        <v>3038</v>
      </c>
      <c r="AD26" s="70">
        <v>8</v>
      </c>
      <c r="AE26" s="70">
        <v>4498</v>
      </c>
      <c r="AF26" s="70">
        <v>1212</v>
      </c>
      <c r="AG26" s="70">
        <v>1840</v>
      </c>
      <c r="AH26" s="70">
        <v>1234</v>
      </c>
      <c r="AI26" s="70">
        <v>2</v>
      </c>
      <c r="AJ26" s="70">
        <v>695</v>
      </c>
      <c r="AK26" s="70">
        <v>85</v>
      </c>
      <c r="AL26" s="70">
        <v>0</v>
      </c>
      <c r="AM26" s="70">
        <v>0</v>
      </c>
      <c r="AN26" s="70">
        <v>91</v>
      </c>
      <c r="AO26" s="70">
        <v>0</v>
      </c>
      <c r="AP26" s="70">
        <v>38</v>
      </c>
      <c r="AQ26" s="70">
        <v>21</v>
      </c>
      <c r="AR26" s="70">
        <v>0</v>
      </c>
      <c r="AS26" s="70">
        <v>91</v>
      </c>
      <c r="AT26" s="70">
        <v>0</v>
      </c>
      <c r="AU26" s="70">
        <v>0</v>
      </c>
      <c r="AV26" s="70">
        <v>0</v>
      </c>
      <c r="AW26" s="70">
        <v>0</v>
      </c>
      <c r="AX26" s="70">
        <v>0</v>
      </c>
      <c r="AY26" s="70">
        <v>0</v>
      </c>
      <c r="AZ26" s="70">
        <v>0</v>
      </c>
      <c r="BA26" s="70">
        <v>0</v>
      </c>
      <c r="BB26" s="70">
        <v>0</v>
      </c>
      <c r="BC26" s="70">
        <v>7114</v>
      </c>
      <c r="BD26" s="70">
        <v>129</v>
      </c>
      <c r="BE26" s="70">
        <v>0</v>
      </c>
      <c r="BF26" s="70">
        <v>0</v>
      </c>
      <c r="BG26" s="70">
        <v>6085</v>
      </c>
      <c r="BH26" s="70">
        <v>19</v>
      </c>
      <c r="BI26" s="70">
        <v>8347</v>
      </c>
      <c r="BJ26" s="70">
        <v>7038</v>
      </c>
      <c r="BK26" s="70">
        <v>11136</v>
      </c>
      <c r="BL26" s="70">
        <v>1049</v>
      </c>
      <c r="BM26" s="70">
        <v>7841</v>
      </c>
      <c r="BN26" s="70">
        <v>9600</v>
      </c>
      <c r="BO26" s="70">
        <v>77290</v>
      </c>
      <c r="BP26" s="70">
        <v>3775</v>
      </c>
      <c r="BQ26" s="70">
        <v>2458</v>
      </c>
      <c r="BR26" s="70">
        <v>49</v>
      </c>
      <c r="BS26" s="70">
        <v>774</v>
      </c>
      <c r="BT26" s="70">
        <v>69751</v>
      </c>
      <c r="BU26" s="70">
        <v>0</v>
      </c>
      <c r="BV26" s="70">
        <v>495342</v>
      </c>
      <c r="BW26" s="70">
        <v>1063112</v>
      </c>
      <c r="BX26" s="70">
        <v>0</v>
      </c>
      <c r="BY26" s="70">
        <v>0</v>
      </c>
      <c r="BZ26" s="70">
        <v>0</v>
      </c>
      <c r="CA26" s="70">
        <v>0</v>
      </c>
      <c r="CB26" s="70">
        <v>-711</v>
      </c>
      <c r="CC26" s="70">
        <v>78761</v>
      </c>
      <c r="CD26" s="70">
        <v>0</v>
      </c>
      <c r="CE26" s="70">
        <v>0</v>
      </c>
      <c r="CF26" s="70">
        <v>0</v>
      </c>
      <c r="CG26" s="70">
        <v>0</v>
      </c>
      <c r="CH26" s="70">
        <v>0</v>
      </c>
      <c r="CI26" s="70">
        <v>0</v>
      </c>
      <c r="CJ26" s="70">
        <v>0</v>
      </c>
      <c r="CK26" s="70">
        <v>0</v>
      </c>
      <c r="CL26" s="70">
        <v>0</v>
      </c>
      <c r="CM26" s="70">
        <v>0</v>
      </c>
      <c r="CN26" s="70">
        <v>0</v>
      </c>
      <c r="CO26" s="70">
        <v>0</v>
      </c>
      <c r="CP26" s="70">
        <v>1636504</v>
      </c>
    </row>
    <row r="27" spans="1:94" x14ac:dyDescent="0.45">
      <c r="A27" t="s">
        <v>62</v>
      </c>
      <c r="B27" t="s">
        <v>156</v>
      </c>
      <c r="C27" s="70">
        <v>383</v>
      </c>
      <c r="D27" s="70">
        <v>141</v>
      </c>
      <c r="E27" s="70">
        <v>0</v>
      </c>
      <c r="F27" s="70">
        <v>3</v>
      </c>
      <c r="G27" s="70">
        <v>0</v>
      </c>
      <c r="H27" s="70">
        <v>0</v>
      </c>
      <c r="I27" s="70">
        <v>3699</v>
      </c>
      <c r="J27" s="70">
        <v>814</v>
      </c>
      <c r="K27" s="70">
        <v>584</v>
      </c>
      <c r="L27" s="70">
        <v>0</v>
      </c>
      <c r="M27" s="70">
        <v>0</v>
      </c>
      <c r="N27" s="70">
        <v>1275</v>
      </c>
      <c r="O27" s="70">
        <v>0</v>
      </c>
      <c r="P27" s="70">
        <v>1</v>
      </c>
      <c r="Q27" s="70">
        <v>6620</v>
      </c>
      <c r="R27" s="70">
        <v>1202</v>
      </c>
      <c r="S27" s="70">
        <v>3482</v>
      </c>
      <c r="T27" s="70">
        <v>2638</v>
      </c>
      <c r="U27" s="70">
        <v>291</v>
      </c>
      <c r="V27" s="70">
        <v>10998</v>
      </c>
      <c r="W27" s="70">
        <v>2109</v>
      </c>
      <c r="X27" s="70">
        <v>4042</v>
      </c>
      <c r="Y27" s="70">
        <v>429</v>
      </c>
      <c r="Z27" s="70">
        <v>147</v>
      </c>
      <c r="AA27" s="70">
        <v>14</v>
      </c>
      <c r="AB27" s="70">
        <v>3111</v>
      </c>
      <c r="AC27" s="70">
        <v>3890</v>
      </c>
      <c r="AD27" s="70">
        <v>139</v>
      </c>
      <c r="AE27" s="70">
        <v>243</v>
      </c>
      <c r="AF27" s="70">
        <v>4838</v>
      </c>
      <c r="AG27" s="70">
        <v>3280</v>
      </c>
      <c r="AH27" s="70">
        <v>0</v>
      </c>
      <c r="AI27" s="70">
        <v>0</v>
      </c>
      <c r="AJ27" s="70">
        <v>293</v>
      </c>
      <c r="AK27" s="70">
        <v>20</v>
      </c>
      <c r="AL27" s="70">
        <v>0</v>
      </c>
      <c r="AM27" s="70">
        <v>2</v>
      </c>
      <c r="AN27" s="70">
        <v>147</v>
      </c>
      <c r="AO27" s="70">
        <v>5</v>
      </c>
      <c r="AP27" s="70">
        <v>6</v>
      </c>
      <c r="AQ27" s="70">
        <v>207</v>
      </c>
      <c r="AR27" s="70">
        <v>35</v>
      </c>
      <c r="AS27" s="70">
        <v>27</v>
      </c>
      <c r="AT27" s="70">
        <v>0</v>
      </c>
      <c r="AU27" s="70">
        <v>0</v>
      </c>
      <c r="AV27" s="70">
        <v>0</v>
      </c>
      <c r="AW27" s="70">
        <v>0</v>
      </c>
      <c r="AX27" s="70">
        <v>3</v>
      </c>
      <c r="AY27" s="70">
        <v>347</v>
      </c>
      <c r="AZ27" s="70">
        <v>313</v>
      </c>
      <c r="BA27" s="70">
        <v>0</v>
      </c>
      <c r="BB27" s="70">
        <v>0</v>
      </c>
      <c r="BC27" s="70">
        <v>481</v>
      </c>
      <c r="BD27" s="70">
        <v>10</v>
      </c>
      <c r="BE27" s="70">
        <v>341</v>
      </c>
      <c r="BF27" s="70">
        <v>190</v>
      </c>
      <c r="BG27" s="70">
        <v>73</v>
      </c>
      <c r="BH27" s="70">
        <v>87</v>
      </c>
      <c r="BI27" s="70">
        <v>762</v>
      </c>
      <c r="BJ27" s="70">
        <v>3896</v>
      </c>
      <c r="BK27" s="70">
        <v>1320</v>
      </c>
      <c r="BL27" s="70">
        <v>0</v>
      </c>
      <c r="BM27" s="70">
        <v>685</v>
      </c>
      <c r="BN27" s="70">
        <v>2843</v>
      </c>
      <c r="BO27" s="70">
        <v>442</v>
      </c>
      <c r="BP27" s="70">
        <v>1625</v>
      </c>
      <c r="BQ27" s="70">
        <v>1313</v>
      </c>
      <c r="BR27" s="70">
        <v>309</v>
      </c>
      <c r="BS27" s="70">
        <v>2</v>
      </c>
      <c r="BT27" s="70">
        <v>4037</v>
      </c>
      <c r="BU27" s="70">
        <v>54</v>
      </c>
      <c r="BV27" s="70">
        <v>74249</v>
      </c>
      <c r="BW27" s="70">
        <v>78464</v>
      </c>
      <c r="BX27" s="70">
        <v>4940</v>
      </c>
      <c r="BY27" s="70">
        <v>0</v>
      </c>
      <c r="BZ27" s="70">
        <v>1982</v>
      </c>
      <c r="CA27" s="70">
        <v>0</v>
      </c>
      <c r="CB27" s="70">
        <v>811</v>
      </c>
      <c r="CC27" s="70">
        <v>11384</v>
      </c>
      <c r="CD27" s="70">
        <v>0</v>
      </c>
      <c r="CE27" s="70">
        <v>0</v>
      </c>
      <c r="CF27" s="70">
        <v>0</v>
      </c>
      <c r="CG27" s="70">
        <v>0</v>
      </c>
      <c r="CH27" s="70">
        <v>0</v>
      </c>
      <c r="CI27" s="70">
        <v>1</v>
      </c>
      <c r="CJ27" s="70">
        <v>0</v>
      </c>
      <c r="CK27" s="70">
        <v>0</v>
      </c>
      <c r="CL27" s="70">
        <v>0</v>
      </c>
      <c r="CM27" s="70">
        <v>0</v>
      </c>
      <c r="CN27" s="70">
        <v>0</v>
      </c>
      <c r="CO27" s="70">
        <v>0</v>
      </c>
      <c r="CP27" s="70">
        <v>171833</v>
      </c>
    </row>
    <row r="28" spans="1:94" x14ac:dyDescent="0.45">
      <c r="A28" t="s">
        <v>63</v>
      </c>
      <c r="B28" t="s">
        <v>157</v>
      </c>
      <c r="C28" s="70">
        <v>76</v>
      </c>
      <c r="D28" s="70">
        <v>0</v>
      </c>
      <c r="E28" s="70">
        <v>0</v>
      </c>
      <c r="F28" s="70">
        <v>0</v>
      </c>
      <c r="G28" s="70">
        <v>0</v>
      </c>
      <c r="H28" s="70">
        <v>17</v>
      </c>
      <c r="I28" s="70">
        <v>0</v>
      </c>
      <c r="J28" s="70">
        <v>0</v>
      </c>
      <c r="K28" s="70">
        <v>1</v>
      </c>
      <c r="L28" s="70">
        <v>0</v>
      </c>
      <c r="M28" s="70">
        <v>0</v>
      </c>
      <c r="N28" s="70">
        <v>0</v>
      </c>
      <c r="O28" s="70">
        <v>0</v>
      </c>
      <c r="P28" s="70">
        <v>0</v>
      </c>
      <c r="Q28" s="70">
        <v>3027</v>
      </c>
      <c r="R28" s="70">
        <v>0</v>
      </c>
      <c r="S28" s="70">
        <v>0</v>
      </c>
      <c r="T28" s="70">
        <v>104</v>
      </c>
      <c r="U28" s="70">
        <v>17</v>
      </c>
      <c r="V28" s="70">
        <v>1276</v>
      </c>
      <c r="W28" s="70">
        <v>3626</v>
      </c>
      <c r="X28" s="70">
        <v>0</v>
      </c>
      <c r="Y28" s="70">
        <v>2129</v>
      </c>
      <c r="Z28" s="70">
        <v>163</v>
      </c>
      <c r="AA28" s="70">
        <v>0</v>
      </c>
      <c r="AB28" s="70">
        <v>2</v>
      </c>
      <c r="AC28" s="70">
        <v>1140</v>
      </c>
      <c r="AD28" s="70">
        <v>323</v>
      </c>
      <c r="AE28" s="70">
        <v>14</v>
      </c>
      <c r="AF28" s="70">
        <v>384</v>
      </c>
      <c r="AG28" s="70">
        <v>1018</v>
      </c>
      <c r="AH28" s="70">
        <v>0</v>
      </c>
      <c r="AI28" s="70">
        <v>0</v>
      </c>
      <c r="AJ28" s="70">
        <v>0</v>
      </c>
      <c r="AK28" s="70">
        <v>0</v>
      </c>
      <c r="AL28" s="70">
        <v>0</v>
      </c>
      <c r="AM28" s="70">
        <v>0</v>
      </c>
      <c r="AN28" s="70">
        <v>0</v>
      </c>
      <c r="AO28" s="70">
        <v>0</v>
      </c>
      <c r="AP28" s="70">
        <v>25</v>
      </c>
      <c r="AQ28" s="70">
        <v>54</v>
      </c>
      <c r="AR28" s="70">
        <v>3273</v>
      </c>
      <c r="AS28" s="70">
        <v>2</v>
      </c>
      <c r="AT28" s="70">
        <v>0</v>
      </c>
      <c r="AU28" s="70">
        <v>0</v>
      </c>
      <c r="AV28" s="70">
        <v>0</v>
      </c>
      <c r="AW28" s="70">
        <v>0</v>
      </c>
      <c r="AX28" s="70">
        <v>0</v>
      </c>
      <c r="AY28" s="70">
        <v>0</v>
      </c>
      <c r="AZ28" s="70">
        <v>164</v>
      </c>
      <c r="BA28" s="70">
        <v>0</v>
      </c>
      <c r="BB28" s="70">
        <v>0</v>
      </c>
      <c r="BC28" s="70">
        <v>63</v>
      </c>
      <c r="BD28" s="70">
        <v>22</v>
      </c>
      <c r="BE28" s="70">
        <v>448</v>
      </c>
      <c r="BF28" s="70">
        <v>183</v>
      </c>
      <c r="BG28" s="70">
        <v>184</v>
      </c>
      <c r="BH28" s="70">
        <v>195</v>
      </c>
      <c r="BI28" s="70">
        <v>333</v>
      </c>
      <c r="BJ28" s="70">
        <v>0</v>
      </c>
      <c r="BK28" s="70">
        <v>1476</v>
      </c>
      <c r="BL28" s="70">
        <v>296</v>
      </c>
      <c r="BM28" s="70">
        <v>80</v>
      </c>
      <c r="BN28" s="70">
        <v>32</v>
      </c>
      <c r="BO28" s="70">
        <v>300</v>
      </c>
      <c r="BP28" s="70">
        <v>3362</v>
      </c>
      <c r="BQ28" s="70">
        <v>154</v>
      </c>
      <c r="BR28" s="70">
        <v>40</v>
      </c>
      <c r="BS28" s="70">
        <v>72</v>
      </c>
      <c r="BT28" s="70">
        <v>8656</v>
      </c>
      <c r="BU28" s="70">
        <v>51</v>
      </c>
      <c r="BV28" s="70">
        <v>32782</v>
      </c>
      <c r="BW28" s="70">
        <v>407290</v>
      </c>
      <c r="BX28" s="70">
        <v>0</v>
      </c>
      <c r="BY28" s="70">
        <v>0</v>
      </c>
      <c r="BZ28" s="70">
        <v>0</v>
      </c>
      <c r="CA28" s="70">
        <v>0</v>
      </c>
      <c r="CB28" s="70">
        <v>-688</v>
      </c>
      <c r="CC28" s="70">
        <v>6141</v>
      </c>
      <c r="CD28" s="70">
        <v>0</v>
      </c>
      <c r="CE28" s="70">
        <v>0</v>
      </c>
      <c r="CF28" s="70">
        <v>0</v>
      </c>
      <c r="CG28" s="70">
        <v>0</v>
      </c>
      <c r="CH28" s="70">
        <v>0</v>
      </c>
      <c r="CI28" s="70">
        <v>0</v>
      </c>
      <c r="CJ28" s="70">
        <v>0</v>
      </c>
      <c r="CK28" s="70">
        <v>0</v>
      </c>
      <c r="CL28" s="70">
        <v>0</v>
      </c>
      <c r="CM28" s="70">
        <v>0</v>
      </c>
      <c r="CN28" s="70">
        <v>0</v>
      </c>
      <c r="CO28" s="70">
        <v>0</v>
      </c>
      <c r="CP28" s="70">
        <v>445525</v>
      </c>
    </row>
    <row r="29" spans="1:94" x14ac:dyDescent="0.45">
      <c r="A29" t="s">
        <v>64</v>
      </c>
      <c r="B29" t="s">
        <v>158</v>
      </c>
      <c r="C29" s="70">
        <v>495</v>
      </c>
      <c r="D29" s="70">
        <v>0</v>
      </c>
      <c r="E29" s="70">
        <v>93</v>
      </c>
      <c r="F29" s="70">
        <v>199</v>
      </c>
      <c r="G29" s="70">
        <v>108</v>
      </c>
      <c r="H29" s="70">
        <v>59</v>
      </c>
      <c r="I29" s="70">
        <v>3589</v>
      </c>
      <c r="J29" s="70">
        <v>692</v>
      </c>
      <c r="K29" s="70">
        <v>1725</v>
      </c>
      <c r="L29" s="70">
        <v>1650</v>
      </c>
      <c r="M29" s="70">
        <v>2939</v>
      </c>
      <c r="N29" s="70">
        <v>2307</v>
      </c>
      <c r="O29" s="70">
        <v>381</v>
      </c>
      <c r="P29" s="70">
        <v>1117</v>
      </c>
      <c r="Q29" s="70">
        <v>3739</v>
      </c>
      <c r="R29" s="70">
        <v>756</v>
      </c>
      <c r="S29" s="70">
        <v>1293</v>
      </c>
      <c r="T29" s="70">
        <v>2426</v>
      </c>
      <c r="U29" s="70">
        <v>34437</v>
      </c>
      <c r="V29" s="70">
        <v>557</v>
      </c>
      <c r="W29" s="70">
        <v>53</v>
      </c>
      <c r="X29" s="70">
        <v>45431</v>
      </c>
      <c r="Y29" s="70">
        <v>8109</v>
      </c>
      <c r="Z29" s="70">
        <v>359</v>
      </c>
      <c r="AA29" s="70">
        <v>8770</v>
      </c>
      <c r="AB29" s="70">
        <v>5148</v>
      </c>
      <c r="AC29" s="70">
        <v>8249</v>
      </c>
      <c r="AD29" s="70">
        <v>184</v>
      </c>
      <c r="AE29" s="70">
        <v>2115</v>
      </c>
      <c r="AF29" s="70">
        <v>550</v>
      </c>
      <c r="AG29" s="70">
        <v>2570</v>
      </c>
      <c r="AH29" s="70">
        <v>16</v>
      </c>
      <c r="AI29" s="70">
        <v>71</v>
      </c>
      <c r="AJ29" s="70">
        <v>11</v>
      </c>
      <c r="AK29" s="70">
        <v>174</v>
      </c>
      <c r="AL29" s="70">
        <v>1217</v>
      </c>
      <c r="AM29" s="70">
        <v>25</v>
      </c>
      <c r="AN29" s="70">
        <v>3323</v>
      </c>
      <c r="AO29" s="70">
        <v>563</v>
      </c>
      <c r="AP29" s="70">
        <v>2121</v>
      </c>
      <c r="AQ29" s="70">
        <v>169</v>
      </c>
      <c r="AR29" s="70">
        <v>1081</v>
      </c>
      <c r="AS29" s="70">
        <v>448</v>
      </c>
      <c r="AT29" s="70">
        <v>2210</v>
      </c>
      <c r="AU29" s="70">
        <v>816</v>
      </c>
      <c r="AV29" s="70">
        <v>83</v>
      </c>
      <c r="AW29" s="70">
        <v>4</v>
      </c>
      <c r="AX29" s="70">
        <v>2</v>
      </c>
      <c r="AY29" s="70">
        <v>2139</v>
      </c>
      <c r="AZ29" s="70">
        <v>768</v>
      </c>
      <c r="BA29" s="70">
        <v>478</v>
      </c>
      <c r="BB29" s="70">
        <v>414</v>
      </c>
      <c r="BC29" s="70">
        <v>4497</v>
      </c>
      <c r="BD29" s="70">
        <v>1018</v>
      </c>
      <c r="BE29" s="70">
        <v>4762</v>
      </c>
      <c r="BF29" s="70">
        <v>320</v>
      </c>
      <c r="BG29" s="70">
        <v>268</v>
      </c>
      <c r="BH29" s="70">
        <v>1468</v>
      </c>
      <c r="BI29" s="70">
        <v>3502</v>
      </c>
      <c r="BJ29" s="70">
        <v>1931</v>
      </c>
      <c r="BK29" s="70">
        <v>1267</v>
      </c>
      <c r="BL29" s="70">
        <v>140</v>
      </c>
      <c r="BM29" s="70">
        <v>281</v>
      </c>
      <c r="BN29" s="70">
        <v>2914</v>
      </c>
      <c r="BO29" s="70">
        <v>3892</v>
      </c>
      <c r="BP29" s="70">
        <v>1758</v>
      </c>
      <c r="BQ29" s="70">
        <v>125</v>
      </c>
      <c r="BR29" s="70">
        <v>1419</v>
      </c>
      <c r="BS29" s="70">
        <v>55</v>
      </c>
      <c r="BT29" s="70">
        <v>16686</v>
      </c>
      <c r="BU29" s="70">
        <v>43</v>
      </c>
      <c r="BV29" s="70">
        <v>202582</v>
      </c>
      <c r="BW29" s="70">
        <v>47167</v>
      </c>
      <c r="BX29" s="70">
        <v>0</v>
      </c>
      <c r="BY29" s="70">
        <v>0</v>
      </c>
      <c r="BZ29" s="70">
        <v>0</v>
      </c>
      <c r="CA29" s="70">
        <v>0</v>
      </c>
      <c r="CB29" s="70">
        <v>292</v>
      </c>
      <c r="CC29" s="70">
        <v>26067</v>
      </c>
      <c r="CD29" s="70">
        <v>0</v>
      </c>
      <c r="CE29" s="70">
        <v>0</v>
      </c>
      <c r="CF29" s="70">
        <v>0</v>
      </c>
      <c r="CG29" s="70">
        <v>0</v>
      </c>
      <c r="CH29" s="70">
        <v>0</v>
      </c>
      <c r="CI29" s="70">
        <v>0</v>
      </c>
      <c r="CJ29" s="70">
        <v>0</v>
      </c>
      <c r="CK29" s="70">
        <v>0</v>
      </c>
      <c r="CL29" s="70">
        <v>0</v>
      </c>
      <c r="CM29" s="70">
        <v>0</v>
      </c>
      <c r="CN29" s="70">
        <v>0</v>
      </c>
      <c r="CO29" s="70">
        <v>0</v>
      </c>
      <c r="CP29" s="70">
        <v>276107</v>
      </c>
    </row>
    <row r="30" spans="1:94" x14ac:dyDescent="0.45">
      <c r="A30" t="s">
        <v>65</v>
      </c>
      <c r="B30" t="s">
        <v>159</v>
      </c>
      <c r="C30" s="70">
        <v>19</v>
      </c>
      <c r="D30" s="70">
        <v>0</v>
      </c>
      <c r="E30" s="70">
        <v>7</v>
      </c>
      <c r="F30" s="70">
        <v>2</v>
      </c>
      <c r="G30" s="70">
        <v>0</v>
      </c>
      <c r="H30" s="70">
        <v>2</v>
      </c>
      <c r="I30" s="70">
        <v>44</v>
      </c>
      <c r="J30" s="70">
        <v>17</v>
      </c>
      <c r="K30" s="70">
        <v>0</v>
      </c>
      <c r="L30" s="70">
        <v>0</v>
      </c>
      <c r="M30" s="70">
        <v>1</v>
      </c>
      <c r="N30" s="70">
        <v>8</v>
      </c>
      <c r="O30" s="70">
        <v>0</v>
      </c>
      <c r="P30" s="70">
        <v>1</v>
      </c>
      <c r="Q30" s="70">
        <v>4</v>
      </c>
      <c r="R30" s="70">
        <v>0</v>
      </c>
      <c r="S30" s="70">
        <v>0</v>
      </c>
      <c r="T30" s="70">
        <v>0</v>
      </c>
      <c r="U30" s="70">
        <v>173</v>
      </c>
      <c r="V30" s="70">
        <v>0</v>
      </c>
      <c r="W30" s="70">
        <v>17</v>
      </c>
      <c r="X30" s="70">
        <v>0</v>
      </c>
      <c r="Y30" s="70">
        <v>1536</v>
      </c>
      <c r="Z30" s="70">
        <v>11</v>
      </c>
      <c r="AA30" s="70">
        <v>953</v>
      </c>
      <c r="AB30" s="70">
        <v>0</v>
      </c>
      <c r="AC30" s="70">
        <v>10417</v>
      </c>
      <c r="AD30" s="70">
        <v>184</v>
      </c>
      <c r="AE30" s="70">
        <v>230</v>
      </c>
      <c r="AF30" s="70">
        <v>156</v>
      </c>
      <c r="AG30" s="70">
        <v>5691</v>
      </c>
      <c r="AH30" s="70">
        <v>7</v>
      </c>
      <c r="AI30" s="70">
        <v>14</v>
      </c>
      <c r="AJ30" s="70">
        <v>0</v>
      </c>
      <c r="AK30" s="70">
        <v>564</v>
      </c>
      <c r="AL30" s="70">
        <v>75</v>
      </c>
      <c r="AM30" s="70">
        <v>2</v>
      </c>
      <c r="AN30" s="70">
        <v>773</v>
      </c>
      <c r="AO30" s="70">
        <v>10</v>
      </c>
      <c r="AP30" s="70">
        <v>4687</v>
      </c>
      <c r="AQ30" s="70">
        <v>828</v>
      </c>
      <c r="AR30" s="70">
        <v>546</v>
      </c>
      <c r="AS30" s="70">
        <v>6578</v>
      </c>
      <c r="AT30" s="70">
        <v>937</v>
      </c>
      <c r="AU30" s="70">
        <v>2116</v>
      </c>
      <c r="AV30" s="70">
        <v>1636</v>
      </c>
      <c r="AW30" s="70">
        <v>0</v>
      </c>
      <c r="AX30" s="70">
        <v>0</v>
      </c>
      <c r="AY30" s="70">
        <v>145</v>
      </c>
      <c r="AZ30" s="70">
        <v>255</v>
      </c>
      <c r="BA30" s="70">
        <v>737</v>
      </c>
      <c r="BB30" s="70">
        <v>263</v>
      </c>
      <c r="BC30" s="70">
        <v>7269</v>
      </c>
      <c r="BD30" s="70">
        <v>951</v>
      </c>
      <c r="BE30" s="70">
        <v>2951</v>
      </c>
      <c r="BF30" s="70">
        <v>17</v>
      </c>
      <c r="BG30" s="70">
        <v>1032</v>
      </c>
      <c r="BH30" s="70">
        <v>1985</v>
      </c>
      <c r="BI30" s="70">
        <v>3083</v>
      </c>
      <c r="BJ30" s="70">
        <v>186</v>
      </c>
      <c r="BK30" s="70">
        <v>1540</v>
      </c>
      <c r="BL30" s="70">
        <v>894</v>
      </c>
      <c r="BM30" s="70">
        <v>267</v>
      </c>
      <c r="BN30" s="70">
        <v>963</v>
      </c>
      <c r="BO30" s="70">
        <v>682</v>
      </c>
      <c r="BP30" s="70">
        <v>2797</v>
      </c>
      <c r="BQ30" s="70">
        <v>610</v>
      </c>
      <c r="BR30" s="70">
        <v>821</v>
      </c>
      <c r="BS30" s="70">
        <v>45</v>
      </c>
      <c r="BT30" s="70">
        <v>12724</v>
      </c>
      <c r="BU30" s="70">
        <v>553</v>
      </c>
      <c r="BV30" s="70">
        <v>79020</v>
      </c>
      <c r="BW30" s="70">
        <v>10736</v>
      </c>
      <c r="BX30" s="70">
        <v>0</v>
      </c>
      <c r="BY30" s="70">
        <v>0</v>
      </c>
      <c r="BZ30" s="70">
        <v>0</v>
      </c>
      <c r="CA30" s="70">
        <v>0</v>
      </c>
      <c r="CB30" s="70">
        <v>519</v>
      </c>
      <c r="CC30" s="70">
        <v>2226</v>
      </c>
      <c r="CD30" s="70">
        <v>0</v>
      </c>
      <c r="CE30" s="70">
        <v>0</v>
      </c>
      <c r="CF30" s="70">
        <v>0</v>
      </c>
      <c r="CG30" s="70">
        <v>0</v>
      </c>
      <c r="CH30" s="70">
        <v>0</v>
      </c>
      <c r="CI30" s="70">
        <v>0</v>
      </c>
      <c r="CJ30" s="70">
        <v>0</v>
      </c>
      <c r="CK30" s="70">
        <v>0</v>
      </c>
      <c r="CL30" s="70">
        <v>0</v>
      </c>
      <c r="CM30" s="70">
        <v>0</v>
      </c>
      <c r="CN30" s="70">
        <v>0</v>
      </c>
      <c r="CO30" s="70">
        <v>0</v>
      </c>
      <c r="CP30" s="70">
        <v>92500</v>
      </c>
    </row>
    <row r="31" spans="1:94" x14ac:dyDescent="0.45">
      <c r="A31" t="s">
        <v>66</v>
      </c>
      <c r="B31" t="s">
        <v>160</v>
      </c>
      <c r="C31" s="70">
        <v>12233</v>
      </c>
      <c r="D31" s="70">
        <v>991</v>
      </c>
      <c r="E31" s="70">
        <v>6400</v>
      </c>
      <c r="F31" s="70">
        <v>5388</v>
      </c>
      <c r="G31" s="70">
        <v>4304</v>
      </c>
      <c r="H31" s="70">
        <v>26783</v>
      </c>
      <c r="I31" s="70">
        <v>67637</v>
      </c>
      <c r="J31" s="70">
        <v>1215</v>
      </c>
      <c r="K31" s="70">
        <v>861</v>
      </c>
      <c r="L31" s="70">
        <v>2348</v>
      </c>
      <c r="M31" s="70">
        <v>1073</v>
      </c>
      <c r="N31" s="70">
        <v>1782</v>
      </c>
      <c r="O31" s="70">
        <v>100</v>
      </c>
      <c r="P31" s="70">
        <v>942</v>
      </c>
      <c r="Q31" s="70">
        <v>721</v>
      </c>
      <c r="R31" s="70">
        <v>260</v>
      </c>
      <c r="S31" s="70">
        <v>358</v>
      </c>
      <c r="T31" s="70">
        <v>808</v>
      </c>
      <c r="U31" s="70">
        <v>4314</v>
      </c>
      <c r="V31" s="70">
        <v>138</v>
      </c>
      <c r="W31" s="70">
        <v>21</v>
      </c>
      <c r="X31" s="70">
        <v>1624</v>
      </c>
      <c r="Y31" s="70">
        <v>1641</v>
      </c>
      <c r="Z31" s="70">
        <v>24792</v>
      </c>
      <c r="AA31" s="70">
        <v>13852</v>
      </c>
      <c r="AB31" s="70">
        <v>1163</v>
      </c>
      <c r="AC31" s="70">
        <v>8504</v>
      </c>
      <c r="AD31" s="70">
        <v>1762</v>
      </c>
      <c r="AE31" s="70">
        <v>951</v>
      </c>
      <c r="AF31" s="70">
        <v>257</v>
      </c>
      <c r="AG31" s="70">
        <v>2791</v>
      </c>
      <c r="AH31" s="70">
        <v>16805</v>
      </c>
      <c r="AI31" s="70">
        <v>10550</v>
      </c>
      <c r="AJ31" s="70">
        <v>3271</v>
      </c>
      <c r="AK31" s="70">
        <v>35367</v>
      </c>
      <c r="AL31" s="70">
        <v>3367</v>
      </c>
      <c r="AM31" s="70">
        <v>23</v>
      </c>
      <c r="AN31" s="70">
        <v>27020</v>
      </c>
      <c r="AO31" s="70">
        <v>265</v>
      </c>
      <c r="AP31" s="70">
        <v>389</v>
      </c>
      <c r="AQ31" s="70">
        <v>157</v>
      </c>
      <c r="AR31" s="70">
        <v>1252</v>
      </c>
      <c r="AS31" s="70">
        <v>908</v>
      </c>
      <c r="AT31" s="70">
        <v>13302</v>
      </c>
      <c r="AU31" s="70">
        <v>6887</v>
      </c>
      <c r="AV31" s="70">
        <v>36</v>
      </c>
      <c r="AW31" s="70">
        <v>1110</v>
      </c>
      <c r="AX31" s="70">
        <v>142</v>
      </c>
      <c r="AY31" s="70">
        <v>11354</v>
      </c>
      <c r="AZ31" s="70">
        <v>2935</v>
      </c>
      <c r="BA31" s="70">
        <v>72</v>
      </c>
      <c r="BB31" s="70">
        <v>1091</v>
      </c>
      <c r="BC31" s="70">
        <v>2978</v>
      </c>
      <c r="BD31" s="70">
        <v>2459</v>
      </c>
      <c r="BE31" s="70">
        <v>7624</v>
      </c>
      <c r="BF31" s="70">
        <v>2061</v>
      </c>
      <c r="BG31" s="70">
        <v>864</v>
      </c>
      <c r="BH31" s="70">
        <v>1159</v>
      </c>
      <c r="BI31" s="70">
        <v>4184</v>
      </c>
      <c r="BJ31" s="70">
        <v>1009</v>
      </c>
      <c r="BK31" s="70">
        <v>780</v>
      </c>
      <c r="BL31" s="70">
        <v>218</v>
      </c>
      <c r="BM31" s="70">
        <v>1868</v>
      </c>
      <c r="BN31" s="70">
        <v>1790</v>
      </c>
      <c r="BO31" s="70">
        <v>5238</v>
      </c>
      <c r="BP31" s="70">
        <v>5184</v>
      </c>
      <c r="BQ31" s="70">
        <v>26096</v>
      </c>
      <c r="BR31" s="70">
        <v>903</v>
      </c>
      <c r="BS31" s="70">
        <v>4056</v>
      </c>
      <c r="BT31" s="70">
        <v>127149</v>
      </c>
      <c r="BU31" s="70">
        <v>24636</v>
      </c>
      <c r="BV31" s="70">
        <v>552572</v>
      </c>
      <c r="BW31" s="70">
        <v>349729</v>
      </c>
      <c r="BX31" s="70">
        <v>0</v>
      </c>
      <c r="BY31" s="70">
        <v>0</v>
      </c>
      <c r="BZ31" s="70">
        <v>0</v>
      </c>
      <c r="CA31" s="70">
        <v>0</v>
      </c>
      <c r="CB31" s="70">
        <v>-3981</v>
      </c>
      <c r="CC31" s="70">
        <v>122998</v>
      </c>
      <c r="CD31" s="70">
        <v>0</v>
      </c>
      <c r="CE31" s="70">
        <v>0</v>
      </c>
      <c r="CF31" s="70">
        <v>0</v>
      </c>
      <c r="CG31" s="70">
        <v>0</v>
      </c>
      <c r="CH31" s="70">
        <v>0</v>
      </c>
      <c r="CI31" s="70">
        <v>0</v>
      </c>
      <c r="CJ31" s="70">
        <v>0</v>
      </c>
      <c r="CK31" s="70">
        <v>0</v>
      </c>
      <c r="CL31" s="70">
        <v>0</v>
      </c>
      <c r="CM31" s="70">
        <v>0</v>
      </c>
      <c r="CN31" s="70">
        <v>0</v>
      </c>
      <c r="CO31" s="70">
        <v>0</v>
      </c>
      <c r="CP31" s="70">
        <v>1021318</v>
      </c>
    </row>
    <row r="32" spans="1:94" x14ac:dyDescent="0.45">
      <c r="A32" t="s">
        <v>67</v>
      </c>
      <c r="B32" t="s">
        <v>161</v>
      </c>
      <c r="C32" s="70">
        <v>32963</v>
      </c>
      <c r="D32" s="70">
        <v>2914</v>
      </c>
      <c r="E32" s="70">
        <v>8808</v>
      </c>
      <c r="F32" s="70">
        <v>2951</v>
      </c>
      <c r="G32" s="70">
        <v>2261</v>
      </c>
      <c r="H32" s="70">
        <v>2157</v>
      </c>
      <c r="I32" s="70">
        <v>16720</v>
      </c>
      <c r="J32" s="70">
        <v>2837</v>
      </c>
      <c r="K32" s="70">
        <v>5150</v>
      </c>
      <c r="L32" s="70">
        <v>2210</v>
      </c>
      <c r="M32" s="70">
        <v>9333</v>
      </c>
      <c r="N32" s="70">
        <v>4967</v>
      </c>
      <c r="O32" s="70">
        <v>1613</v>
      </c>
      <c r="P32" s="70">
        <v>2709</v>
      </c>
      <c r="Q32" s="70">
        <v>12066</v>
      </c>
      <c r="R32" s="70">
        <v>1752</v>
      </c>
      <c r="S32" s="70">
        <v>2207</v>
      </c>
      <c r="T32" s="70">
        <v>7294</v>
      </c>
      <c r="U32" s="70">
        <v>9302</v>
      </c>
      <c r="V32" s="70">
        <v>11264</v>
      </c>
      <c r="W32" s="70">
        <v>160</v>
      </c>
      <c r="X32" s="70">
        <v>15647</v>
      </c>
      <c r="Y32" s="70">
        <v>6419</v>
      </c>
      <c r="Z32" s="70">
        <v>13041</v>
      </c>
      <c r="AA32" s="70">
        <v>250721</v>
      </c>
      <c r="AB32" s="70">
        <v>65430</v>
      </c>
      <c r="AC32" s="70">
        <v>3013</v>
      </c>
      <c r="AD32" s="70">
        <v>199</v>
      </c>
      <c r="AE32" s="70">
        <v>81</v>
      </c>
      <c r="AF32" s="70">
        <v>106</v>
      </c>
      <c r="AG32" s="70">
        <v>1549</v>
      </c>
      <c r="AH32" s="70">
        <v>1</v>
      </c>
      <c r="AI32" s="70">
        <v>379</v>
      </c>
      <c r="AJ32" s="70">
        <v>10</v>
      </c>
      <c r="AK32" s="70">
        <v>203</v>
      </c>
      <c r="AL32" s="70">
        <v>11</v>
      </c>
      <c r="AM32" s="70">
        <v>2</v>
      </c>
      <c r="AN32" s="70">
        <v>141</v>
      </c>
      <c r="AO32" s="70">
        <v>1793</v>
      </c>
      <c r="AP32" s="70">
        <v>688</v>
      </c>
      <c r="AQ32" s="70">
        <v>223</v>
      </c>
      <c r="AR32" s="70">
        <v>886</v>
      </c>
      <c r="AS32" s="70">
        <v>1225</v>
      </c>
      <c r="AT32" s="70">
        <v>281</v>
      </c>
      <c r="AU32" s="70">
        <v>378</v>
      </c>
      <c r="AV32" s="70">
        <v>22</v>
      </c>
      <c r="AW32" s="70">
        <v>0</v>
      </c>
      <c r="AX32" s="70">
        <v>328</v>
      </c>
      <c r="AY32" s="70">
        <v>19976</v>
      </c>
      <c r="AZ32" s="70">
        <v>420</v>
      </c>
      <c r="BA32" s="70">
        <v>406</v>
      </c>
      <c r="BB32" s="70">
        <v>195</v>
      </c>
      <c r="BC32" s="70">
        <v>15732</v>
      </c>
      <c r="BD32" s="70">
        <v>2196</v>
      </c>
      <c r="BE32" s="70">
        <v>8978</v>
      </c>
      <c r="BF32" s="70">
        <v>898</v>
      </c>
      <c r="BG32" s="70">
        <v>831</v>
      </c>
      <c r="BH32" s="70">
        <v>42136</v>
      </c>
      <c r="BI32" s="70">
        <v>36675</v>
      </c>
      <c r="BJ32" s="70">
        <v>3774</v>
      </c>
      <c r="BK32" s="70">
        <v>949</v>
      </c>
      <c r="BL32" s="70">
        <v>348</v>
      </c>
      <c r="BM32" s="70">
        <v>1133</v>
      </c>
      <c r="BN32" s="70">
        <v>121</v>
      </c>
      <c r="BO32" s="70">
        <v>821</v>
      </c>
      <c r="BP32" s="70">
        <v>6128</v>
      </c>
      <c r="BQ32" s="70">
        <v>1794</v>
      </c>
      <c r="BR32" s="70">
        <v>2005</v>
      </c>
      <c r="BS32" s="70">
        <v>142</v>
      </c>
      <c r="BT32" s="70">
        <v>44291</v>
      </c>
      <c r="BU32" s="70">
        <v>2797</v>
      </c>
      <c r="BV32" s="70">
        <v>697162</v>
      </c>
      <c r="BW32" s="70">
        <v>653741</v>
      </c>
      <c r="BX32" s="70">
        <v>2229</v>
      </c>
      <c r="BY32" s="70">
        <v>0</v>
      </c>
      <c r="BZ32" s="70">
        <v>0</v>
      </c>
      <c r="CA32" s="70">
        <v>0</v>
      </c>
      <c r="CB32" s="70">
        <v>1794</v>
      </c>
      <c r="CC32" s="70">
        <v>193250</v>
      </c>
      <c r="CD32" s="70">
        <v>0</v>
      </c>
      <c r="CE32" s="70">
        <v>0</v>
      </c>
      <c r="CF32" s="70">
        <v>0</v>
      </c>
      <c r="CG32" s="70">
        <v>0</v>
      </c>
      <c r="CH32" s="70">
        <v>0</v>
      </c>
      <c r="CI32" s="70">
        <v>0</v>
      </c>
      <c r="CJ32" s="70">
        <v>0</v>
      </c>
      <c r="CK32" s="70">
        <v>0</v>
      </c>
      <c r="CL32" s="70">
        <v>0</v>
      </c>
      <c r="CM32" s="70">
        <v>0</v>
      </c>
      <c r="CN32" s="70">
        <v>0</v>
      </c>
      <c r="CO32" s="70">
        <v>0</v>
      </c>
      <c r="CP32" s="70">
        <v>1548176</v>
      </c>
    </row>
    <row r="33" spans="1:94" x14ac:dyDescent="0.45">
      <c r="A33" t="s">
        <v>68</v>
      </c>
      <c r="B33" t="s">
        <v>162</v>
      </c>
      <c r="C33" s="70">
        <v>1643</v>
      </c>
      <c r="D33" s="70">
        <v>144</v>
      </c>
      <c r="E33" s="70">
        <v>132</v>
      </c>
      <c r="F33" s="70">
        <v>1384</v>
      </c>
      <c r="G33" s="70">
        <v>1301</v>
      </c>
      <c r="H33" s="70">
        <v>43</v>
      </c>
      <c r="I33" s="70">
        <v>44338</v>
      </c>
      <c r="J33" s="70">
        <v>965</v>
      </c>
      <c r="K33" s="70">
        <v>1672</v>
      </c>
      <c r="L33" s="70">
        <v>1018</v>
      </c>
      <c r="M33" s="70">
        <v>3350</v>
      </c>
      <c r="N33" s="70">
        <v>8754</v>
      </c>
      <c r="O33" s="70">
        <v>990</v>
      </c>
      <c r="P33" s="70">
        <v>2084</v>
      </c>
      <c r="Q33" s="70">
        <v>37213</v>
      </c>
      <c r="R33" s="70">
        <v>3903</v>
      </c>
      <c r="S33" s="70">
        <v>5868</v>
      </c>
      <c r="T33" s="70">
        <v>7637</v>
      </c>
      <c r="U33" s="70">
        <v>23367</v>
      </c>
      <c r="V33" s="70">
        <v>500</v>
      </c>
      <c r="W33" s="70">
        <v>88</v>
      </c>
      <c r="X33" s="70">
        <v>3803</v>
      </c>
      <c r="Y33" s="70">
        <v>723</v>
      </c>
      <c r="Z33" s="70">
        <v>616</v>
      </c>
      <c r="AA33" s="70">
        <v>17162</v>
      </c>
      <c r="AB33" s="70">
        <v>20546</v>
      </c>
      <c r="AC33" s="70">
        <v>15734</v>
      </c>
      <c r="AD33" s="70">
        <v>3960</v>
      </c>
      <c r="AE33" s="70">
        <v>2580</v>
      </c>
      <c r="AF33" s="70">
        <v>454</v>
      </c>
      <c r="AG33" s="70">
        <v>7000</v>
      </c>
      <c r="AH33" s="70">
        <v>11</v>
      </c>
      <c r="AI33" s="70">
        <v>9</v>
      </c>
      <c r="AJ33" s="70">
        <v>1</v>
      </c>
      <c r="AK33" s="70">
        <v>963</v>
      </c>
      <c r="AL33" s="70">
        <v>30</v>
      </c>
      <c r="AM33" s="70">
        <v>69</v>
      </c>
      <c r="AN33" s="70">
        <v>3100</v>
      </c>
      <c r="AO33" s="70">
        <v>629</v>
      </c>
      <c r="AP33" s="70">
        <v>453</v>
      </c>
      <c r="AQ33" s="70">
        <v>104</v>
      </c>
      <c r="AR33" s="70">
        <v>6625</v>
      </c>
      <c r="AS33" s="70">
        <v>688</v>
      </c>
      <c r="AT33" s="70">
        <v>324</v>
      </c>
      <c r="AU33" s="70">
        <v>173</v>
      </c>
      <c r="AV33" s="70">
        <v>116</v>
      </c>
      <c r="AW33" s="70">
        <v>0</v>
      </c>
      <c r="AX33" s="70">
        <v>50</v>
      </c>
      <c r="AY33" s="70">
        <v>1039</v>
      </c>
      <c r="AZ33" s="70">
        <v>1669</v>
      </c>
      <c r="BA33" s="70">
        <v>95</v>
      </c>
      <c r="BB33" s="70">
        <v>709</v>
      </c>
      <c r="BC33" s="70">
        <v>7741</v>
      </c>
      <c r="BD33" s="70">
        <v>301</v>
      </c>
      <c r="BE33" s="70">
        <v>2693</v>
      </c>
      <c r="BF33" s="70">
        <v>469</v>
      </c>
      <c r="BG33" s="70">
        <v>811</v>
      </c>
      <c r="BH33" s="70">
        <v>9517</v>
      </c>
      <c r="BI33" s="70">
        <v>4226</v>
      </c>
      <c r="BJ33" s="70">
        <v>1885</v>
      </c>
      <c r="BK33" s="70">
        <v>1320</v>
      </c>
      <c r="BL33" s="70">
        <v>40</v>
      </c>
      <c r="BM33" s="70">
        <v>272</v>
      </c>
      <c r="BN33" s="70">
        <v>205</v>
      </c>
      <c r="BO33" s="70">
        <v>8322</v>
      </c>
      <c r="BP33" s="70">
        <v>6859</v>
      </c>
      <c r="BQ33" s="70">
        <v>1906</v>
      </c>
      <c r="BR33" s="70">
        <v>506</v>
      </c>
      <c r="BS33" s="70">
        <v>25</v>
      </c>
      <c r="BT33" s="70">
        <v>14678</v>
      </c>
      <c r="BU33" s="70">
        <v>2265</v>
      </c>
      <c r="BV33" s="70">
        <v>299873</v>
      </c>
      <c r="BW33" s="70">
        <v>68567</v>
      </c>
      <c r="BX33" s="70">
        <v>381</v>
      </c>
      <c r="BY33" s="70">
        <v>0</v>
      </c>
      <c r="BZ33" s="70">
        <v>186</v>
      </c>
      <c r="CA33" s="70">
        <v>0</v>
      </c>
      <c r="CB33" s="70">
        <v>2719</v>
      </c>
      <c r="CC33" s="70">
        <v>31219</v>
      </c>
      <c r="CD33" s="70">
        <v>0</v>
      </c>
      <c r="CE33" s="70">
        <v>0</v>
      </c>
      <c r="CF33" s="70">
        <v>0</v>
      </c>
      <c r="CG33" s="70">
        <v>0</v>
      </c>
      <c r="CH33" s="70">
        <v>0</v>
      </c>
      <c r="CI33" s="70">
        <v>0</v>
      </c>
      <c r="CJ33" s="70">
        <v>0</v>
      </c>
      <c r="CK33" s="70">
        <v>0</v>
      </c>
      <c r="CL33" s="70">
        <v>0</v>
      </c>
      <c r="CM33" s="70">
        <v>0</v>
      </c>
      <c r="CN33" s="70">
        <v>0</v>
      </c>
      <c r="CO33" s="70">
        <v>0</v>
      </c>
      <c r="CP33" s="70">
        <v>402945</v>
      </c>
    </row>
    <row r="34" spans="1:94" x14ac:dyDescent="0.45">
      <c r="A34" t="s">
        <v>69</v>
      </c>
      <c r="B34" t="s">
        <v>163</v>
      </c>
      <c r="C34" s="70">
        <v>1376</v>
      </c>
      <c r="D34" s="70">
        <v>32</v>
      </c>
      <c r="E34" s="70">
        <v>70</v>
      </c>
      <c r="F34" s="70">
        <v>102</v>
      </c>
      <c r="G34" s="70">
        <v>0</v>
      </c>
      <c r="H34" s="70">
        <v>1180</v>
      </c>
      <c r="I34" s="70">
        <v>55</v>
      </c>
      <c r="J34" s="70">
        <v>352</v>
      </c>
      <c r="K34" s="70">
        <v>413</v>
      </c>
      <c r="L34" s="70">
        <v>1249</v>
      </c>
      <c r="M34" s="70">
        <v>1327</v>
      </c>
      <c r="N34" s="70">
        <v>3618</v>
      </c>
      <c r="O34" s="70">
        <v>535</v>
      </c>
      <c r="P34" s="70">
        <v>1790</v>
      </c>
      <c r="Q34" s="70">
        <v>715</v>
      </c>
      <c r="R34" s="70">
        <v>72</v>
      </c>
      <c r="S34" s="70">
        <v>444</v>
      </c>
      <c r="T34" s="70">
        <v>2095</v>
      </c>
      <c r="U34" s="70">
        <v>3779</v>
      </c>
      <c r="V34" s="70">
        <v>309</v>
      </c>
      <c r="W34" s="70">
        <v>28</v>
      </c>
      <c r="X34" s="70">
        <v>1288</v>
      </c>
      <c r="Y34" s="70">
        <v>90</v>
      </c>
      <c r="Z34" s="70">
        <v>166</v>
      </c>
      <c r="AA34" s="70">
        <v>6234</v>
      </c>
      <c r="AB34" s="70">
        <v>1598</v>
      </c>
      <c r="AC34" s="70">
        <v>46051</v>
      </c>
      <c r="AD34" s="70">
        <v>2200</v>
      </c>
      <c r="AE34" s="70">
        <v>390</v>
      </c>
      <c r="AF34" s="70">
        <v>13</v>
      </c>
      <c r="AG34" s="70">
        <v>13311</v>
      </c>
      <c r="AH34" s="70">
        <v>136</v>
      </c>
      <c r="AI34" s="70">
        <v>0</v>
      </c>
      <c r="AJ34" s="70">
        <v>0</v>
      </c>
      <c r="AK34" s="70">
        <v>88</v>
      </c>
      <c r="AL34" s="70">
        <v>0</v>
      </c>
      <c r="AM34" s="70">
        <v>3</v>
      </c>
      <c r="AN34" s="70">
        <v>0</v>
      </c>
      <c r="AO34" s="70">
        <v>0</v>
      </c>
      <c r="AP34" s="70">
        <v>854</v>
      </c>
      <c r="AQ34" s="70">
        <v>22</v>
      </c>
      <c r="AR34" s="70">
        <v>1385</v>
      </c>
      <c r="AS34" s="70">
        <v>0</v>
      </c>
      <c r="AT34" s="70">
        <v>18</v>
      </c>
      <c r="AU34" s="70">
        <v>45</v>
      </c>
      <c r="AV34" s="70">
        <v>49</v>
      </c>
      <c r="AW34" s="70">
        <v>4</v>
      </c>
      <c r="AX34" s="70">
        <v>0</v>
      </c>
      <c r="AY34" s="70">
        <v>0</v>
      </c>
      <c r="AZ34" s="70">
        <v>7689</v>
      </c>
      <c r="BA34" s="70">
        <v>0</v>
      </c>
      <c r="BB34" s="70">
        <v>133</v>
      </c>
      <c r="BC34" s="70">
        <v>0</v>
      </c>
      <c r="BD34" s="70">
        <v>0</v>
      </c>
      <c r="BE34" s="70">
        <v>73</v>
      </c>
      <c r="BF34" s="70">
        <v>63</v>
      </c>
      <c r="BG34" s="70">
        <v>23</v>
      </c>
      <c r="BH34" s="70">
        <v>252</v>
      </c>
      <c r="BI34" s="70">
        <v>105</v>
      </c>
      <c r="BJ34" s="70">
        <v>0</v>
      </c>
      <c r="BK34" s="70">
        <v>0</v>
      </c>
      <c r="BL34" s="70">
        <v>0</v>
      </c>
      <c r="BM34" s="70">
        <v>105</v>
      </c>
      <c r="BN34" s="70">
        <v>0</v>
      </c>
      <c r="BO34" s="70">
        <v>37</v>
      </c>
      <c r="BP34" s="70">
        <v>24</v>
      </c>
      <c r="BQ34" s="70">
        <v>0</v>
      </c>
      <c r="BR34" s="70">
        <v>0</v>
      </c>
      <c r="BS34" s="70">
        <v>0</v>
      </c>
      <c r="BT34" s="70">
        <v>34</v>
      </c>
      <c r="BU34" s="70">
        <v>0</v>
      </c>
      <c r="BV34" s="70">
        <v>102021</v>
      </c>
      <c r="BW34" s="70">
        <v>0</v>
      </c>
      <c r="BX34" s="70">
        <v>0</v>
      </c>
      <c r="BY34" s="70">
        <v>0</v>
      </c>
      <c r="BZ34" s="70">
        <v>0</v>
      </c>
      <c r="CA34" s="70">
        <v>0</v>
      </c>
      <c r="CB34" s="70">
        <v>0</v>
      </c>
      <c r="CC34" s="70">
        <v>2889</v>
      </c>
      <c r="CD34" s="70">
        <v>0</v>
      </c>
      <c r="CE34" s="70">
        <v>0</v>
      </c>
      <c r="CF34" s="70">
        <v>0</v>
      </c>
      <c r="CG34" s="70">
        <v>0</v>
      </c>
      <c r="CH34" s="70">
        <v>0</v>
      </c>
      <c r="CI34" s="70">
        <v>0</v>
      </c>
      <c r="CJ34" s="70">
        <v>0</v>
      </c>
      <c r="CK34" s="70">
        <v>0</v>
      </c>
      <c r="CL34" s="70">
        <v>0</v>
      </c>
      <c r="CM34" s="70">
        <v>0</v>
      </c>
      <c r="CN34" s="70">
        <v>0</v>
      </c>
      <c r="CO34" s="70">
        <v>0</v>
      </c>
      <c r="CP34" s="70">
        <v>104910</v>
      </c>
    </row>
    <row r="35" spans="1:94" x14ac:dyDescent="0.45">
      <c r="A35" t="s">
        <v>70</v>
      </c>
      <c r="B35" t="s">
        <v>164</v>
      </c>
      <c r="C35" s="70">
        <v>0</v>
      </c>
      <c r="D35" s="70">
        <v>0</v>
      </c>
      <c r="E35" s="70">
        <v>0</v>
      </c>
      <c r="F35" s="70">
        <v>0</v>
      </c>
      <c r="G35" s="70">
        <v>0</v>
      </c>
      <c r="H35" s="70">
        <v>0</v>
      </c>
      <c r="I35" s="70">
        <v>0</v>
      </c>
      <c r="J35" s="70">
        <v>0</v>
      </c>
      <c r="K35" s="70">
        <v>0</v>
      </c>
      <c r="L35" s="70">
        <v>0</v>
      </c>
      <c r="M35" s="70">
        <v>0</v>
      </c>
      <c r="N35" s="70">
        <v>0</v>
      </c>
      <c r="O35" s="70">
        <v>0</v>
      </c>
      <c r="P35" s="70">
        <v>0</v>
      </c>
      <c r="Q35" s="70">
        <v>0</v>
      </c>
      <c r="R35" s="70">
        <v>0</v>
      </c>
      <c r="S35" s="70">
        <v>0</v>
      </c>
      <c r="T35" s="70">
        <v>0</v>
      </c>
      <c r="U35" s="70">
        <v>0</v>
      </c>
      <c r="V35" s="70">
        <v>0</v>
      </c>
      <c r="W35" s="70">
        <v>0</v>
      </c>
      <c r="X35" s="70">
        <v>0</v>
      </c>
      <c r="Y35" s="70">
        <v>0</v>
      </c>
      <c r="Z35" s="70">
        <v>0</v>
      </c>
      <c r="AA35" s="70">
        <v>0</v>
      </c>
      <c r="AB35" s="70">
        <v>0</v>
      </c>
      <c r="AC35" s="70">
        <v>0</v>
      </c>
      <c r="AD35" s="70">
        <v>0</v>
      </c>
      <c r="AE35" s="70">
        <v>0</v>
      </c>
      <c r="AF35" s="70">
        <v>0</v>
      </c>
      <c r="AG35" s="70">
        <v>0</v>
      </c>
      <c r="AH35" s="70">
        <v>0</v>
      </c>
      <c r="AI35" s="70">
        <v>0</v>
      </c>
      <c r="AJ35" s="70">
        <v>0</v>
      </c>
      <c r="AK35" s="70">
        <v>0</v>
      </c>
      <c r="AL35" s="70">
        <v>0</v>
      </c>
      <c r="AM35" s="70">
        <v>0</v>
      </c>
      <c r="AN35" s="70">
        <v>0</v>
      </c>
      <c r="AO35" s="70">
        <v>0</v>
      </c>
      <c r="AP35" s="70">
        <v>0</v>
      </c>
      <c r="AQ35" s="70">
        <v>0</v>
      </c>
      <c r="AR35" s="70">
        <v>0</v>
      </c>
      <c r="AS35" s="70">
        <v>0</v>
      </c>
      <c r="AT35" s="70">
        <v>0</v>
      </c>
      <c r="AU35" s="70">
        <v>0</v>
      </c>
      <c r="AV35" s="70">
        <v>0</v>
      </c>
      <c r="AW35" s="70">
        <v>0</v>
      </c>
      <c r="AX35" s="70">
        <v>0</v>
      </c>
      <c r="AY35" s="70">
        <v>0</v>
      </c>
      <c r="AZ35" s="70">
        <v>0</v>
      </c>
      <c r="BA35" s="70">
        <v>0</v>
      </c>
      <c r="BB35" s="70">
        <v>0</v>
      </c>
      <c r="BC35" s="70">
        <v>0</v>
      </c>
      <c r="BD35" s="70">
        <v>0</v>
      </c>
      <c r="BE35" s="70">
        <v>0</v>
      </c>
      <c r="BF35" s="70">
        <v>0</v>
      </c>
      <c r="BG35" s="70">
        <v>0</v>
      </c>
      <c r="BH35" s="70">
        <v>0</v>
      </c>
      <c r="BI35" s="70">
        <v>0</v>
      </c>
      <c r="BJ35" s="70">
        <v>0</v>
      </c>
      <c r="BK35" s="70">
        <v>0</v>
      </c>
      <c r="BL35" s="70">
        <v>0</v>
      </c>
      <c r="BM35" s="70">
        <v>0</v>
      </c>
      <c r="BN35" s="70">
        <v>0</v>
      </c>
      <c r="BO35" s="70">
        <v>0</v>
      </c>
      <c r="BP35" s="70">
        <v>0</v>
      </c>
      <c r="BQ35" s="70">
        <v>0</v>
      </c>
      <c r="BR35" s="70">
        <v>0</v>
      </c>
      <c r="BS35" s="70">
        <v>0</v>
      </c>
      <c r="BT35" s="70">
        <v>0</v>
      </c>
      <c r="BU35" s="70">
        <v>0</v>
      </c>
      <c r="BV35" s="70">
        <v>0</v>
      </c>
      <c r="BW35" s="70">
        <v>0</v>
      </c>
      <c r="BX35" s="70">
        <v>0</v>
      </c>
      <c r="BY35" s="70">
        <v>0</v>
      </c>
      <c r="BZ35" s="70">
        <v>0</v>
      </c>
      <c r="CA35" s="70">
        <v>0</v>
      </c>
      <c r="CB35" s="70">
        <v>0</v>
      </c>
      <c r="CC35" s="70">
        <v>0</v>
      </c>
      <c r="CD35" s="70">
        <v>0</v>
      </c>
      <c r="CE35" s="70">
        <v>0</v>
      </c>
      <c r="CF35" s="70">
        <v>0</v>
      </c>
      <c r="CG35" s="70">
        <v>0</v>
      </c>
      <c r="CH35" s="70">
        <v>0</v>
      </c>
      <c r="CI35" s="70">
        <v>0</v>
      </c>
      <c r="CJ35" s="70">
        <v>0</v>
      </c>
      <c r="CK35" s="70">
        <v>0</v>
      </c>
      <c r="CL35" s="70">
        <v>0</v>
      </c>
      <c r="CM35" s="70">
        <v>0</v>
      </c>
      <c r="CN35" s="70">
        <v>0</v>
      </c>
      <c r="CO35" s="70">
        <v>0</v>
      </c>
      <c r="CP35" s="70">
        <v>0</v>
      </c>
    </row>
    <row r="36" spans="1:94" x14ac:dyDescent="0.45">
      <c r="A36" t="s">
        <v>71</v>
      </c>
      <c r="B36" t="s">
        <v>165</v>
      </c>
      <c r="C36" s="70">
        <v>0</v>
      </c>
      <c r="D36" s="70">
        <v>0</v>
      </c>
      <c r="E36" s="70">
        <v>0</v>
      </c>
      <c r="F36" s="70">
        <v>0</v>
      </c>
      <c r="G36" s="70">
        <v>0</v>
      </c>
      <c r="H36" s="70">
        <v>0</v>
      </c>
      <c r="I36" s="70">
        <v>0</v>
      </c>
      <c r="J36" s="70">
        <v>0</v>
      </c>
      <c r="K36" s="70">
        <v>0</v>
      </c>
      <c r="L36" s="70">
        <v>0</v>
      </c>
      <c r="M36" s="70">
        <v>0</v>
      </c>
      <c r="N36" s="70">
        <v>0</v>
      </c>
      <c r="O36" s="70">
        <v>0</v>
      </c>
      <c r="P36" s="70">
        <v>0</v>
      </c>
      <c r="Q36" s="70">
        <v>0</v>
      </c>
      <c r="R36" s="70">
        <v>0</v>
      </c>
      <c r="S36" s="70">
        <v>0</v>
      </c>
      <c r="T36" s="70">
        <v>0</v>
      </c>
      <c r="U36" s="70">
        <v>0</v>
      </c>
      <c r="V36" s="70">
        <v>0</v>
      </c>
      <c r="W36" s="70">
        <v>0</v>
      </c>
      <c r="X36" s="70">
        <v>0</v>
      </c>
      <c r="Y36" s="70">
        <v>0</v>
      </c>
      <c r="Z36" s="70">
        <v>0</v>
      </c>
      <c r="AA36" s="70">
        <v>0</v>
      </c>
      <c r="AB36" s="70">
        <v>0</v>
      </c>
      <c r="AC36" s="70">
        <v>0</v>
      </c>
      <c r="AD36" s="70">
        <v>0</v>
      </c>
      <c r="AE36" s="70">
        <v>0</v>
      </c>
      <c r="AF36" s="70">
        <v>0</v>
      </c>
      <c r="AG36" s="70">
        <v>0</v>
      </c>
      <c r="AH36" s="70">
        <v>0</v>
      </c>
      <c r="AI36" s="70">
        <v>0</v>
      </c>
      <c r="AJ36" s="70">
        <v>0</v>
      </c>
      <c r="AK36" s="70">
        <v>0</v>
      </c>
      <c r="AL36" s="70">
        <v>0</v>
      </c>
      <c r="AM36" s="70">
        <v>0</v>
      </c>
      <c r="AN36" s="70">
        <v>0</v>
      </c>
      <c r="AO36" s="70">
        <v>0</v>
      </c>
      <c r="AP36" s="70">
        <v>0</v>
      </c>
      <c r="AQ36" s="70">
        <v>0</v>
      </c>
      <c r="AR36" s="70">
        <v>0</v>
      </c>
      <c r="AS36" s="70">
        <v>0</v>
      </c>
      <c r="AT36" s="70">
        <v>0</v>
      </c>
      <c r="AU36" s="70">
        <v>0</v>
      </c>
      <c r="AV36" s="70">
        <v>0</v>
      </c>
      <c r="AW36" s="70">
        <v>0</v>
      </c>
      <c r="AX36" s="70">
        <v>0</v>
      </c>
      <c r="AY36" s="70">
        <v>0</v>
      </c>
      <c r="AZ36" s="70">
        <v>0</v>
      </c>
      <c r="BA36" s="70">
        <v>0</v>
      </c>
      <c r="BB36" s="70">
        <v>0</v>
      </c>
      <c r="BC36" s="70">
        <v>0</v>
      </c>
      <c r="BD36" s="70">
        <v>0</v>
      </c>
      <c r="BE36" s="70">
        <v>0</v>
      </c>
      <c r="BF36" s="70">
        <v>0</v>
      </c>
      <c r="BG36" s="70">
        <v>0</v>
      </c>
      <c r="BH36" s="70">
        <v>0</v>
      </c>
      <c r="BI36" s="70">
        <v>0</v>
      </c>
      <c r="BJ36" s="70">
        <v>0</v>
      </c>
      <c r="BK36" s="70">
        <v>0</v>
      </c>
      <c r="BL36" s="70">
        <v>0</v>
      </c>
      <c r="BM36" s="70">
        <v>0</v>
      </c>
      <c r="BN36" s="70">
        <v>0</v>
      </c>
      <c r="BO36" s="70">
        <v>0</v>
      </c>
      <c r="BP36" s="70">
        <v>0</v>
      </c>
      <c r="BQ36" s="70">
        <v>0</v>
      </c>
      <c r="BR36" s="70">
        <v>0</v>
      </c>
      <c r="BS36" s="70">
        <v>0</v>
      </c>
      <c r="BT36" s="70">
        <v>0</v>
      </c>
      <c r="BU36" s="70">
        <v>0</v>
      </c>
      <c r="BV36" s="70">
        <v>0</v>
      </c>
      <c r="BW36" s="70">
        <v>0</v>
      </c>
      <c r="BX36" s="70">
        <v>0</v>
      </c>
      <c r="BY36" s="70">
        <v>0</v>
      </c>
      <c r="BZ36" s="70">
        <v>0</v>
      </c>
      <c r="CA36" s="70">
        <v>0</v>
      </c>
      <c r="CB36" s="70">
        <v>0</v>
      </c>
      <c r="CC36" s="70">
        <v>0</v>
      </c>
      <c r="CD36" s="70">
        <v>0</v>
      </c>
      <c r="CE36" s="70">
        <v>0</v>
      </c>
      <c r="CF36" s="70">
        <v>0</v>
      </c>
      <c r="CG36" s="70">
        <v>0</v>
      </c>
      <c r="CH36" s="70">
        <v>0</v>
      </c>
      <c r="CI36" s="70">
        <v>0</v>
      </c>
      <c r="CJ36" s="70">
        <v>0</v>
      </c>
      <c r="CK36" s="70">
        <v>0</v>
      </c>
      <c r="CL36" s="70">
        <v>0</v>
      </c>
      <c r="CM36" s="70">
        <v>0</v>
      </c>
      <c r="CN36" s="70">
        <v>0</v>
      </c>
      <c r="CO36" s="70">
        <v>0</v>
      </c>
      <c r="CP36" s="70">
        <v>0</v>
      </c>
    </row>
    <row r="37" spans="1:94" x14ac:dyDescent="0.45">
      <c r="A37" t="s">
        <v>72</v>
      </c>
      <c r="B37" t="s">
        <v>166</v>
      </c>
      <c r="C37" s="70">
        <v>0</v>
      </c>
      <c r="D37" s="70">
        <v>0</v>
      </c>
      <c r="E37" s="70">
        <v>0</v>
      </c>
      <c r="F37" s="70">
        <v>0</v>
      </c>
      <c r="G37" s="70">
        <v>0</v>
      </c>
      <c r="H37" s="70">
        <v>0</v>
      </c>
      <c r="I37" s="70">
        <v>0</v>
      </c>
      <c r="J37" s="70">
        <v>0</v>
      </c>
      <c r="K37" s="70">
        <v>0</v>
      </c>
      <c r="L37" s="70">
        <v>0</v>
      </c>
      <c r="M37" s="70">
        <v>0</v>
      </c>
      <c r="N37" s="70">
        <v>0</v>
      </c>
      <c r="O37" s="70">
        <v>0</v>
      </c>
      <c r="P37" s="70">
        <v>0</v>
      </c>
      <c r="Q37" s="70">
        <v>0</v>
      </c>
      <c r="R37" s="70">
        <v>0</v>
      </c>
      <c r="S37" s="70">
        <v>0</v>
      </c>
      <c r="T37" s="70">
        <v>0</v>
      </c>
      <c r="U37" s="70">
        <v>0</v>
      </c>
      <c r="V37" s="70">
        <v>0</v>
      </c>
      <c r="W37" s="70">
        <v>0</v>
      </c>
      <c r="X37" s="70">
        <v>0</v>
      </c>
      <c r="Y37" s="70">
        <v>0</v>
      </c>
      <c r="Z37" s="70">
        <v>0</v>
      </c>
      <c r="AA37" s="70">
        <v>0</v>
      </c>
      <c r="AB37" s="70">
        <v>0</v>
      </c>
      <c r="AC37" s="70">
        <v>0</v>
      </c>
      <c r="AD37" s="70">
        <v>0</v>
      </c>
      <c r="AE37" s="70">
        <v>0</v>
      </c>
      <c r="AF37" s="70">
        <v>0</v>
      </c>
      <c r="AG37" s="70">
        <v>0</v>
      </c>
      <c r="AH37" s="70">
        <v>0</v>
      </c>
      <c r="AI37" s="70">
        <v>0</v>
      </c>
      <c r="AJ37" s="70">
        <v>0</v>
      </c>
      <c r="AK37" s="70">
        <v>0</v>
      </c>
      <c r="AL37" s="70">
        <v>0</v>
      </c>
      <c r="AM37" s="70">
        <v>0</v>
      </c>
      <c r="AN37" s="70">
        <v>0</v>
      </c>
      <c r="AO37" s="70">
        <v>0</v>
      </c>
      <c r="AP37" s="70">
        <v>0</v>
      </c>
      <c r="AQ37" s="70">
        <v>0</v>
      </c>
      <c r="AR37" s="70">
        <v>0</v>
      </c>
      <c r="AS37" s="70">
        <v>0</v>
      </c>
      <c r="AT37" s="70">
        <v>0</v>
      </c>
      <c r="AU37" s="70">
        <v>0</v>
      </c>
      <c r="AV37" s="70">
        <v>0</v>
      </c>
      <c r="AW37" s="70">
        <v>0</v>
      </c>
      <c r="AX37" s="70">
        <v>0</v>
      </c>
      <c r="AY37" s="70">
        <v>0</v>
      </c>
      <c r="AZ37" s="70">
        <v>0</v>
      </c>
      <c r="BA37" s="70">
        <v>0</v>
      </c>
      <c r="BB37" s="70">
        <v>0</v>
      </c>
      <c r="BC37" s="70">
        <v>0</v>
      </c>
      <c r="BD37" s="70">
        <v>0</v>
      </c>
      <c r="BE37" s="70">
        <v>0</v>
      </c>
      <c r="BF37" s="70">
        <v>0</v>
      </c>
      <c r="BG37" s="70">
        <v>0</v>
      </c>
      <c r="BH37" s="70">
        <v>0</v>
      </c>
      <c r="BI37" s="70">
        <v>0</v>
      </c>
      <c r="BJ37" s="70">
        <v>0</v>
      </c>
      <c r="BK37" s="70">
        <v>0</v>
      </c>
      <c r="BL37" s="70">
        <v>0</v>
      </c>
      <c r="BM37" s="70">
        <v>0</v>
      </c>
      <c r="BN37" s="70">
        <v>0</v>
      </c>
      <c r="BO37" s="70">
        <v>0</v>
      </c>
      <c r="BP37" s="70">
        <v>0</v>
      </c>
      <c r="BQ37" s="70">
        <v>0</v>
      </c>
      <c r="BR37" s="70">
        <v>0</v>
      </c>
      <c r="BS37" s="70">
        <v>0</v>
      </c>
      <c r="BT37" s="70">
        <v>0</v>
      </c>
      <c r="BU37" s="70">
        <v>0</v>
      </c>
      <c r="BV37" s="70">
        <v>0</v>
      </c>
      <c r="BW37" s="70">
        <v>0</v>
      </c>
      <c r="BX37" s="70">
        <v>0</v>
      </c>
      <c r="BY37" s="70">
        <v>0</v>
      </c>
      <c r="BZ37" s="70">
        <v>0</v>
      </c>
      <c r="CA37" s="70">
        <v>0</v>
      </c>
      <c r="CB37" s="70">
        <v>0</v>
      </c>
      <c r="CC37" s="70">
        <v>0</v>
      </c>
      <c r="CD37" s="70">
        <v>0</v>
      </c>
      <c r="CE37" s="70">
        <v>0</v>
      </c>
      <c r="CF37" s="70">
        <v>0</v>
      </c>
      <c r="CG37" s="70">
        <v>0</v>
      </c>
      <c r="CH37" s="70">
        <v>0</v>
      </c>
      <c r="CI37" s="70">
        <v>0</v>
      </c>
      <c r="CJ37" s="70">
        <v>0</v>
      </c>
      <c r="CK37" s="70">
        <v>0</v>
      </c>
      <c r="CL37" s="70">
        <v>0</v>
      </c>
      <c r="CM37" s="70">
        <v>0</v>
      </c>
      <c r="CN37" s="70">
        <v>0</v>
      </c>
      <c r="CO37" s="70">
        <v>0</v>
      </c>
      <c r="CP37" s="70">
        <v>0</v>
      </c>
    </row>
    <row r="38" spans="1:94" x14ac:dyDescent="0.45">
      <c r="A38" t="s">
        <v>73</v>
      </c>
      <c r="B38" t="s">
        <v>167</v>
      </c>
      <c r="C38" s="70">
        <v>0</v>
      </c>
      <c r="D38" s="70">
        <v>0</v>
      </c>
      <c r="E38" s="70">
        <v>0</v>
      </c>
      <c r="F38" s="70">
        <v>0</v>
      </c>
      <c r="G38" s="70">
        <v>0</v>
      </c>
      <c r="H38" s="70">
        <v>0</v>
      </c>
      <c r="I38" s="70">
        <v>0</v>
      </c>
      <c r="J38" s="70">
        <v>0</v>
      </c>
      <c r="K38" s="70">
        <v>0</v>
      </c>
      <c r="L38" s="70">
        <v>0</v>
      </c>
      <c r="M38" s="70">
        <v>0</v>
      </c>
      <c r="N38" s="70">
        <v>0</v>
      </c>
      <c r="O38" s="70">
        <v>0</v>
      </c>
      <c r="P38" s="70">
        <v>0</v>
      </c>
      <c r="Q38" s="70">
        <v>0</v>
      </c>
      <c r="R38" s="70">
        <v>0</v>
      </c>
      <c r="S38" s="70">
        <v>0</v>
      </c>
      <c r="T38" s="70">
        <v>0</v>
      </c>
      <c r="U38" s="70">
        <v>0</v>
      </c>
      <c r="V38" s="70">
        <v>0</v>
      </c>
      <c r="W38" s="70">
        <v>0</v>
      </c>
      <c r="X38" s="70">
        <v>0</v>
      </c>
      <c r="Y38" s="70">
        <v>0</v>
      </c>
      <c r="Z38" s="70">
        <v>0</v>
      </c>
      <c r="AA38" s="70">
        <v>0</v>
      </c>
      <c r="AB38" s="70">
        <v>0</v>
      </c>
      <c r="AC38" s="70">
        <v>0</v>
      </c>
      <c r="AD38" s="70">
        <v>790</v>
      </c>
      <c r="AE38" s="70">
        <v>0</v>
      </c>
      <c r="AF38" s="70">
        <v>430</v>
      </c>
      <c r="AG38" s="70">
        <v>567</v>
      </c>
      <c r="AH38" s="70">
        <v>0</v>
      </c>
      <c r="AI38" s="70">
        <v>0</v>
      </c>
      <c r="AJ38" s="70">
        <v>0</v>
      </c>
      <c r="AK38" s="70">
        <v>0</v>
      </c>
      <c r="AL38" s="70">
        <v>0</v>
      </c>
      <c r="AM38" s="70">
        <v>0</v>
      </c>
      <c r="AN38" s="70">
        <v>0</v>
      </c>
      <c r="AO38" s="70">
        <v>0</v>
      </c>
      <c r="AP38" s="70">
        <v>0</v>
      </c>
      <c r="AQ38" s="70">
        <v>0</v>
      </c>
      <c r="AR38" s="70">
        <v>0</v>
      </c>
      <c r="AS38" s="70">
        <v>0</v>
      </c>
      <c r="AT38" s="70">
        <v>0</v>
      </c>
      <c r="AU38" s="70">
        <v>0</v>
      </c>
      <c r="AV38" s="70">
        <v>0</v>
      </c>
      <c r="AW38" s="70">
        <v>0</v>
      </c>
      <c r="AX38" s="70">
        <v>0</v>
      </c>
      <c r="AY38" s="70">
        <v>0</v>
      </c>
      <c r="AZ38" s="70">
        <v>0</v>
      </c>
      <c r="BA38" s="70">
        <v>0</v>
      </c>
      <c r="BB38" s="70">
        <v>0</v>
      </c>
      <c r="BC38" s="70">
        <v>0</v>
      </c>
      <c r="BD38" s="70">
        <v>0</v>
      </c>
      <c r="BE38" s="70">
        <v>0</v>
      </c>
      <c r="BF38" s="70">
        <v>0</v>
      </c>
      <c r="BG38" s="70">
        <v>0</v>
      </c>
      <c r="BH38" s="70">
        <v>0</v>
      </c>
      <c r="BI38" s="70">
        <v>0</v>
      </c>
      <c r="BJ38" s="70">
        <v>0</v>
      </c>
      <c r="BK38" s="70">
        <v>0</v>
      </c>
      <c r="BL38" s="70">
        <v>0</v>
      </c>
      <c r="BM38" s="70">
        <v>0</v>
      </c>
      <c r="BN38" s="70">
        <v>0</v>
      </c>
      <c r="BO38" s="70">
        <v>0</v>
      </c>
      <c r="BP38" s="70">
        <v>3</v>
      </c>
      <c r="BQ38" s="70">
        <v>0</v>
      </c>
      <c r="BR38" s="70">
        <v>0</v>
      </c>
      <c r="BS38" s="70">
        <v>0</v>
      </c>
      <c r="BT38" s="70">
        <v>0</v>
      </c>
      <c r="BU38" s="70">
        <v>0</v>
      </c>
      <c r="BV38" s="70">
        <v>1790</v>
      </c>
      <c r="BW38" s="70">
        <v>6183</v>
      </c>
      <c r="BX38" s="70">
        <v>0</v>
      </c>
      <c r="BY38" s="70">
        <v>0</v>
      </c>
      <c r="BZ38" s="70">
        <v>0</v>
      </c>
      <c r="CA38" s="70">
        <v>0</v>
      </c>
      <c r="CB38" s="70">
        <v>0</v>
      </c>
      <c r="CC38" s="70">
        <v>0</v>
      </c>
      <c r="CD38" s="70">
        <v>0</v>
      </c>
      <c r="CE38" s="70">
        <v>0</v>
      </c>
      <c r="CF38" s="70">
        <v>0</v>
      </c>
      <c r="CG38" s="70">
        <v>0</v>
      </c>
      <c r="CH38" s="70">
        <v>0</v>
      </c>
      <c r="CI38" s="70">
        <v>0</v>
      </c>
      <c r="CJ38" s="70">
        <v>0</v>
      </c>
      <c r="CK38" s="70">
        <v>0</v>
      </c>
      <c r="CL38" s="70">
        <v>0</v>
      </c>
      <c r="CM38" s="70">
        <v>0</v>
      </c>
      <c r="CN38" s="70">
        <v>0</v>
      </c>
      <c r="CO38" s="70">
        <v>0</v>
      </c>
      <c r="CP38" s="70">
        <v>7972</v>
      </c>
    </row>
    <row r="39" spans="1:94" x14ac:dyDescent="0.45">
      <c r="A39" t="s">
        <v>74</v>
      </c>
      <c r="B39" t="s">
        <v>168</v>
      </c>
      <c r="C39" s="70">
        <v>0</v>
      </c>
      <c r="D39" s="70">
        <v>0</v>
      </c>
      <c r="E39" s="70">
        <v>8</v>
      </c>
      <c r="F39" s="70">
        <v>28</v>
      </c>
      <c r="G39" s="70">
        <v>470</v>
      </c>
      <c r="H39" s="70">
        <v>725</v>
      </c>
      <c r="I39" s="70">
        <v>323</v>
      </c>
      <c r="J39" s="70">
        <v>198</v>
      </c>
      <c r="K39" s="70">
        <v>296</v>
      </c>
      <c r="L39" s="70">
        <v>292</v>
      </c>
      <c r="M39" s="70">
        <v>697</v>
      </c>
      <c r="N39" s="70">
        <v>455</v>
      </c>
      <c r="O39" s="70">
        <v>45</v>
      </c>
      <c r="P39" s="70">
        <v>50</v>
      </c>
      <c r="Q39" s="70">
        <v>292</v>
      </c>
      <c r="R39" s="70">
        <v>197</v>
      </c>
      <c r="S39" s="70">
        <v>172</v>
      </c>
      <c r="T39" s="70">
        <v>265</v>
      </c>
      <c r="U39" s="70">
        <v>890</v>
      </c>
      <c r="V39" s="70">
        <v>42</v>
      </c>
      <c r="W39" s="70">
        <v>15</v>
      </c>
      <c r="X39" s="70">
        <v>208</v>
      </c>
      <c r="Y39" s="70">
        <v>279</v>
      </c>
      <c r="Z39" s="70">
        <v>313</v>
      </c>
      <c r="AA39" s="70">
        <v>418</v>
      </c>
      <c r="AB39" s="70">
        <v>446</v>
      </c>
      <c r="AC39" s="70">
        <v>6960</v>
      </c>
      <c r="AD39" s="70">
        <v>173</v>
      </c>
      <c r="AE39" s="70">
        <v>50</v>
      </c>
      <c r="AF39" s="70">
        <v>78</v>
      </c>
      <c r="AG39" s="70">
        <v>366</v>
      </c>
      <c r="AH39" s="70">
        <v>237</v>
      </c>
      <c r="AI39" s="70">
        <v>23</v>
      </c>
      <c r="AJ39" s="70">
        <v>303</v>
      </c>
      <c r="AK39" s="70">
        <v>1675</v>
      </c>
      <c r="AL39" s="70">
        <v>26</v>
      </c>
      <c r="AM39" s="70">
        <v>3</v>
      </c>
      <c r="AN39" s="70">
        <v>1015</v>
      </c>
      <c r="AO39" s="70">
        <v>67</v>
      </c>
      <c r="AP39" s="70">
        <v>721</v>
      </c>
      <c r="AQ39" s="70">
        <v>412</v>
      </c>
      <c r="AR39" s="70">
        <v>1979</v>
      </c>
      <c r="AS39" s="70">
        <v>2248</v>
      </c>
      <c r="AT39" s="70">
        <v>5039</v>
      </c>
      <c r="AU39" s="70">
        <v>4736</v>
      </c>
      <c r="AV39" s="70">
        <v>400</v>
      </c>
      <c r="AW39" s="70">
        <v>395</v>
      </c>
      <c r="AX39" s="70">
        <v>453</v>
      </c>
      <c r="AY39" s="70">
        <v>9033</v>
      </c>
      <c r="AZ39" s="70">
        <v>1127</v>
      </c>
      <c r="BA39" s="70">
        <v>1622</v>
      </c>
      <c r="BB39" s="70">
        <v>2655</v>
      </c>
      <c r="BC39" s="70">
        <v>7157</v>
      </c>
      <c r="BD39" s="70">
        <v>426</v>
      </c>
      <c r="BE39" s="70">
        <v>8277</v>
      </c>
      <c r="BF39" s="70">
        <v>615</v>
      </c>
      <c r="BG39" s="70">
        <v>833</v>
      </c>
      <c r="BH39" s="70">
        <v>3872</v>
      </c>
      <c r="BI39" s="70">
        <v>438</v>
      </c>
      <c r="BJ39" s="70">
        <v>562</v>
      </c>
      <c r="BK39" s="70">
        <v>610</v>
      </c>
      <c r="BL39" s="70">
        <v>217</v>
      </c>
      <c r="BM39" s="70">
        <v>385</v>
      </c>
      <c r="BN39" s="70">
        <v>327</v>
      </c>
      <c r="BO39" s="70">
        <v>1305</v>
      </c>
      <c r="BP39" s="70">
        <v>1421</v>
      </c>
      <c r="BQ39" s="70">
        <v>3914</v>
      </c>
      <c r="BR39" s="70">
        <v>1582</v>
      </c>
      <c r="BS39" s="70">
        <v>191</v>
      </c>
      <c r="BT39" s="70">
        <v>4214</v>
      </c>
      <c r="BU39" s="70">
        <v>76</v>
      </c>
      <c r="BV39" s="70">
        <v>85347</v>
      </c>
      <c r="BW39" s="70">
        <v>138971</v>
      </c>
      <c r="BX39" s="70">
        <v>0</v>
      </c>
      <c r="BY39" s="70">
        <v>0</v>
      </c>
      <c r="BZ39" s="70">
        <v>0</v>
      </c>
      <c r="CA39" s="70">
        <v>0</v>
      </c>
      <c r="CB39" s="70">
        <v>0</v>
      </c>
      <c r="CC39" s="70">
        <v>47187</v>
      </c>
      <c r="CD39" s="70">
        <v>0</v>
      </c>
      <c r="CE39" s="70">
        <v>0</v>
      </c>
      <c r="CF39" s="70">
        <v>0</v>
      </c>
      <c r="CG39" s="70">
        <v>0</v>
      </c>
      <c r="CH39" s="70">
        <v>0</v>
      </c>
      <c r="CI39" s="70">
        <v>0</v>
      </c>
      <c r="CJ39" s="70">
        <v>0</v>
      </c>
      <c r="CK39" s="70">
        <v>0</v>
      </c>
      <c r="CL39" s="70">
        <v>0</v>
      </c>
      <c r="CM39" s="70">
        <v>0</v>
      </c>
      <c r="CN39" s="70">
        <v>0</v>
      </c>
      <c r="CO39" s="70">
        <v>0</v>
      </c>
      <c r="CP39" s="70">
        <v>271505</v>
      </c>
    </row>
    <row r="40" spans="1:94" x14ac:dyDescent="0.45">
      <c r="A40" t="s">
        <v>75</v>
      </c>
      <c r="B40" t="s">
        <v>169</v>
      </c>
      <c r="C40" s="70">
        <v>0</v>
      </c>
      <c r="D40" s="70">
        <v>0</v>
      </c>
      <c r="E40" s="70">
        <v>0</v>
      </c>
      <c r="F40" s="70">
        <v>0</v>
      </c>
      <c r="G40" s="70">
        <v>0</v>
      </c>
      <c r="H40" s="70">
        <v>101</v>
      </c>
      <c r="I40" s="70">
        <v>1</v>
      </c>
      <c r="J40" s="70">
        <v>0</v>
      </c>
      <c r="K40" s="70">
        <v>0</v>
      </c>
      <c r="L40" s="70">
        <v>0</v>
      </c>
      <c r="M40" s="70">
        <v>0</v>
      </c>
      <c r="N40" s="70">
        <v>0</v>
      </c>
      <c r="O40" s="70">
        <v>0</v>
      </c>
      <c r="P40" s="70">
        <v>0</v>
      </c>
      <c r="Q40" s="70">
        <v>0</v>
      </c>
      <c r="R40" s="70">
        <v>0</v>
      </c>
      <c r="S40" s="70">
        <v>0</v>
      </c>
      <c r="T40" s="70">
        <v>1</v>
      </c>
      <c r="U40" s="70">
        <v>0</v>
      </c>
      <c r="V40" s="70">
        <v>0</v>
      </c>
      <c r="W40" s="70">
        <v>0</v>
      </c>
      <c r="X40" s="70">
        <v>0</v>
      </c>
      <c r="Y40" s="70">
        <v>1</v>
      </c>
      <c r="Z40" s="70">
        <v>0</v>
      </c>
      <c r="AA40" s="70">
        <v>0</v>
      </c>
      <c r="AB40" s="70">
        <v>0</v>
      </c>
      <c r="AC40" s="70">
        <v>75</v>
      </c>
      <c r="AD40" s="70">
        <v>8</v>
      </c>
      <c r="AE40" s="70">
        <v>10</v>
      </c>
      <c r="AF40" s="70">
        <v>0</v>
      </c>
      <c r="AG40" s="70">
        <v>35</v>
      </c>
      <c r="AH40" s="70">
        <v>0</v>
      </c>
      <c r="AI40" s="70">
        <v>84</v>
      </c>
      <c r="AJ40" s="70">
        <v>0</v>
      </c>
      <c r="AK40" s="70">
        <v>4083</v>
      </c>
      <c r="AL40" s="70">
        <v>0</v>
      </c>
      <c r="AM40" s="70">
        <v>3</v>
      </c>
      <c r="AN40" s="70">
        <v>281</v>
      </c>
      <c r="AO40" s="70">
        <v>29</v>
      </c>
      <c r="AP40" s="70">
        <v>0</v>
      </c>
      <c r="AQ40" s="70">
        <v>0</v>
      </c>
      <c r="AR40" s="70">
        <v>217</v>
      </c>
      <c r="AS40" s="70">
        <v>1</v>
      </c>
      <c r="AT40" s="70">
        <v>12</v>
      </c>
      <c r="AU40" s="70">
        <v>7</v>
      </c>
      <c r="AV40" s="70">
        <v>138</v>
      </c>
      <c r="AW40" s="70">
        <v>0</v>
      </c>
      <c r="AX40" s="70">
        <v>0</v>
      </c>
      <c r="AY40" s="70">
        <v>0</v>
      </c>
      <c r="AZ40" s="70">
        <v>14</v>
      </c>
      <c r="BA40" s="70">
        <v>43</v>
      </c>
      <c r="BB40" s="70">
        <v>17</v>
      </c>
      <c r="BC40" s="70">
        <v>377</v>
      </c>
      <c r="BD40" s="70">
        <v>1</v>
      </c>
      <c r="BE40" s="70">
        <v>127</v>
      </c>
      <c r="BF40" s="70">
        <v>0</v>
      </c>
      <c r="BG40" s="70">
        <v>0</v>
      </c>
      <c r="BH40" s="70">
        <v>10</v>
      </c>
      <c r="BI40" s="70">
        <v>21</v>
      </c>
      <c r="BJ40" s="70">
        <v>0</v>
      </c>
      <c r="BK40" s="70">
        <v>0</v>
      </c>
      <c r="BL40" s="70">
        <v>0</v>
      </c>
      <c r="BM40" s="70">
        <v>0</v>
      </c>
      <c r="BN40" s="70">
        <v>0</v>
      </c>
      <c r="BO40" s="70">
        <v>0</v>
      </c>
      <c r="BP40" s="70">
        <v>19</v>
      </c>
      <c r="BQ40" s="70">
        <v>96</v>
      </c>
      <c r="BR40" s="70">
        <v>34</v>
      </c>
      <c r="BS40" s="70">
        <v>453</v>
      </c>
      <c r="BT40" s="70">
        <v>378</v>
      </c>
      <c r="BU40" s="70">
        <v>0</v>
      </c>
      <c r="BV40" s="70">
        <v>6679</v>
      </c>
      <c r="BW40" s="70">
        <v>1479</v>
      </c>
      <c r="BX40" s="70">
        <v>0</v>
      </c>
      <c r="BY40" s="70">
        <v>0</v>
      </c>
      <c r="BZ40" s="70">
        <v>0</v>
      </c>
      <c r="CA40" s="70">
        <v>0</v>
      </c>
      <c r="CB40" s="70">
        <v>0</v>
      </c>
      <c r="CC40" s="70">
        <v>1366</v>
      </c>
      <c r="CD40" s="70">
        <v>0</v>
      </c>
      <c r="CE40" s="70">
        <v>0</v>
      </c>
      <c r="CF40" s="70">
        <v>0</v>
      </c>
      <c r="CG40" s="70">
        <v>0</v>
      </c>
      <c r="CH40" s="70">
        <v>0</v>
      </c>
      <c r="CI40" s="70">
        <v>0</v>
      </c>
      <c r="CJ40" s="70">
        <v>0</v>
      </c>
      <c r="CK40" s="70">
        <v>0</v>
      </c>
      <c r="CL40" s="70">
        <v>0</v>
      </c>
      <c r="CM40" s="70">
        <v>0</v>
      </c>
      <c r="CN40" s="70">
        <v>0</v>
      </c>
      <c r="CO40" s="70">
        <v>0</v>
      </c>
      <c r="CP40" s="70">
        <v>9524</v>
      </c>
    </row>
    <row r="41" spans="1:94" x14ac:dyDescent="0.45">
      <c r="A41" t="s">
        <v>76</v>
      </c>
      <c r="B41" t="s">
        <v>170</v>
      </c>
      <c r="C41" s="70">
        <v>0</v>
      </c>
      <c r="D41" s="70">
        <v>0</v>
      </c>
      <c r="E41" s="70">
        <v>0</v>
      </c>
      <c r="F41" s="70">
        <v>0</v>
      </c>
      <c r="G41" s="70">
        <v>0</v>
      </c>
      <c r="H41" s="70">
        <v>10</v>
      </c>
      <c r="I41" s="70">
        <v>13</v>
      </c>
      <c r="J41" s="70">
        <v>0</v>
      </c>
      <c r="K41" s="70">
        <v>0</v>
      </c>
      <c r="L41" s="70">
        <v>0</v>
      </c>
      <c r="M41" s="70">
        <v>0</v>
      </c>
      <c r="N41" s="70">
        <v>2</v>
      </c>
      <c r="O41" s="70">
        <v>0</v>
      </c>
      <c r="P41" s="70">
        <v>0</v>
      </c>
      <c r="Q41" s="70">
        <v>0</v>
      </c>
      <c r="R41" s="70">
        <v>0</v>
      </c>
      <c r="S41" s="70">
        <v>0</v>
      </c>
      <c r="T41" s="70">
        <v>0</v>
      </c>
      <c r="U41" s="70">
        <v>0</v>
      </c>
      <c r="V41" s="70">
        <v>0</v>
      </c>
      <c r="W41" s="70">
        <v>0</v>
      </c>
      <c r="X41" s="70">
        <v>0</v>
      </c>
      <c r="Y41" s="70">
        <v>0</v>
      </c>
      <c r="Z41" s="70">
        <v>0</v>
      </c>
      <c r="AA41" s="70">
        <v>11</v>
      </c>
      <c r="AB41" s="70">
        <v>0</v>
      </c>
      <c r="AC41" s="70">
        <v>24</v>
      </c>
      <c r="AD41" s="70">
        <v>11</v>
      </c>
      <c r="AE41" s="70">
        <v>0</v>
      </c>
      <c r="AF41" s="70">
        <v>0</v>
      </c>
      <c r="AG41" s="70">
        <v>0</v>
      </c>
      <c r="AH41" s="70">
        <v>0</v>
      </c>
      <c r="AI41" s="70">
        <v>0</v>
      </c>
      <c r="AJ41" s="70">
        <v>0</v>
      </c>
      <c r="AK41" s="70">
        <v>0</v>
      </c>
      <c r="AL41" s="70">
        <v>0</v>
      </c>
      <c r="AM41" s="70">
        <v>4</v>
      </c>
      <c r="AN41" s="70">
        <v>0</v>
      </c>
      <c r="AO41" s="70">
        <v>0</v>
      </c>
      <c r="AP41" s="70">
        <v>0</v>
      </c>
      <c r="AQ41" s="70">
        <v>0</v>
      </c>
      <c r="AR41" s="70">
        <v>2</v>
      </c>
      <c r="AS41" s="70">
        <v>0</v>
      </c>
      <c r="AT41" s="70">
        <v>0</v>
      </c>
      <c r="AU41" s="70">
        <v>0</v>
      </c>
      <c r="AV41" s="70">
        <v>0</v>
      </c>
      <c r="AW41" s="70">
        <v>0</v>
      </c>
      <c r="AX41" s="70">
        <v>0</v>
      </c>
      <c r="AY41" s="70">
        <v>0</v>
      </c>
      <c r="AZ41" s="70">
        <v>13</v>
      </c>
      <c r="BA41" s="70">
        <v>0</v>
      </c>
      <c r="BB41" s="70">
        <v>0</v>
      </c>
      <c r="BC41" s="70">
        <v>824</v>
      </c>
      <c r="BD41" s="70">
        <v>71</v>
      </c>
      <c r="BE41" s="70">
        <v>22</v>
      </c>
      <c r="BF41" s="70">
        <v>8</v>
      </c>
      <c r="BG41" s="70">
        <v>247</v>
      </c>
      <c r="BH41" s="70">
        <v>8</v>
      </c>
      <c r="BI41" s="70">
        <v>45</v>
      </c>
      <c r="BJ41" s="70">
        <v>0</v>
      </c>
      <c r="BK41" s="70">
        <v>11</v>
      </c>
      <c r="BL41" s="70">
        <v>5</v>
      </c>
      <c r="BM41" s="70">
        <v>0</v>
      </c>
      <c r="BN41" s="70">
        <v>0</v>
      </c>
      <c r="BO41" s="70">
        <v>0</v>
      </c>
      <c r="BP41" s="70">
        <v>41</v>
      </c>
      <c r="BQ41" s="70">
        <v>1619</v>
      </c>
      <c r="BR41" s="70">
        <v>71</v>
      </c>
      <c r="BS41" s="70">
        <v>613</v>
      </c>
      <c r="BT41" s="70">
        <v>252</v>
      </c>
      <c r="BU41" s="70">
        <v>0</v>
      </c>
      <c r="BV41" s="70">
        <v>3927</v>
      </c>
      <c r="BW41" s="70">
        <v>24214</v>
      </c>
      <c r="BX41" s="70">
        <v>0</v>
      </c>
      <c r="BY41" s="70">
        <v>0</v>
      </c>
      <c r="BZ41" s="70">
        <v>0</v>
      </c>
      <c r="CA41" s="70">
        <v>0</v>
      </c>
      <c r="CB41" s="70">
        <v>0</v>
      </c>
      <c r="CC41" s="70">
        <v>4565</v>
      </c>
      <c r="CD41" s="70">
        <v>0</v>
      </c>
      <c r="CE41" s="70">
        <v>0</v>
      </c>
      <c r="CF41" s="70">
        <v>0</v>
      </c>
      <c r="CG41" s="70">
        <v>0</v>
      </c>
      <c r="CH41" s="70">
        <v>0</v>
      </c>
      <c r="CI41" s="70">
        <v>0</v>
      </c>
      <c r="CJ41" s="70">
        <v>0</v>
      </c>
      <c r="CK41" s="70">
        <v>0</v>
      </c>
      <c r="CL41" s="70">
        <v>0</v>
      </c>
      <c r="CM41" s="70">
        <v>0</v>
      </c>
      <c r="CN41" s="70">
        <v>0</v>
      </c>
      <c r="CO41" s="70">
        <v>0</v>
      </c>
      <c r="CP41" s="70">
        <v>32706</v>
      </c>
    </row>
    <row r="42" spans="1:94" x14ac:dyDescent="0.45">
      <c r="A42" t="s">
        <v>77</v>
      </c>
      <c r="B42" t="s">
        <v>171</v>
      </c>
      <c r="C42" s="70">
        <v>176</v>
      </c>
      <c r="D42" s="70">
        <v>0</v>
      </c>
      <c r="E42" s="70">
        <v>0</v>
      </c>
      <c r="F42" s="70">
        <v>0</v>
      </c>
      <c r="G42" s="70">
        <v>172</v>
      </c>
      <c r="H42" s="70">
        <v>0</v>
      </c>
      <c r="I42" s="70">
        <v>0</v>
      </c>
      <c r="J42" s="70">
        <v>166</v>
      </c>
      <c r="K42" s="70">
        <v>56</v>
      </c>
      <c r="L42" s="70">
        <v>172</v>
      </c>
      <c r="M42" s="70">
        <v>550</v>
      </c>
      <c r="N42" s="70">
        <v>149</v>
      </c>
      <c r="O42" s="70">
        <v>152</v>
      </c>
      <c r="P42" s="70">
        <v>27</v>
      </c>
      <c r="Q42" s="70">
        <v>130</v>
      </c>
      <c r="R42" s="70">
        <v>43</v>
      </c>
      <c r="S42" s="70">
        <v>78</v>
      </c>
      <c r="T42" s="70">
        <v>151</v>
      </c>
      <c r="U42" s="70">
        <v>106</v>
      </c>
      <c r="V42" s="70">
        <v>54</v>
      </c>
      <c r="W42" s="70">
        <v>13</v>
      </c>
      <c r="X42" s="70">
        <v>166</v>
      </c>
      <c r="Y42" s="70">
        <v>68</v>
      </c>
      <c r="Z42" s="70">
        <v>540</v>
      </c>
      <c r="AA42" s="70">
        <v>137</v>
      </c>
      <c r="AB42" s="70">
        <v>220</v>
      </c>
      <c r="AC42" s="70">
        <v>3035</v>
      </c>
      <c r="AD42" s="70">
        <v>1342</v>
      </c>
      <c r="AE42" s="70">
        <v>817</v>
      </c>
      <c r="AF42" s="70">
        <v>874</v>
      </c>
      <c r="AG42" s="70">
        <v>3105</v>
      </c>
      <c r="AH42" s="70">
        <v>687</v>
      </c>
      <c r="AI42" s="70">
        <v>114</v>
      </c>
      <c r="AJ42" s="70">
        <v>74</v>
      </c>
      <c r="AK42" s="70">
        <v>4452</v>
      </c>
      <c r="AL42" s="70">
        <v>45</v>
      </c>
      <c r="AM42" s="70">
        <v>6</v>
      </c>
      <c r="AN42" s="70">
        <v>1962</v>
      </c>
      <c r="AO42" s="70">
        <v>78</v>
      </c>
      <c r="AP42" s="70">
        <v>122</v>
      </c>
      <c r="AQ42" s="70">
        <v>54</v>
      </c>
      <c r="AR42" s="70">
        <v>5</v>
      </c>
      <c r="AS42" s="70">
        <v>225</v>
      </c>
      <c r="AT42" s="70">
        <v>0</v>
      </c>
      <c r="AU42" s="70">
        <v>0</v>
      </c>
      <c r="AV42" s="70">
        <v>15</v>
      </c>
      <c r="AW42" s="70">
        <v>3</v>
      </c>
      <c r="AX42" s="70">
        <v>0</v>
      </c>
      <c r="AY42" s="70">
        <v>0</v>
      </c>
      <c r="AZ42" s="70">
        <v>90</v>
      </c>
      <c r="BA42" s="70">
        <v>74</v>
      </c>
      <c r="BB42" s="70">
        <v>34</v>
      </c>
      <c r="BC42" s="70">
        <v>1231</v>
      </c>
      <c r="BD42" s="70">
        <v>3</v>
      </c>
      <c r="BE42" s="70">
        <v>229</v>
      </c>
      <c r="BF42" s="70">
        <v>40</v>
      </c>
      <c r="BG42" s="70">
        <v>20</v>
      </c>
      <c r="BH42" s="70">
        <v>124</v>
      </c>
      <c r="BI42" s="70">
        <v>169</v>
      </c>
      <c r="BJ42" s="70">
        <v>25</v>
      </c>
      <c r="BK42" s="70">
        <v>56</v>
      </c>
      <c r="BL42" s="70">
        <v>21</v>
      </c>
      <c r="BM42" s="70">
        <v>4</v>
      </c>
      <c r="BN42" s="70">
        <v>15</v>
      </c>
      <c r="BO42" s="70">
        <v>108</v>
      </c>
      <c r="BP42" s="70">
        <v>158</v>
      </c>
      <c r="BQ42" s="70">
        <v>1016</v>
      </c>
      <c r="BR42" s="70">
        <v>12</v>
      </c>
      <c r="BS42" s="70">
        <v>271</v>
      </c>
      <c r="BT42" s="70">
        <v>280</v>
      </c>
      <c r="BU42" s="70">
        <v>16</v>
      </c>
      <c r="BV42" s="70">
        <v>24334</v>
      </c>
      <c r="BW42" s="70">
        <v>12595</v>
      </c>
      <c r="BX42" s="70">
        <v>0</v>
      </c>
      <c r="BY42" s="70">
        <v>0</v>
      </c>
      <c r="BZ42" s="70">
        <v>0</v>
      </c>
      <c r="CA42" s="70">
        <v>0</v>
      </c>
      <c r="CB42" s="70">
        <v>0</v>
      </c>
      <c r="CC42" s="70">
        <v>1632</v>
      </c>
      <c r="CD42" s="70">
        <v>0</v>
      </c>
      <c r="CE42" s="70">
        <v>0</v>
      </c>
      <c r="CF42" s="70">
        <v>0</v>
      </c>
      <c r="CG42" s="70">
        <v>0</v>
      </c>
      <c r="CH42" s="70">
        <v>0</v>
      </c>
      <c r="CI42" s="70">
        <v>0</v>
      </c>
      <c r="CJ42" s="70">
        <v>0</v>
      </c>
      <c r="CK42" s="70">
        <v>0</v>
      </c>
      <c r="CL42" s="70">
        <v>0</v>
      </c>
      <c r="CM42" s="70">
        <v>0</v>
      </c>
      <c r="CN42" s="70">
        <v>0</v>
      </c>
      <c r="CO42" s="70">
        <v>0</v>
      </c>
      <c r="CP42" s="70">
        <v>38561</v>
      </c>
    </row>
    <row r="43" spans="1:94" x14ac:dyDescent="0.45">
      <c r="A43" t="s">
        <v>78</v>
      </c>
      <c r="B43" t="s">
        <v>172</v>
      </c>
      <c r="C43" s="70">
        <v>0</v>
      </c>
      <c r="D43" s="70">
        <v>3</v>
      </c>
      <c r="E43" s="70">
        <v>3</v>
      </c>
      <c r="F43" s="70">
        <v>7</v>
      </c>
      <c r="G43" s="70">
        <v>131</v>
      </c>
      <c r="H43" s="70">
        <v>639</v>
      </c>
      <c r="I43" s="70">
        <v>507</v>
      </c>
      <c r="J43" s="70">
        <v>58</v>
      </c>
      <c r="K43" s="70">
        <v>90</v>
      </c>
      <c r="L43" s="70">
        <v>93</v>
      </c>
      <c r="M43" s="70">
        <v>211</v>
      </c>
      <c r="N43" s="70">
        <v>143</v>
      </c>
      <c r="O43" s="70">
        <v>14</v>
      </c>
      <c r="P43" s="70">
        <v>15</v>
      </c>
      <c r="Q43" s="70">
        <v>95</v>
      </c>
      <c r="R43" s="70">
        <v>58</v>
      </c>
      <c r="S43" s="70">
        <v>51</v>
      </c>
      <c r="T43" s="70">
        <v>102</v>
      </c>
      <c r="U43" s="70">
        <v>266</v>
      </c>
      <c r="V43" s="70">
        <v>11</v>
      </c>
      <c r="W43" s="70">
        <v>4</v>
      </c>
      <c r="X43" s="70">
        <v>64</v>
      </c>
      <c r="Y43" s="70">
        <v>81</v>
      </c>
      <c r="Z43" s="70">
        <v>94</v>
      </c>
      <c r="AA43" s="70">
        <v>137</v>
      </c>
      <c r="AB43" s="70">
        <v>130</v>
      </c>
      <c r="AC43" s="70">
        <v>781</v>
      </c>
      <c r="AD43" s="70">
        <v>68</v>
      </c>
      <c r="AE43" s="70">
        <v>6</v>
      </c>
      <c r="AF43" s="70">
        <v>16</v>
      </c>
      <c r="AG43" s="70">
        <v>105</v>
      </c>
      <c r="AH43" s="70">
        <v>2</v>
      </c>
      <c r="AI43" s="70">
        <v>427</v>
      </c>
      <c r="AJ43" s="70">
        <v>0</v>
      </c>
      <c r="AK43" s="70">
        <v>0</v>
      </c>
      <c r="AL43" s="70">
        <v>0</v>
      </c>
      <c r="AM43" s="70">
        <v>1</v>
      </c>
      <c r="AN43" s="70">
        <v>109</v>
      </c>
      <c r="AO43" s="70">
        <v>7</v>
      </c>
      <c r="AP43" s="70">
        <v>219</v>
      </c>
      <c r="AQ43" s="70">
        <v>110</v>
      </c>
      <c r="AR43" s="70">
        <v>1148</v>
      </c>
      <c r="AS43" s="70">
        <v>919</v>
      </c>
      <c r="AT43" s="70">
        <v>2143</v>
      </c>
      <c r="AU43" s="70">
        <v>1499</v>
      </c>
      <c r="AV43" s="70">
        <v>700</v>
      </c>
      <c r="AW43" s="70">
        <v>115</v>
      </c>
      <c r="AX43" s="70">
        <v>542</v>
      </c>
      <c r="AY43" s="70">
        <v>3170</v>
      </c>
      <c r="AZ43" s="70">
        <v>485</v>
      </c>
      <c r="BA43" s="70">
        <v>787</v>
      </c>
      <c r="BB43" s="70">
        <v>1030</v>
      </c>
      <c r="BC43" s="70">
        <v>4832</v>
      </c>
      <c r="BD43" s="70">
        <v>153</v>
      </c>
      <c r="BE43" s="70">
        <v>3424</v>
      </c>
      <c r="BF43" s="70">
        <v>172</v>
      </c>
      <c r="BG43" s="70">
        <v>372</v>
      </c>
      <c r="BH43" s="70">
        <v>1976</v>
      </c>
      <c r="BI43" s="70">
        <v>1658</v>
      </c>
      <c r="BJ43" s="70">
        <v>766</v>
      </c>
      <c r="BK43" s="70">
        <v>160</v>
      </c>
      <c r="BL43" s="70">
        <v>1914</v>
      </c>
      <c r="BM43" s="70">
        <v>95</v>
      </c>
      <c r="BN43" s="70">
        <v>126</v>
      </c>
      <c r="BO43" s="70">
        <v>532</v>
      </c>
      <c r="BP43" s="70">
        <v>454</v>
      </c>
      <c r="BQ43" s="70">
        <v>14</v>
      </c>
      <c r="BR43" s="70">
        <v>2</v>
      </c>
      <c r="BS43" s="70">
        <v>14</v>
      </c>
      <c r="BT43" s="70">
        <v>16437</v>
      </c>
      <c r="BU43" s="70">
        <v>461</v>
      </c>
      <c r="BV43" s="70">
        <v>50961</v>
      </c>
      <c r="BW43" s="70">
        <v>45355</v>
      </c>
      <c r="BX43" s="70">
        <v>0</v>
      </c>
      <c r="BY43" s="70">
        <v>0</v>
      </c>
      <c r="BZ43" s="70">
        <v>0</v>
      </c>
      <c r="CA43" s="70">
        <v>0</v>
      </c>
      <c r="CB43" s="70">
        <v>0</v>
      </c>
      <c r="CC43" s="70">
        <v>0</v>
      </c>
      <c r="CD43" s="70">
        <v>0</v>
      </c>
      <c r="CE43" s="70">
        <v>0</v>
      </c>
      <c r="CF43" s="70">
        <v>0</v>
      </c>
      <c r="CG43" s="70">
        <v>0</v>
      </c>
      <c r="CH43" s="70">
        <v>0</v>
      </c>
      <c r="CI43" s="70">
        <v>0</v>
      </c>
      <c r="CJ43" s="70">
        <v>0</v>
      </c>
      <c r="CK43" s="70">
        <v>0</v>
      </c>
      <c r="CL43" s="70">
        <v>0</v>
      </c>
      <c r="CM43" s="70">
        <v>0</v>
      </c>
      <c r="CN43" s="70">
        <v>0</v>
      </c>
      <c r="CO43" s="70">
        <v>0</v>
      </c>
      <c r="CP43" s="70">
        <v>96316</v>
      </c>
    </row>
    <row r="44" spans="1:94" x14ac:dyDescent="0.45">
      <c r="A44" t="s">
        <v>79</v>
      </c>
      <c r="B44" t="s">
        <v>173</v>
      </c>
      <c r="C44" s="70">
        <v>0</v>
      </c>
      <c r="D44" s="70">
        <v>0</v>
      </c>
      <c r="E44" s="70">
        <v>408</v>
      </c>
      <c r="F44" s="70">
        <v>0</v>
      </c>
      <c r="G44" s="70">
        <v>0</v>
      </c>
      <c r="H44" s="70">
        <v>0</v>
      </c>
      <c r="I44" s="70">
        <v>0</v>
      </c>
      <c r="J44" s="70">
        <v>0</v>
      </c>
      <c r="K44" s="70">
        <v>0</v>
      </c>
      <c r="L44" s="70">
        <v>0</v>
      </c>
      <c r="M44" s="70">
        <v>0</v>
      </c>
      <c r="N44" s="70">
        <v>0</v>
      </c>
      <c r="O44" s="70">
        <v>0</v>
      </c>
      <c r="P44" s="70">
        <v>0</v>
      </c>
      <c r="Q44" s="70">
        <v>0</v>
      </c>
      <c r="R44" s="70">
        <v>0</v>
      </c>
      <c r="S44" s="70">
        <v>0</v>
      </c>
      <c r="T44" s="70">
        <v>0</v>
      </c>
      <c r="U44" s="70">
        <v>0</v>
      </c>
      <c r="V44" s="70">
        <v>0</v>
      </c>
      <c r="W44" s="70">
        <v>0</v>
      </c>
      <c r="X44" s="70">
        <v>0</v>
      </c>
      <c r="Y44" s="70">
        <v>0</v>
      </c>
      <c r="Z44" s="70">
        <v>0</v>
      </c>
      <c r="AA44" s="70">
        <v>0</v>
      </c>
      <c r="AB44" s="70">
        <v>0</v>
      </c>
      <c r="AC44" s="70">
        <v>0</v>
      </c>
      <c r="AD44" s="70">
        <v>0</v>
      </c>
      <c r="AE44" s="70">
        <v>0</v>
      </c>
      <c r="AF44" s="70">
        <v>0</v>
      </c>
      <c r="AG44" s="70">
        <v>0</v>
      </c>
      <c r="AH44" s="70">
        <v>0</v>
      </c>
      <c r="AI44" s="70">
        <v>0</v>
      </c>
      <c r="AJ44" s="70">
        <v>0</v>
      </c>
      <c r="AK44" s="70">
        <v>0</v>
      </c>
      <c r="AL44" s="70">
        <v>0</v>
      </c>
      <c r="AM44" s="70">
        <v>0</v>
      </c>
      <c r="AN44" s="70">
        <v>0</v>
      </c>
      <c r="AO44" s="70">
        <v>0</v>
      </c>
      <c r="AP44" s="70">
        <v>0</v>
      </c>
      <c r="AQ44" s="70">
        <v>0</v>
      </c>
      <c r="AR44" s="70">
        <v>0</v>
      </c>
      <c r="AS44" s="70">
        <v>0</v>
      </c>
      <c r="AT44" s="70">
        <v>0</v>
      </c>
      <c r="AU44" s="70">
        <v>0</v>
      </c>
      <c r="AV44" s="70">
        <v>0</v>
      </c>
      <c r="AW44" s="70">
        <v>0</v>
      </c>
      <c r="AX44" s="70">
        <v>0</v>
      </c>
      <c r="AY44" s="70">
        <v>0</v>
      </c>
      <c r="AZ44" s="70">
        <v>0</v>
      </c>
      <c r="BA44" s="70">
        <v>0</v>
      </c>
      <c r="BB44" s="70">
        <v>0</v>
      </c>
      <c r="BC44" s="70">
        <v>0</v>
      </c>
      <c r="BD44" s="70">
        <v>0</v>
      </c>
      <c r="BE44" s="70">
        <v>0</v>
      </c>
      <c r="BF44" s="70">
        <v>0</v>
      </c>
      <c r="BG44" s="70">
        <v>0</v>
      </c>
      <c r="BH44" s="70">
        <v>0</v>
      </c>
      <c r="BI44" s="70">
        <v>0</v>
      </c>
      <c r="BJ44" s="70">
        <v>0</v>
      </c>
      <c r="BK44" s="70">
        <v>0</v>
      </c>
      <c r="BL44" s="70">
        <v>0</v>
      </c>
      <c r="BM44" s="70">
        <v>0</v>
      </c>
      <c r="BN44" s="70">
        <v>0</v>
      </c>
      <c r="BO44" s="70">
        <v>0</v>
      </c>
      <c r="BP44" s="70">
        <v>0</v>
      </c>
      <c r="BQ44" s="70">
        <v>0</v>
      </c>
      <c r="BR44" s="70">
        <v>0</v>
      </c>
      <c r="BS44" s="70">
        <v>0</v>
      </c>
      <c r="BT44" s="70">
        <v>0</v>
      </c>
      <c r="BU44" s="70">
        <v>0</v>
      </c>
      <c r="BV44" s="70">
        <v>408</v>
      </c>
      <c r="BW44" s="70">
        <v>0</v>
      </c>
      <c r="BX44" s="70">
        <v>0</v>
      </c>
      <c r="BY44" s="70">
        <v>0</v>
      </c>
      <c r="BZ44" s="70">
        <v>0</v>
      </c>
      <c r="CA44" s="70">
        <v>0</v>
      </c>
      <c r="CB44" s="70">
        <v>0</v>
      </c>
      <c r="CC44" s="70">
        <v>316</v>
      </c>
      <c r="CD44" s="70">
        <v>0</v>
      </c>
      <c r="CE44" s="70">
        <v>0</v>
      </c>
      <c r="CF44" s="70">
        <v>0</v>
      </c>
      <c r="CG44" s="70">
        <v>0</v>
      </c>
      <c r="CH44" s="70">
        <v>0</v>
      </c>
      <c r="CI44" s="70">
        <v>0</v>
      </c>
      <c r="CJ44" s="70">
        <v>0</v>
      </c>
      <c r="CK44" s="70">
        <v>0</v>
      </c>
      <c r="CL44" s="70">
        <v>0</v>
      </c>
      <c r="CM44" s="70">
        <v>0</v>
      </c>
      <c r="CN44" s="70">
        <v>0</v>
      </c>
      <c r="CO44" s="70">
        <v>0</v>
      </c>
      <c r="CP44" s="70">
        <v>724</v>
      </c>
    </row>
    <row r="45" spans="1:94" x14ac:dyDescent="0.45">
      <c r="A45" t="s">
        <v>80</v>
      </c>
      <c r="B45" t="s">
        <v>174</v>
      </c>
      <c r="C45" s="70">
        <v>0</v>
      </c>
      <c r="D45" s="70">
        <v>266</v>
      </c>
      <c r="E45" s="70">
        <v>31</v>
      </c>
      <c r="F45" s="70">
        <v>1221</v>
      </c>
      <c r="G45" s="70">
        <v>10</v>
      </c>
      <c r="H45" s="70">
        <v>7250</v>
      </c>
      <c r="I45" s="70">
        <v>0</v>
      </c>
      <c r="J45" s="70">
        <v>870</v>
      </c>
      <c r="K45" s="70">
        <v>1060</v>
      </c>
      <c r="L45" s="70">
        <v>169</v>
      </c>
      <c r="M45" s="70">
        <v>131</v>
      </c>
      <c r="N45" s="70">
        <v>17</v>
      </c>
      <c r="O45" s="70">
        <v>0</v>
      </c>
      <c r="P45" s="70">
        <v>4</v>
      </c>
      <c r="Q45" s="70">
        <v>9</v>
      </c>
      <c r="R45" s="70">
        <v>0</v>
      </c>
      <c r="S45" s="70">
        <v>288</v>
      </c>
      <c r="T45" s="70">
        <v>193</v>
      </c>
      <c r="U45" s="70">
        <v>705</v>
      </c>
      <c r="V45" s="70">
        <v>75</v>
      </c>
      <c r="W45" s="70">
        <v>0</v>
      </c>
      <c r="X45" s="70">
        <v>507</v>
      </c>
      <c r="Y45" s="70">
        <v>338</v>
      </c>
      <c r="Z45" s="70">
        <v>1554</v>
      </c>
      <c r="AA45" s="70">
        <v>171</v>
      </c>
      <c r="AB45" s="70">
        <v>484</v>
      </c>
      <c r="AC45" s="70">
        <v>47362</v>
      </c>
      <c r="AD45" s="70">
        <v>2363</v>
      </c>
      <c r="AE45" s="70">
        <v>857</v>
      </c>
      <c r="AF45" s="70">
        <v>538</v>
      </c>
      <c r="AG45" s="70">
        <v>11475</v>
      </c>
      <c r="AH45" s="70">
        <v>17993</v>
      </c>
      <c r="AI45" s="70">
        <v>2000</v>
      </c>
      <c r="AJ45" s="70">
        <v>4440</v>
      </c>
      <c r="AK45" s="70">
        <v>43641</v>
      </c>
      <c r="AL45" s="70">
        <v>547</v>
      </c>
      <c r="AM45" s="70">
        <v>406</v>
      </c>
      <c r="AN45" s="70">
        <v>30923</v>
      </c>
      <c r="AO45" s="70">
        <v>1460</v>
      </c>
      <c r="AP45" s="70">
        <v>2074</v>
      </c>
      <c r="AQ45" s="70">
        <v>958</v>
      </c>
      <c r="AR45" s="70">
        <v>378</v>
      </c>
      <c r="AS45" s="70">
        <v>3785</v>
      </c>
      <c r="AT45" s="70">
        <v>788</v>
      </c>
      <c r="AU45" s="70">
        <v>3114</v>
      </c>
      <c r="AV45" s="70">
        <v>261</v>
      </c>
      <c r="AW45" s="70">
        <v>0</v>
      </c>
      <c r="AX45" s="70">
        <v>0</v>
      </c>
      <c r="AY45" s="70">
        <v>0</v>
      </c>
      <c r="AZ45" s="70">
        <v>1884</v>
      </c>
      <c r="BA45" s="70">
        <v>972</v>
      </c>
      <c r="BB45" s="70">
        <v>518</v>
      </c>
      <c r="BC45" s="70">
        <v>13035</v>
      </c>
      <c r="BD45" s="70">
        <v>483</v>
      </c>
      <c r="BE45" s="70">
        <v>3174</v>
      </c>
      <c r="BF45" s="70">
        <v>1395</v>
      </c>
      <c r="BG45" s="70">
        <v>424</v>
      </c>
      <c r="BH45" s="70">
        <v>1996</v>
      </c>
      <c r="BI45" s="70">
        <v>2907</v>
      </c>
      <c r="BJ45" s="70">
        <v>456</v>
      </c>
      <c r="BK45" s="70">
        <v>1004</v>
      </c>
      <c r="BL45" s="70">
        <v>676</v>
      </c>
      <c r="BM45" s="70">
        <v>727</v>
      </c>
      <c r="BN45" s="70">
        <v>134</v>
      </c>
      <c r="BO45" s="70">
        <v>472</v>
      </c>
      <c r="BP45" s="70">
        <v>2297</v>
      </c>
      <c r="BQ45" s="70">
        <v>2</v>
      </c>
      <c r="BR45" s="70">
        <v>68</v>
      </c>
      <c r="BS45" s="70">
        <v>569</v>
      </c>
      <c r="BT45" s="70">
        <v>739</v>
      </c>
      <c r="BU45" s="70">
        <v>4177</v>
      </c>
      <c r="BV45" s="70">
        <v>228826</v>
      </c>
      <c r="BW45" s="70">
        <v>25098</v>
      </c>
      <c r="BX45" s="70">
        <v>0</v>
      </c>
      <c r="BY45" s="70">
        <v>0</v>
      </c>
      <c r="BZ45" s="70">
        <v>0</v>
      </c>
      <c r="CA45" s="70">
        <v>0</v>
      </c>
      <c r="CB45" s="70">
        <v>0</v>
      </c>
      <c r="CC45" s="70">
        <v>11354</v>
      </c>
      <c r="CD45" s="70">
        <v>0</v>
      </c>
      <c r="CE45" s="70">
        <v>0</v>
      </c>
      <c r="CF45" s="70">
        <v>0</v>
      </c>
      <c r="CG45" s="70">
        <v>0</v>
      </c>
      <c r="CH45" s="70">
        <v>0</v>
      </c>
      <c r="CI45" s="70">
        <v>0</v>
      </c>
      <c r="CJ45" s="70">
        <v>0</v>
      </c>
      <c r="CK45" s="70">
        <v>0</v>
      </c>
      <c r="CL45" s="70">
        <v>0</v>
      </c>
      <c r="CM45" s="70">
        <v>0</v>
      </c>
      <c r="CN45" s="70">
        <v>0</v>
      </c>
      <c r="CO45" s="70">
        <v>0</v>
      </c>
      <c r="CP45" s="70">
        <v>265278</v>
      </c>
    </row>
    <row r="46" spans="1:94" x14ac:dyDescent="0.45">
      <c r="A46" t="s">
        <v>81</v>
      </c>
      <c r="B46" t="s">
        <v>175</v>
      </c>
      <c r="C46" s="70">
        <v>317</v>
      </c>
      <c r="D46" s="70">
        <v>0</v>
      </c>
      <c r="E46" s="70">
        <v>8</v>
      </c>
      <c r="F46" s="70">
        <v>296</v>
      </c>
      <c r="G46" s="70">
        <v>0</v>
      </c>
      <c r="H46" s="70">
        <v>390</v>
      </c>
      <c r="I46" s="70">
        <v>0</v>
      </c>
      <c r="J46" s="70">
        <v>3732</v>
      </c>
      <c r="K46" s="70">
        <v>1811</v>
      </c>
      <c r="L46" s="70">
        <v>161</v>
      </c>
      <c r="M46" s="70">
        <v>1784</v>
      </c>
      <c r="N46" s="70">
        <v>621</v>
      </c>
      <c r="O46" s="70">
        <v>2037</v>
      </c>
      <c r="P46" s="70">
        <v>75</v>
      </c>
      <c r="Q46" s="70">
        <v>199</v>
      </c>
      <c r="R46" s="70">
        <v>136</v>
      </c>
      <c r="S46" s="70">
        <v>124</v>
      </c>
      <c r="T46" s="70">
        <v>595</v>
      </c>
      <c r="U46" s="70">
        <v>3969</v>
      </c>
      <c r="V46" s="70">
        <v>1610</v>
      </c>
      <c r="W46" s="70">
        <v>315</v>
      </c>
      <c r="X46" s="70">
        <v>3571</v>
      </c>
      <c r="Y46" s="70">
        <v>1586</v>
      </c>
      <c r="Z46" s="70">
        <v>3372</v>
      </c>
      <c r="AA46" s="70">
        <v>3615</v>
      </c>
      <c r="AB46" s="70">
        <v>5216</v>
      </c>
      <c r="AC46" s="70">
        <v>22727</v>
      </c>
      <c r="AD46" s="70">
        <v>8248</v>
      </c>
      <c r="AE46" s="70">
        <v>7460</v>
      </c>
      <c r="AF46" s="70">
        <v>8769</v>
      </c>
      <c r="AG46" s="70">
        <v>23408</v>
      </c>
      <c r="AH46" s="70">
        <v>13</v>
      </c>
      <c r="AI46" s="70">
        <v>2</v>
      </c>
      <c r="AJ46" s="70">
        <v>736</v>
      </c>
      <c r="AK46" s="70">
        <v>10013</v>
      </c>
      <c r="AL46" s="70">
        <v>120</v>
      </c>
      <c r="AM46" s="70">
        <v>12</v>
      </c>
      <c r="AN46" s="70">
        <v>901</v>
      </c>
      <c r="AO46" s="70">
        <v>10828</v>
      </c>
      <c r="AP46" s="70">
        <v>597</v>
      </c>
      <c r="AQ46" s="70">
        <v>221</v>
      </c>
      <c r="AR46" s="70">
        <v>641</v>
      </c>
      <c r="AS46" s="70">
        <v>814</v>
      </c>
      <c r="AT46" s="70">
        <v>0</v>
      </c>
      <c r="AU46" s="70">
        <v>0</v>
      </c>
      <c r="AV46" s="70">
        <v>47</v>
      </c>
      <c r="AW46" s="70">
        <v>0</v>
      </c>
      <c r="AX46" s="70">
        <v>1</v>
      </c>
      <c r="AY46" s="70">
        <v>57</v>
      </c>
      <c r="AZ46" s="70">
        <v>344</v>
      </c>
      <c r="BA46" s="70">
        <v>215</v>
      </c>
      <c r="BB46" s="70">
        <v>115</v>
      </c>
      <c r="BC46" s="70">
        <v>1068</v>
      </c>
      <c r="BD46" s="70">
        <v>5</v>
      </c>
      <c r="BE46" s="70">
        <v>1940</v>
      </c>
      <c r="BF46" s="70">
        <v>89</v>
      </c>
      <c r="BG46" s="70">
        <v>150</v>
      </c>
      <c r="BH46" s="70">
        <v>660</v>
      </c>
      <c r="BI46" s="70">
        <v>851</v>
      </c>
      <c r="BJ46" s="70">
        <v>151</v>
      </c>
      <c r="BK46" s="70">
        <v>223</v>
      </c>
      <c r="BL46" s="70">
        <v>183</v>
      </c>
      <c r="BM46" s="70">
        <v>107</v>
      </c>
      <c r="BN46" s="70">
        <v>698</v>
      </c>
      <c r="BO46" s="70">
        <v>1257</v>
      </c>
      <c r="BP46" s="70">
        <v>827</v>
      </c>
      <c r="BQ46" s="70">
        <v>96</v>
      </c>
      <c r="BR46" s="70">
        <v>141</v>
      </c>
      <c r="BS46" s="70">
        <v>0</v>
      </c>
      <c r="BT46" s="70">
        <v>3585</v>
      </c>
      <c r="BU46" s="70">
        <v>95</v>
      </c>
      <c r="BV46" s="70">
        <v>143958</v>
      </c>
      <c r="BW46" s="70">
        <v>125</v>
      </c>
      <c r="BX46" s="70">
        <v>0</v>
      </c>
      <c r="BY46" s="70">
        <v>0</v>
      </c>
      <c r="BZ46" s="70">
        <v>0</v>
      </c>
      <c r="CA46" s="70">
        <v>0</v>
      </c>
      <c r="CB46" s="70">
        <v>0</v>
      </c>
      <c r="CC46" s="70">
        <v>183</v>
      </c>
      <c r="CD46" s="70">
        <v>0</v>
      </c>
      <c r="CE46" s="70">
        <v>0</v>
      </c>
      <c r="CF46" s="70">
        <v>0</v>
      </c>
      <c r="CG46" s="70">
        <v>0</v>
      </c>
      <c r="CH46" s="70">
        <v>0</v>
      </c>
      <c r="CI46" s="70">
        <v>0</v>
      </c>
      <c r="CJ46" s="70">
        <v>0</v>
      </c>
      <c r="CK46" s="70">
        <v>0</v>
      </c>
      <c r="CL46" s="70">
        <v>0</v>
      </c>
      <c r="CM46" s="70">
        <v>0</v>
      </c>
      <c r="CN46" s="70">
        <v>0</v>
      </c>
      <c r="CO46" s="70">
        <v>0</v>
      </c>
      <c r="CP46" s="70">
        <v>144266</v>
      </c>
    </row>
    <row r="47" spans="1:94" x14ac:dyDescent="0.45">
      <c r="A47" t="s">
        <v>82</v>
      </c>
      <c r="B47" t="s">
        <v>176</v>
      </c>
      <c r="C47" s="70">
        <v>44</v>
      </c>
      <c r="D47" s="70">
        <v>1</v>
      </c>
      <c r="E47" s="70">
        <v>21</v>
      </c>
      <c r="F47" s="70">
        <v>0</v>
      </c>
      <c r="G47" s="70">
        <v>3</v>
      </c>
      <c r="H47" s="70">
        <v>122</v>
      </c>
      <c r="I47" s="70">
        <v>487</v>
      </c>
      <c r="J47" s="70">
        <v>2</v>
      </c>
      <c r="K47" s="70">
        <v>1</v>
      </c>
      <c r="L47" s="70">
        <v>6</v>
      </c>
      <c r="M47" s="70">
        <v>43</v>
      </c>
      <c r="N47" s="70">
        <v>32</v>
      </c>
      <c r="O47" s="70">
        <v>9</v>
      </c>
      <c r="P47" s="70">
        <v>2</v>
      </c>
      <c r="Q47" s="70">
        <v>13</v>
      </c>
      <c r="R47" s="70">
        <v>64</v>
      </c>
      <c r="S47" s="70">
        <v>6</v>
      </c>
      <c r="T47" s="70">
        <v>29</v>
      </c>
      <c r="U47" s="70">
        <v>8</v>
      </c>
      <c r="V47" s="70">
        <v>0</v>
      </c>
      <c r="W47" s="70">
        <v>0</v>
      </c>
      <c r="X47" s="70">
        <v>5</v>
      </c>
      <c r="Y47" s="70">
        <v>48</v>
      </c>
      <c r="Z47" s="70">
        <v>3</v>
      </c>
      <c r="AA47" s="70">
        <v>65</v>
      </c>
      <c r="AB47" s="70">
        <v>9</v>
      </c>
      <c r="AC47" s="70">
        <v>2038</v>
      </c>
      <c r="AD47" s="70">
        <v>260</v>
      </c>
      <c r="AE47" s="70">
        <v>114</v>
      </c>
      <c r="AF47" s="70">
        <v>106</v>
      </c>
      <c r="AG47" s="70">
        <v>744</v>
      </c>
      <c r="AH47" s="70">
        <v>7</v>
      </c>
      <c r="AI47" s="70">
        <v>60</v>
      </c>
      <c r="AJ47" s="70">
        <v>0</v>
      </c>
      <c r="AK47" s="70">
        <v>76</v>
      </c>
      <c r="AL47" s="70">
        <v>6</v>
      </c>
      <c r="AM47" s="70">
        <v>0</v>
      </c>
      <c r="AN47" s="70">
        <v>441</v>
      </c>
      <c r="AO47" s="70">
        <v>117</v>
      </c>
      <c r="AP47" s="70">
        <v>12895</v>
      </c>
      <c r="AQ47" s="70">
        <v>57</v>
      </c>
      <c r="AR47" s="70">
        <v>988</v>
      </c>
      <c r="AS47" s="70">
        <v>1532</v>
      </c>
      <c r="AT47" s="70">
        <v>503</v>
      </c>
      <c r="AU47" s="70">
        <v>1017</v>
      </c>
      <c r="AV47" s="70">
        <v>146</v>
      </c>
      <c r="AW47" s="70">
        <v>30</v>
      </c>
      <c r="AX47" s="70">
        <v>23</v>
      </c>
      <c r="AY47" s="70">
        <v>353</v>
      </c>
      <c r="AZ47" s="70">
        <v>291</v>
      </c>
      <c r="BA47" s="70">
        <v>1404</v>
      </c>
      <c r="BB47" s="70">
        <v>982</v>
      </c>
      <c r="BC47" s="70">
        <v>4885</v>
      </c>
      <c r="BD47" s="70">
        <v>2107</v>
      </c>
      <c r="BE47" s="70">
        <v>2138</v>
      </c>
      <c r="BF47" s="70">
        <v>10</v>
      </c>
      <c r="BG47" s="70">
        <v>793</v>
      </c>
      <c r="BH47" s="70">
        <v>2040</v>
      </c>
      <c r="BI47" s="70">
        <v>1259</v>
      </c>
      <c r="BJ47" s="70">
        <v>133</v>
      </c>
      <c r="BK47" s="70">
        <v>1024</v>
      </c>
      <c r="BL47" s="70">
        <v>34</v>
      </c>
      <c r="BM47" s="70">
        <v>78</v>
      </c>
      <c r="BN47" s="70">
        <v>116</v>
      </c>
      <c r="BO47" s="70">
        <v>102</v>
      </c>
      <c r="BP47" s="70">
        <v>1144</v>
      </c>
      <c r="BQ47" s="70">
        <v>1170</v>
      </c>
      <c r="BR47" s="70">
        <v>832</v>
      </c>
      <c r="BS47" s="70">
        <v>333</v>
      </c>
      <c r="BT47" s="70">
        <v>9412</v>
      </c>
      <c r="BU47" s="70">
        <v>112</v>
      </c>
      <c r="BV47" s="70">
        <v>52939</v>
      </c>
      <c r="BW47" s="70">
        <v>138907</v>
      </c>
      <c r="BX47" s="70">
        <v>0</v>
      </c>
      <c r="BY47" s="70">
        <v>143401</v>
      </c>
      <c r="BZ47" s="70">
        <v>0</v>
      </c>
      <c r="CA47" s="70">
        <v>0</v>
      </c>
      <c r="CB47" s="70">
        <v>929</v>
      </c>
      <c r="CC47" s="70">
        <v>44898</v>
      </c>
      <c r="CD47" s="70">
        <v>0</v>
      </c>
      <c r="CE47" s="70">
        <v>0</v>
      </c>
      <c r="CF47" s="70">
        <v>1601</v>
      </c>
      <c r="CG47" s="70">
        <v>0</v>
      </c>
      <c r="CH47" s="70">
        <v>0</v>
      </c>
      <c r="CI47" s="70">
        <v>0</v>
      </c>
      <c r="CJ47" s="70">
        <v>1950</v>
      </c>
      <c r="CK47" s="70">
        <v>0</v>
      </c>
      <c r="CL47" s="70">
        <v>0</v>
      </c>
      <c r="CM47" s="70">
        <v>0</v>
      </c>
      <c r="CN47" s="70">
        <v>5762</v>
      </c>
      <c r="CO47" s="70">
        <v>0</v>
      </c>
      <c r="CP47" s="70">
        <v>390386</v>
      </c>
    </row>
    <row r="48" spans="1:94" x14ac:dyDescent="0.45">
      <c r="A48" t="s">
        <v>83</v>
      </c>
      <c r="B48" t="s">
        <v>177</v>
      </c>
      <c r="C48" s="70">
        <v>0</v>
      </c>
      <c r="D48" s="70">
        <v>0</v>
      </c>
      <c r="E48" s="70">
        <v>0</v>
      </c>
      <c r="F48" s="70">
        <v>0</v>
      </c>
      <c r="G48" s="70">
        <v>0</v>
      </c>
      <c r="H48" s="70">
        <v>0</v>
      </c>
      <c r="I48" s="70">
        <v>0</v>
      </c>
      <c r="J48" s="70">
        <v>0</v>
      </c>
      <c r="K48" s="70">
        <v>0</v>
      </c>
      <c r="L48" s="70">
        <v>0</v>
      </c>
      <c r="M48" s="70">
        <v>0</v>
      </c>
      <c r="N48" s="70">
        <v>0</v>
      </c>
      <c r="O48" s="70">
        <v>0</v>
      </c>
      <c r="P48" s="70">
        <v>0</v>
      </c>
      <c r="Q48" s="70">
        <v>0</v>
      </c>
      <c r="R48" s="70">
        <v>0</v>
      </c>
      <c r="S48" s="70">
        <v>0</v>
      </c>
      <c r="T48" s="70">
        <v>0</v>
      </c>
      <c r="U48" s="70">
        <v>0</v>
      </c>
      <c r="V48" s="70">
        <v>0</v>
      </c>
      <c r="W48" s="70">
        <v>0</v>
      </c>
      <c r="X48" s="70">
        <v>0</v>
      </c>
      <c r="Y48" s="70">
        <v>0</v>
      </c>
      <c r="Z48" s="70">
        <v>0</v>
      </c>
      <c r="AA48" s="70">
        <v>0</v>
      </c>
      <c r="AB48" s="70">
        <v>0</v>
      </c>
      <c r="AC48" s="70">
        <v>31</v>
      </c>
      <c r="AD48" s="70">
        <v>319</v>
      </c>
      <c r="AE48" s="70">
        <v>250</v>
      </c>
      <c r="AF48" s="70">
        <v>0</v>
      </c>
      <c r="AG48" s="70">
        <v>148</v>
      </c>
      <c r="AH48" s="70">
        <v>3</v>
      </c>
      <c r="AI48" s="70">
        <v>0</v>
      </c>
      <c r="AJ48" s="70">
        <v>0</v>
      </c>
      <c r="AK48" s="70">
        <v>4</v>
      </c>
      <c r="AL48" s="70">
        <v>0</v>
      </c>
      <c r="AM48" s="70">
        <v>66</v>
      </c>
      <c r="AN48" s="70">
        <v>16</v>
      </c>
      <c r="AO48" s="70">
        <v>0</v>
      </c>
      <c r="AP48" s="70">
        <v>37</v>
      </c>
      <c r="AQ48" s="70">
        <v>21518</v>
      </c>
      <c r="AR48" s="70">
        <v>48047</v>
      </c>
      <c r="AS48" s="70">
        <v>9</v>
      </c>
      <c r="AT48" s="70">
        <v>23</v>
      </c>
      <c r="AU48" s="70">
        <v>28</v>
      </c>
      <c r="AV48" s="70">
        <v>0</v>
      </c>
      <c r="AW48" s="70">
        <v>0</v>
      </c>
      <c r="AX48" s="70">
        <v>0</v>
      </c>
      <c r="AY48" s="70">
        <v>107</v>
      </c>
      <c r="AZ48" s="70">
        <v>593</v>
      </c>
      <c r="BA48" s="70">
        <v>11</v>
      </c>
      <c r="BB48" s="70">
        <v>20</v>
      </c>
      <c r="BC48" s="70">
        <v>2760</v>
      </c>
      <c r="BD48" s="70">
        <v>183</v>
      </c>
      <c r="BE48" s="70">
        <v>59</v>
      </c>
      <c r="BF48" s="70">
        <v>0</v>
      </c>
      <c r="BG48" s="70">
        <v>3488</v>
      </c>
      <c r="BH48" s="70">
        <v>46</v>
      </c>
      <c r="BI48" s="70">
        <v>17</v>
      </c>
      <c r="BJ48" s="70">
        <v>1847</v>
      </c>
      <c r="BK48" s="70">
        <v>1248</v>
      </c>
      <c r="BL48" s="70">
        <v>172</v>
      </c>
      <c r="BM48" s="70">
        <v>113</v>
      </c>
      <c r="BN48" s="70">
        <v>2130</v>
      </c>
      <c r="BO48" s="70">
        <v>2450</v>
      </c>
      <c r="BP48" s="70">
        <v>864</v>
      </c>
      <c r="BQ48" s="70">
        <v>1240</v>
      </c>
      <c r="BR48" s="70">
        <v>388</v>
      </c>
      <c r="BS48" s="70">
        <v>6</v>
      </c>
      <c r="BT48" s="70">
        <v>883</v>
      </c>
      <c r="BU48" s="70">
        <v>0</v>
      </c>
      <c r="BV48" s="70">
        <v>89125</v>
      </c>
      <c r="BW48" s="70">
        <v>35009</v>
      </c>
      <c r="BX48" s="70">
        <v>0</v>
      </c>
      <c r="BY48" s="70">
        <v>40752</v>
      </c>
      <c r="BZ48" s="70">
        <v>0</v>
      </c>
      <c r="CA48" s="70">
        <v>0</v>
      </c>
      <c r="CB48" s="70">
        <v>131</v>
      </c>
      <c r="CC48" s="70">
        <v>19317</v>
      </c>
      <c r="CD48" s="70">
        <v>0</v>
      </c>
      <c r="CE48" s="70">
        <v>0</v>
      </c>
      <c r="CF48" s="70">
        <v>0</v>
      </c>
      <c r="CG48" s="70">
        <v>0</v>
      </c>
      <c r="CH48" s="70">
        <v>0</v>
      </c>
      <c r="CI48" s="70">
        <v>0</v>
      </c>
      <c r="CJ48" s="70">
        <v>0</v>
      </c>
      <c r="CK48" s="70">
        <v>0</v>
      </c>
      <c r="CL48" s="70">
        <v>0</v>
      </c>
      <c r="CM48" s="70">
        <v>0</v>
      </c>
      <c r="CN48" s="70">
        <v>0</v>
      </c>
      <c r="CO48" s="70">
        <v>0</v>
      </c>
      <c r="CP48" s="70">
        <v>184335</v>
      </c>
    </row>
    <row r="49" spans="1:94" x14ac:dyDescent="0.45">
      <c r="A49" t="s">
        <v>84</v>
      </c>
      <c r="B49" t="s">
        <v>178</v>
      </c>
      <c r="C49" s="70">
        <v>524</v>
      </c>
      <c r="D49" s="70">
        <v>39</v>
      </c>
      <c r="E49" s="70">
        <v>1110</v>
      </c>
      <c r="F49" s="70">
        <v>206</v>
      </c>
      <c r="G49" s="70">
        <v>773</v>
      </c>
      <c r="H49" s="70">
        <v>1342</v>
      </c>
      <c r="I49" s="70">
        <v>6168</v>
      </c>
      <c r="J49" s="70">
        <v>217</v>
      </c>
      <c r="K49" s="70">
        <v>306</v>
      </c>
      <c r="L49" s="70">
        <v>296</v>
      </c>
      <c r="M49" s="70">
        <v>924</v>
      </c>
      <c r="N49" s="70">
        <v>730</v>
      </c>
      <c r="O49" s="70">
        <v>155</v>
      </c>
      <c r="P49" s="70">
        <v>156</v>
      </c>
      <c r="Q49" s="70">
        <v>422</v>
      </c>
      <c r="R49" s="70">
        <v>260</v>
      </c>
      <c r="S49" s="70">
        <v>150</v>
      </c>
      <c r="T49" s="70">
        <v>470</v>
      </c>
      <c r="U49" s="70">
        <v>1089</v>
      </c>
      <c r="V49" s="70">
        <v>77</v>
      </c>
      <c r="W49" s="70">
        <v>23</v>
      </c>
      <c r="X49" s="70">
        <v>280</v>
      </c>
      <c r="Y49" s="70">
        <v>365</v>
      </c>
      <c r="Z49" s="70">
        <v>517</v>
      </c>
      <c r="AA49" s="70">
        <v>1110</v>
      </c>
      <c r="AB49" s="70">
        <v>519</v>
      </c>
      <c r="AC49" s="70">
        <v>18562</v>
      </c>
      <c r="AD49" s="70">
        <v>2247</v>
      </c>
      <c r="AE49" s="70">
        <v>779</v>
      </c>
      <c r="AF49" s="70">
        <v>648</v>
      </c>
      <c r="AG49" s="70">
        <v>9650</v>
      </c>
      <c r="AH49" s="70">
        <v>296</v>
      </c>
      <c r="AI49" s="70">
        <v>149</v>
      </c>
      <c r="AJ49" s="70">
        <v>128</v>
      </c>
      <c r="AK49" s="70">
        <v>4458</v>
      </c>
      <c r="AL49" s="70">
        <v>1064</v>
      </c>
      <c r="AM49" s="70">
        <v>449</v>
      </c>
      <c r="AN49" s="70">
        <v>3786</v>
      </c>
      <c r="AO49" s="70">
        <v>613</v>
      </c>
      <c r="AP49" s="70">
        <v>2716</v>
      </c>
      <c r="AQ49" s="70">
        <v>486</v>
      </c>
      <c r="AR49" s="70">
        <v>105491</v>
      </c>
      <c r="AS49" s="70">
        <v>7513</v>
      </c>
      <c r="AT49" s="70">
        <v>11883</v>
      </c>
      <c r="AU49" s="70">
        <v>7185</v>
      </c>
      <c r="AV49" s="70">
        <v>4716</v>
      </c>
      <c r="AW49" s="70">
        <v>904</v>
      </c>
      <c r="AX49" s="70">
        <v>2413</v>
      </c>
      <c r="AY49" s="70">
        <v>15340</v>
      </c>
      <c r="AZ49" s="70">
        <v>1606</v>
      </c>
      <c r="BA49" s="70">
        <v>5418</v>
      </c>
      <c r="BB49" s="70">
        <v>4192</v>
      </c>
      <c r="BC49" s="70">
        <v>15367</v>
      </c>
      <c r="BD49" s="70">
        <v>5639</v>
      </c>
      <c r="BE49" s="70">
        <v>13518</v>
      </c>
      <c r="BF49" s="70">
        <v>713</v>
      </c>
      <c r="BG49" s="70">
        <v>2510</v>
      </c>
      <c r="BH49" s="70">
        <v>7104</v>
      </c>
      <c r="BI49" s="70">
        <v>4339</v>
      </c>
      <c r="BJ49" s="70">
        <v>1166</v>
      </c>
      <c r="BK49" s="70">
        <v>1257</v>
      </c>
      <c r="BL49" s="70">
        <v>501</v>
      </c>
      <c r="BM49" s="70">
        <v>1471</v>
      </c>
      <c r="BN49" s="70">
        <v>2278</v>
      </c>
      <c r="BO49" s="70">
        <v>5764</v>
      </c>
      <c r="BP49" s="70">
        <v>6273</v>
      </c>
      <c r="BQ49" s="70">
        <v>4053</v>
      </c>
      <c r="BR49" s="70">
        <v>2845</v>
      </c>
      <c r="BS49" s="70">
        <v>546</v>
      </c>
      <c r="BT49" s="70">
        <v>43379</v>
      </c>
      <c r="BU49" s="70">
        <v>910</v>
      </c>
      <c r="BV49" s="70">
        <v>350557</v>
      </c>
      <c r="BW49" s="70">
        <v>333208</v>
      </c>
      <c r="BX49" s="70">
        <v>6276</v>
      </c>
      <c r="BY49" s="70">
        <v>31577</v>
      </c>
      <c r="BZ49" s="70">
        <v>0</v>
      </c>
      <c r="CA49" s="70">
        <v>0</v>
      </c>
      <c r="CB49" s="70">
        <v>0</v>
      </c>
      <c r="CC49" s="70">
        <v>12137</v>
      </c>
      <c r="CD49" s="70">
        <v>0</v>
      </c>
      <c r="CE49" s="70">
        <v>0</v>
      </c>
      <c r="CF49" s="70">
        <v>0</v>
      </c>
      <c r="CG49" s="70">
        <v>0</v>
      </c>
      <c r="CH49" s="70">
        <v>0</v>
      </c>
      <c r="CI49" s="70">
        <v>0</v>
      </c>
      <c r="CJ49" s="70">
        <v>0</v>
      </c>
      <c r="CK49" s="70">
        <v>0</v>
      </c>
      <c r="CL49" s="70">
        <v>0</v>
      </c>
      <c r="CM49" s="70">
        <v>0</v>
      </c>
      <c r="CN49" s="70">
        <v>0</v>
      </c>
      <c r="CO49" s="70">
        <v>0</v>
      </c>
      <c r="CP49" s="70">
        <v>733756</v>
      </c>
    </row>
    <row r="50" spans="1:94" x14ac:dyDescent="0.45">
      <c r="A50" t="s">
        <v>85</v>
      </c>
      <c r="B50" t="s">
        <v>179</v>
      </c>
      <c r="C50" s="70">
        <v>0</v>
      </c>
      <c r="D50" s="70">
        <v>0</v>
      </c>
      <c r="E50" s="70">
        <v>69</v>
      </c>
      <c r="F50" s="70">
        <v>7</v>
      </c>
      <c r="G50" s="70">
        <v>15</v>
      </c>
      <c r="H50" s="70">
        <v>1411</v>
      </c>
      <c r="I50" s="70">
        <v>1104</v>
      </c>
      <c r="J50" s="70">
        <v>657</v>
      </c>
      <c r="K50" s="70">
        <v>608</v>
      </c>
      <c r="L50" s="70">
        <v>911</v>
      </c>
      <c r="M50" s="70">
        <v>2049</v>
      </c>
      <c r="N50" s="70">
        <v>1308</v>
      </c>
      <c r="O50" s="70">
        <v>368</v>
      </c>
      <c r="P50" s="70">
        <v>252</v>
      </c>
      <c r="Q50" s="70">
        <v>581</v>
      </c>
      <c r="R50" s="70">
        <v>702</v>
      </c>
      <c r="S50" s="70">
        <v>444</v>
      </c>
      <c r="T50" s="70">
        <v>709</v>
      </c>
      <c r="U50" s="70">
        <v>1339</v>
      </c>
      <c r="V50" s="70">
        <v>178</v>
      </c>
      <c r="W50" s="70">
        <v>57</v>
      </c>
      <c r="X50" s="70">
        <v>684</v>
      </c>
      <c r="Y50" s="70">
        <v>301</v>
      </c>
      <c r="Z50" s="70">
        <v>495</v>
      </c>
      <c r="AA50" s="70">
        <v>841</v>
      </c>
      <c r="AB50" s="70">
        <v>906</v>
      </c>
      <c r="AC50" s="70">
        <v>4395</v>
      </c>
      <c r="AD50" s="70">
        <v>2761</v>
      </c>
      <c r="AE50" s="70">
        <v>1280</v>
      </c>
      <c r="AF50" s="70">
        <v>878</v>
      </c>
      <c r="AG50" s="70">
        <v>5877</v>
      </c>
      <c r="AH50" s="70">
        <v>129</v>
      </c>
      <c r="AI50" s="70">
        <v>1</v>
      </c>
      <c r="AJ50" s="70">
        <v>0</v>
      </c>
      <c r="AK50" s="70">
        <v>215</v>
      </c>
      <c r="AL50" s="70">
        <v>64</v>
      </c>
      <c r="AM50" s="70">
        <v>22</v>
      </c>
      <c r="AN50" s="70">
        <v>854</v>
      </c>
      <c r="AO50" s="70">
        <v>168</v>
      </c>
      <c r="AP50" s="70">
        <v>2256</v>
      </c>
      <c r="AQ50" s="70">
        <v>175</v>
      </c>
      <c r="AR50" s="70">
        <v>5515</v>
      </c>
      <c r="AS50" s="70">
        <v>14348</v>
      </c>
      <c r="AT50" s="70">
        <v>10639</v>
      </c>
      <c r="AU50" s="70">
        <v>3535</v>
      </c>
      <c r="AV50" s="70">
        <v>1239</v>
      </c>
      <c r="AW50" s="70">
        <v>1066</v>
      </c>
      <c r="AX50" s="70">
        <v>38</v>
      </c>
      <c r="AY50" s="70">
        <v>783</v>
      </c>
      <c r="AZ50" s="70">
        <v>4783</v>
      </c>
      <c r="BA50" s="70">
        <v>4009</v>
      </c>
      <c r="BB50" s="70">
        <v>3115</v>
      </c>
      <c r="BC50" s="70">
        <v>19479</v>
      </c>
      <c r="BD50" s="70">
        <v>6912</v>
      </c>
      <c r="BE50" s="70">
        <v>23697</v>
      </c>
      <c r="BF50" s="70">
        <v>813</v>
      </c>
      <c r="BG50" s="70">
        <v>5342</v>
      </c>
      <c r="BH50" s="70">
        <v>2184</v>
      </c>
      <c r="BI50" s="70">
        <v>4501</v>
      </c>
      <c r="BJ50" s="70">
        <v>423</v>
      </c>
      <c r="BK50" s="70">
        <v>1458</v>
      </c>
      <c r="BL50" s="70">
        <v>695</v>
      </c>
      <c r="BM50" s="70">
        <v>941</v>
      </c>
      <c r="BN50" s="70">
        <v>747</v>
      </c>
      <c r="BO50" s="70">
        <v>3916</v>
      </c>
      <c r="BP50" s="70">
        <v>10850</v>
      </c>
      <c r="BQ50" s="70">
        <v>10230</v>
      </c>
      <c r="BR50" s="70">
        <v>3757</v>
      </c>
      <c r="BS50" s="70">
        <v>315</v>
      </c>
      <c r="BT50" s="70">
        <v>14370</v>
      </c>
      <c r="BU50" s="70">
        <v>1947</v>
      </c>
      <c r="BV50" s="70">
        <v>196715</v>
      </c>
      <c r="BW50" s="70">
        <v>68710</v>
      </c>
      <c r="BX50" s="70">
        <v>0</v>
      </c>
      <c r="BY50" s="70">
        <v>14172</v>
      </c>
      <c r="BZ50" s="70">
        <v>0</v>
      </c>
      <c r="CA50" s="70">
        <v>0</v>
      </c>
      <c r="CB50" s="70">
        <v>0</v>
      </c>
      <c r="CC50" s="70">
        <v>6627</v>
      </c>
      <c r="CD50" s="70">
        <v>0</v>
      </c>
      <c r="CE50" s="70">
        <v>0</v>
      </c>
      <c r="CF50" s="70">
        <v>434</v>
      </c>
      <c r="CG50" s="70">
        <v>0</v>
      </c>
      <c r="CH50" s="70">
        <v>0</v>
      </c>
      <c r="CI50" s="70">
        <v>0</v>
      </c>
      <c r="CJ50" s="70">
        <v>392</v>
      </c>
      <c r="CK50" s="70">
        <v>0</v>
      </c>
      <c r="CL50" s="70">
        <v>0</v>
      </c>
      <c r="CM50" s="70">
        <v>0</v>
      </c>
      <c r="CN50" s="70">
        <v>1444</v>
      </c>
      <c r="CO50" s="70">
        <v>0</v>
      </c>
      <c r="CP50" s="70">
        <v>288495</v>
      </c>
    </row>
    <row r="51" spans="1:94" x14ac:dyDescent="0.45">
      <c r="A51" t="s">
        <v>86</v>
      </c>
      <c r="B51" t="s">
        <v>180</v>
      </c>
      <c r="C51" s="70">
        <v>1331</v>
      </c>
      <c r="D51" s="70">
        <v>80</v>
      </c>
      <c r="E51" s="70">
        <v>3038</v>
      </c>
      <c r="F51" s="70">
        <v>583</v>
      </c>
      <c r="G51" s="70">
        <v>1916</v>
      </c>
      <c r="H51" s="70">
        <v>7473</v>
      </c>
      <c r="I51" s="70">
        <v>7660</v>
      </c>
      <c r="J51" s="70">
        <v>256</v>
      </c>
      <c r="K51" s="70">
        <v>957</v>
      </c>
      <c r="L51" s="70">
        <v>1109</v>
      </c>
      <c r="M51" s="70">
        <v>1612</v>
      </c>
      <c r="N51" s="70">
        <v>1382</v>
      </c>
      <c r="O51" s="70">
        <v>689</v>
      </c>
      <c r="P51" s="70">
        <v>349</v>
      </c>
      <c r="Q51" s="70">
        <v>1200</v>
      </c>
      <c r="R51" s="70">
        <v>627</v>
      </c>
      <c r="S51" s="70">
        <v>470</v>
      </c>
      <c r="T51" s="70">
        <v>846</v>
      </c>
      <c r="U51" s="70">
        <v>3556</v>
      </c>
      <c r="V51" s="70">
        <v>212</v>
      </c>
      <c r="W51" s="70">
        <v>83</v>
      </c>
      <c r="X51" s="70">
        <v>302</v>
      </c>
      <c r="Y51" s="70">
        <v>296</v>
      </c>
      <c r="Z51" s="70">
        <v>593</v>
      </c>
      <c r="AA51" s="70">
        <v>1847</v>
      </c>
      <c r="AB51" s="70">
        <v>1255</v>
      </c>
      <c r="AC51" s="70">
        <v>21934</v>
      </c>
      <c r="AD51" s="70">
        <v>2347</v>
      </c>
      <c r="AE51" s="70">
        <v>3194</v>
      </c>
      <c r="AF51" s="70">
        <v>3388</v>
      </c>
      <c r="AG51" s="70">
        <v>16090</v>
      </c>
      <c r="AH51" s="70">
        <v>2226</v>
      </c>
      <c r="AI51" s="70">
        <v>4790</v>
      </c>
      <c r="AJ51" s="70">
        <v>715</v>
      </c>
      <c r="AK51" s="70">
        <v>6656</v>
      </c>
      <c r="AL51" s="70">
        <v>8686</v>
      </c>
      <c r="AM51" s="70">
        <v>131</v>
      </c>
      <c r="AN51" s="70">
        <v>1734</v>
      </c>
      <c r="AO51" s="70">
        <v>1043</v>
      </c>
      <c r="AP51" s="70">
        <v>2250</v>
      </c>
      <c r="AQ51" s="70">
        <v>1534</v>
      </c>
      <c r="AR51" s="70">
        <v>5759</v>
      </c>
      <c r="AS51" s="70">
        <v>2198</v>
      </c>
      <c r="AT51" s="70">
        <v>48524</v>
      </c>
      <c r="AU51" s="70">
        <v>48883</v>
      </c>
      <c r="AV51" s="70">
        <v>9215</v>
      </c>
      <c r="AW51" s="70">
        <v>3581</v>
      </c>
      <c r="AX51" s="70">
        <v>105538</v>
      </c>
      <c r="AY51" s="70">
        <v>68923</v>
      </c>
      <c r="AZ51" s="70">
        <v>18476</v>
      </c>
      <c r="BA51" s="70">
        <v>4493</v>
      </c>
      <c r="BB51" s="70">
        <v>3763</v>
      </c>
      <c r="BC51" s="70">
        <v>23711</v>
      </c>
      <c r="BD51" s="70">
        <v>14927</v>
      </c>
      <c r="BE51" s="70">
        <v>11359</v>
      </c>
      <c r="BF51" s="70">
        <v>347</v>
      </c>
      <c r="BG51" s="70">
        <v>2981</v>
      </c>
      <c r="BH51" s="70">
        <v>11890</v>
      </c>
      <c r="BI51" s="70">
        <v>1910</v>
      </c>
      <c r="BJ51" s="70">
        <v>3033</v>
      </c>
      <c r="BK51" s="70">
        <v>1594</v>
      </c>
      <c r="BL51" s="70">
        <v>562</v>
      </c>
      <c r="BM51" s="70">
        <v>1580</v>
      </c>
      <c r="BN51" s="70">
        <v>1371</v>
      </c>
      <c r="BO51" s="70">
        <v>2477</v>
      </c>
      <c r="BP51" s="70">
        <v>14557</v>
      </c>
      <c r="BQ51" s="70">
        <v>274</v>
      </c>
      <c r="BR51" s="70">
        <v>226</v>
      </c>
      <c r="BS51" s="70">
        <v>2757</v>
      </c>
      <c r="BT51" s="70">
        <v>5134</v>
      </c>
      <c r="BU51" s="70">
        <v>10444</v>
      </c>
      <c r="BV51" s="70">
        <v>546924</v>
      </c>
      <c r="BW51" s="70">
        <v>276754</v>
      </c>
      <c r="BX51" s="70">
        <v>0</v>
      </c>
      <c r="BY51" s="70">
        <v>0</v>
      </c>
      <c r="BZ51" s="70">
        <v>0</v>
      </c>
      <c r="CA51" s="70">
        <v>0</v>
      </c>
      <c r="CB51" s="70">
        <v>0</v>
      </c>
      <c r="CC51" s="70">
        <v>66867</v>
      </c>
      <c r="CD51" s="70">
        <v>0</v>
      </c>
      <c r="CE51" s="70">
        <v>0</v>
      </c>
      <c r="CF51" s="70">
        <v>0</v>
      </c>
      <c r="CG51" s="70">
        <v>0</v>
      </c>
      <c r="CH51" s="70">
        <v>0</v>
      </c>
      <c r="CI51" s="70">
        <v>0</v>
      </c>
      <c r="CJ51" s="70">
        <v>0</v>
      </c>
      <c r="CK51" s="70">
        <v>0</v>
      </c>
      <c r="CL51" s="70">
        <v>0</v>
      </c>
      <c r="CM51" s="70">
        <v>0</v>
      </c>
      <c r="CN51" s="70">
        <v>0</v>
      </c>
      <c r="CO51" s="70">
        <v>0</v>
      </c>
      <c r="CP51" s="70">
        <v>890544</v>
      </c>
    </row>
    <row r="52" spans="1:94" x14ac:dyDescent="0.45">
      <c r="A52" t="s">
        <v>87</v>
      </c>
      <c r="B52" t="s">
        <v>181</v>
      </c>
      <c r="C52" s="70">
        <v>227</v>
      </c>
      <c r="D52" s="70">
        <v>34</v>
      </c>
      <c r="E52" s="70">
        <v>5312</v>
      </c>
      <c r="F52" s="70">
        <v>797</v>
      </c>
      <c r="G52" s="70">
        <v>3661</v>
      </c>
      <c r="H52" s="70">
        <v>516</v>
      </c>
      <c r="I52" s="70">
        <v>1928</v>
      </c>
      <c r="J52" s="70">
        <v>45</v>
      </c>
      <c r="K52" s="70">
        <v>76</v>
      </c>
      <c r="L52" s="70">
        <v>1125</v>
      </c>
      <c r="M52" s="70">
        <v>1445</v>
      </c>
      <c r="N52" s="70">
        <v>1232</v>
      </c>
      <c r="O52" s="70">
        <v>58</v>
      </c>
      <c r="P52" s="70">
        <v>233</v>
      </c>
      <c r="Q52" s="70">
        <v>971</v>
      </c>
      <c r="R52" s="70">
        <v>500</v>
      </c>
      <c r="S52" s="70">
        <v>366</v>
      </c>
      <c r="T52" s="70">
        <v>671</v>
      </c>
      <c r="U52" s="70">
        <v>249</v>
      </c>
      <c r="V52" s="70">
        <v>16</v>
      </c>
      <c r="W52" s="70">
        <v>4</v>
      </c>
      <c r="X52" s="70">
        <v>40</v>
      </c>
      <c r="Y52" s="70">
        <v>48</v>
      </c>
      <c r="Z52" s="70">
        <v>122</v>
      </c>
      <c r="AA52" s="70">
        <v>58</v>
      </c>
      <c r="AB52" s="70">
        <v>108</v>
      </c>
      <c r="AC52" s="70">
        <v>2465</v>
      </c>
      <c r="AD52" s="70">
        <v>168</v>
      </c>
      <c r="AE52" s="70">
        <v>265</v>
      </c>
      <c r="AF52" s="70">
        <v>445</v>
      </c>
      <c r="AG52" s="70">
        <v>924</v>
      </c>
      <c r="AH52" s="70">
        <v>4809</v>
      </c>
      <c r="AI52" s="70">
        <v>825</v>
      </c>
      <c r="AJ52" s="70">
        <v>7249</v>
      </c>
      <c r="AK52" s="70">
        <v>1120</v>
      </c>
      <c r="AL52" s="70">
        <v>1141</v>
      </c>
      <c r="AM52" s="70">
        <v>65</v>
      </c>
      <c r="AN52" s="70">
        <v>1935</v>
      </c>
      <c r="AO52" s="70">
        <v>47</v>
      </c>
      <c r="AP52" s="70">
        <v>383</v>
      </c>
      <c r="AQ52" s="70">
        <v>280</v>
      </c>
      <c r="AR52" s="70">
        <v>520</v>
      </c>
      <c r="AS52" s="70">
        <v>150</v>
      </c>
      <c r="AT52" s="70">
        <v>41338</v>
      </c>
      <c r="AU52" s="70">
        <v>62751</v>
      </c>
      <c r="AV52" s="70">
        <v>5133</v>
      </c>
      <c r="AW52" s="70">
        <v>101076</v>
      </c>
      <c r="AX52" s="70">
        <v>182</v>
      </c>
      <c r="AY52" s="70">
        <v>6052</v>
      </c>
      <c r="AZ52" s="70">
        <v>792</v>
      </c>
      <c r="BA52" s="70">
        <v>1068</v>
      </c>
      <c r="BB52" s="70">
        <v>505</v>
      </c>
      <c r="BC52" s="70">
        <v>3699</v>
      </c>
      <c r="BD52" s="70">
        <v>9498</v>
      </c>
      <c r="BE52" s="70">
        <v>2293</v>
      </c>
      <c r="BF52" s="70">
        <v>57</v>
      </c>
      <c r="BG52" s="70">
        <v>675</v>
      </c>
      <c r="BH52" s="70">
        <v>1771</v>
      </c>
      <c r="BI52" s="70">
        <v>10093</v>
      </c>
      <c r="BJ52" s="70">
        <v>574</v>
      </c>
      <c r="BK52" s="70">
        <v>2055</v>
      </c>
      <c r="BL52" s="70">
        <v>362</v>
      </c>
      <c r="BM52" s="70">
        <v>135</v>
      </c>
      <c r="BN52" s="70">
        <v>2931</v>
      </c>
      <c r="BO52" s="70">
        <v>3542</v>
      </c>
      <c r="BP52" s="70">
        <v>17516</v>
      </c>
      <c r="BQ52" s="70">
        <v>15</v>
      </c>
      <c r="BR52" s="70">
        <v>98</v>
      </c>
      <c r="BS52" s="70">
        <v>105</v>
      </c>
      <c r="BT52" s="70">
        <v>27930</v>
      </c>
      <c r="BU52" s="70">
        <v>1797</v>
      </c>
      <c r="BV52" s="70">
        <v>346674</v>
      </c>
      <c r="BW52" s="70">
        <v>258473</v>
      </c>
      <c r="BX52" s="70">
        <v>0</v>
      </c>
      <c r="BY52" s="70">
        <v>0</v>
      </c>
      <c r="BZ52" s="70">
        <v>0</v>
      </c>
      <c r="CA52" s="70">
        <v>0</v>
      </c>
      <c r="CB52" s="70">
        <v>0</v>
      </c>
      <c r="CC52" s="70">
        <v>64894</v>
      </c>
      <c r="CD52" s="70">
        <v>0</v>
      </c>
      <c r="CE52" s="70">
        <v>0</v>
      </c>
      <c r="CF52" s="70">
        <v>0</v>
      </c>
      <c r="CG52" s="70">
        <v>0</v>
      </c>
      <c r="CH52" s="70">
        <v>0</v>
      </c>
      <c r="CI52" s="70">
        <v>0</v>
      </c>
      <c r="CJ52" s="70">
        <v>0</v>
      </c>
      <c r="CK52" s="70">
        <v>0</v>
      </c>
      <c r="CL52" s="70">
        <v>0</v>
      </c>
      <c r="CM52" s="70">
        <v>0</v>
      </c>
      <c r="CN52" s="70">
        <v>0</v>
      </c>
      <c r="CO52" s="70">
        <v>0</v>
      </c>
      <c r="CP52" s="70">
        <v>670041</v>
      </c>
    </row>
    <row r="53" spans="1:94" x14ac:dyDescent="0.45">
      <c r="A53" t="s">
        <v>88</v>
      </c>
      <c r="B53" t="s">
        <v>182</v>
      </c>
      <c r="C53" s="70">
        <v>2336</v>
      </c>
      <c r="D53" s="70">
        <v>1046</v>
      </c>
      <c r="E53" s="70">
        <v>9477</v>
      </c>
      <c r="F53" s="70">
        <v>1740</v>
      </c>
      <c r="G53" s="70">
        <v>3283</v>
      </c>
      <c r="H53" s="70">
        <v>817</v>
      </c>
      <c r="I53" s="70">
        <v>429</v>
      </c>
      <c r="J53" s="70">
        <v>224</v>
      </c>
      <c r="K53" s="70">
        <v>1133</v>
      </c>
      <c r="L53" s="70">
        <v>842</v>
      </c>
      <c r="M53" s="70">
        <v>972</v>
      </c>
      <c r="N53" s="70">
        <v>1456</v>
      </c>
      <c r="O53" s="70">
        <v>273</v>
      </c>
      <c r="P53" s="70">
        <v>790</v>
      </c>
      <c r="Q53" s="70">
        <v>1446</v>
      </c>
      <c r="R53" s="70">
        <v>1464</v>
      </c>
      <c r="S53" s="70">
        <v>405</v>
      </c>
      <c r="T53" s="70">
        <v>626</v>
      </c>
      <c r="U53" s="70">
        <v>3427</v>
      </c>
      <c r="V53" s="70">
        <v>370</v>
      </c>
      <c r="W53" s="70">
        <v>156</v>
      </c>
      <c r="X53" s="70">
        <v>340</v>
      </c>
      <c r="Y53" s="70">
        <v>90</v>
      </c>
      <c r="Z53" s="70">
        <v>381</v>
      </c>
      <c r="AA53" s="70">
        <v>2543</v>
      </c>
      <c r="AB53" s="70">
        <v>536</v>
      </c>
      <c r="AC53" s="70">
        <v>27639</v>
      </c>
      <c r="AD53" s="70">
        <v>2718</v>
      </c>
      <c r="AE53" s="70">
        <v>1314</v>
      </c>
      <c r="AF53" s="70">
        <v>1167</v>
      </c>
      <c r="AG53" s="70">
        <v>6912</v>
      </c>
      <c r="AH53" s="70">
        <v>115</v>
      </c>
      <c r="AI53" s="70">
        <v>40</v>
      </c>
      <c r="AJ53" s="70">
        <v>334</v>
      </c>
      <c r="AK53" s="70">
        <v>7602</v>
      </c>
      <c r="AL53" s="70">
        <v>2510</v>
      </c>
      <c r="AM53" s="70">
        <v>185</v>
      </c>
      <c r="AN53" s="70">
        <v>1714</v>
      </c>
      <c r="AO53" s="70">
        <v>1785</v>
      </c>
      <c r="AP53" s="70">
        <v>533</v>
      </c>
      <c r="AQ53" s="70">
        <v>1677</v>
      </c>
      <c r="AR53" s="70">
        <v>2881</v>
      </c>
      <c r="AS53" s="70">
        <v>937</v>
      </c>
      <c r="AT53" s="70">
        <v>12690</v>
      </c>
      <c r="AU53" s="70">
        <v>18372</v>
      </c>
      <c r="AV53" s="70">
        <v>413964</v>
      </c>
      <c r="AW53" s="70">
        <v>8893</v>
      </c>
      <c r="AX53" s="70">
        <v>13395</v>
      </c>
      <c r="AY53" s="70">
        <v>45826</v>
      </c>
      <c r="AZ53" s="70">
        <v>3784</v>
      </c>
      <c r="BA53" s="70">
        <v>4023</v>
      </c>
      <c r="BB53" s="70">
        <v>1241</v>
      </c>
      <c r="BC53" s="70">
        <v>9922</v>
      </c>
      <c r="BD53" s="70">
        <v>274</v>
      </c>
      <c r="BE53" s="70">
        <v>8428</v>
      </c>
      <c r="BF53" s="70">
        <v>1085</v>
      </c>
      <c r="BG53" s="70">
        <v>2202</v>
      </c>
      <c r="BH53" s="70">
        <v>5459</v>
      </c>
      <c r="BI53" s="70">
        <v>73418</v>
      </c>
      <c r="BJ53" s="70">
        <v>1365</v>
      </c>
      <c r="BK53" s="70">
        <v>4485</v>
      </c>
      <c r="BL53" s="70">
        <v>1984</v>
      </c>
      <c r="BM53" s="70">
        <v>1879</v>
      </c>
      <c r="BN53" s="70">
        <v>1487</v>
      </c>
      <c r="BO53" s="70">
        <v>3585</v>
      </c>
      <c r="BP53" s="70">
        <v>5578</v>
      </c>
      <c r="BQ53" s="70">
        <v>0</v>
      </c>
      <c r="BR53" s="70">
        <v>68679</v>
      </c>
      <c r="BS53" s="70">
        <v>433</v>
      </c>
      <c r="BT53" s="70">
        <v>1862</v>
      </c>
      <c r="BU53" s="70">
        <v>8872</v>
      </c>
      <c r="BV53" s="70">
        <v>819848</v>
      </c>
      <c r="BW53" s="70">
        <v>402337</v>
      </c>
      <c r="BX53" s="70">
        <v>0</v>
      </c>
      <c r="BY53" s="70">
        <v>0</v>
      </c>
      <c r="BZ53" s="70">
        <v>9663</v>
      </c>
      <c r="CA53" s="70">
        <v>0</v>
      </c>
      <c r="CB53" s="70">
        <v>0</v>
      </c>
      <c r="CC53" s="70">
        <v>18047</v>
      </c>
      <c r="CD53" s="70">
        <v>0</v>
      </c>
      <c r="CE53" s="70">
        <v>0</v>
      </c>
      <c r="CF53" s="70">
        <v>0</v>
      </c>
      <c r="CG53" s="70">
        <v>0</v>
      </c>
      <c r="CH53" s="70">
        <v>0</v>
      </c>
      <c r="CI53" s="70">
        <v>0</v>
      </c>
      <c r="CJ53" s="70">
        <v>0</v>
      </c>
      <c r="CK53" s="70">
        <v>0</v>
      </c>
      <c r="CL53" s="70">
        <v>0</v>
      </c>
      <c r="CM53" s="70">
        <v>0</v>
      </c>
      <c r="CN53" s="70">
        <v>0</v>
      </c>
      <c r="CO53" s="70">
        <v>0</v>
      </c>
      <c r="CP53" s="70">
        <v>1249896</v>
      </c>
    </row>
    <row r="54" spans="1:94" x14ac:dyDescent="0.45">
      <c r="A54" t="s">
        <v>89</v>
      </c>
      <c r="B54" t="s">
        <v>183</v>
      </c>
      <c r="C54" s="70">
        <v>0</v>
      </c>
      <c r="D54" s="70">
        <v>0</v>
      </c>
      <c r="E54" s="70">
        <v>0</v>
      </c>
      <c r="F54" s="70">
        <v>0</v>
      </c>
      <c r="G54" s="70">
        <v>0</v>
      </c>
      <c r="H54" s="70">
        <v>0</v>
      </c>
      <c r="I54" s="70">
        <v>0</v>
      </c>
      <c r="J54" s="70">
        <v>0</v>
      </c>
      <c r="K54" s="70">
        <v>0</v>
      </c>
      <c r="L54" s="70">
        <v>0</v>
      </c>
      <c r="M54" s="70">
        <v>0</v>
      </c>
      <c r="N54" s="70">
        <v>0</v>
      </c>
      <c r="O54" s="70">
        <v>0</v>
      </c>
      <c r="P54" s="70">
        <v>0</v>
      </c>
      <c r="Q54" s="70">
        <v>0</v>
      </c>
      <c r="R54" s="70">
        <v>0</v>
      </c>
      <c r="S54" s="70">
        <v>0</v>
      </c>
      <c r="T54" s="70">
        <v>0</v>
      </c>
      <c r="U54" s="70">
        <v>0</v>
      </c>
      <c r="V54" s="70">
        <v>0</v>
      </c>
      <c r="W54" s="70">
        <v>0</v>
      </c>
      <c r="X54" s="70">
        <v>0</v>
      </c>
      <c r="Y54" s="70">
        <v>0</v>
      </c>
      <c r="Z54" s="70">
        <v>0</v>
      </c>
      <c r="AA54" s="70">
        <v>0</v>
      </c>
      <c r="AB54" s="70">
        <v>0</v>
      </c>
      <c r="AC54" s="70">
        <v>0</v>
      </c>
      <c r="AD54" s="70">
        <v>0</v>
      </c>
      <c r="AE54" s="70">
        <v>0</v>
      </c>
      <c r="AF54" s="70">
        <v>0</v>
      </c>
      <c r="AG54" s="70">
        <v>0</v>
      </c>
      <c r="AH54" s="70">
        <v>0</v>
      </c>
      <c r="AI54" s="70">
        <v>0</v>
      </c>
      <c r="AJ54" s="70">
        <v>0</v>
      </c>
      <c r="AK54" s="70">
        <v>0</v>
      </c>
      <c r="AL54" s="70">
        <v>0</v>
      </c>
      <c r="AM54" s="70">
        <v>0</v>
      </c>
      <c r="AN54" s="70">
        <v>0</v>
      </c>
      <c r="AO54" s="70">
        <v>0</v>
      </c>
      <c r="AP54" s="70">
        <v>0</v>
      </c>
      <c r="AQ54" s="70">
        <v>0</v>
      </c>
      <c r="AR54" s="70">
        <v>0</v>
      </c>
      <c r="AS54" s="70">
        <v>0</v>
      </c>
      <c r="AT54" s="70">
        <v>0</v>
      </c>
      <c r="AU54" s="70">
        <v>0</v>
      </c>
      <c r="AV54" s="70">
        <v>8373</v>
      </c>
      <c r="AW54" s="70">
        <v>14554</v>
      </c>
      <c r="AX54" s="70">
        <v>0</v>
      </c>
      <c r="AY54" s="70">
        <v>0</v>
      </c>
      <c r="AZ54" s="70">
        <v>0</v>
      </c>
      <c r="BA54" s="70">
        <v>0</v>
      </c>
      <c r="BB54" s="70">
        <v>0</v>
      </c>
      <c r="BC54" s="70">
        <v>0</v>
      </c>
      <c r="BD54" s="70">
        <v>44</v>
      </c>
      <c r="BE54" s="70">
        <v>0</v>
      </c>
      <c r="BF54" s="70">
        <v>0</v>
      </c>
      <c r="BG54" s="70">
        <v>0</v>
      </c>
      <c r="BH54" s="70">
        <v>0</v>
      </c>
      <c r="BI54" s="70">
        <v>0</v>
      </c>
      <c r="BJ54" s="70">
        <v>0</v>
      </c>
      <c r="BK54" s="70">
        <v>0</v>
      </c>
      <c r="BL54" s="70">
        <v>0</v>
      </c>
      <c r="BM54" s="70">
        <v>0</v>
      </c>
      <c r="BN54" s="70">
        <v>0</v>
      </c>
      <c r="BO54" s="70">
        <v>0</v>
      </c>
      <c r="BP54" s="70">
        <v>0</v>
      </c>
      <c r="BQ54" s="70">
        <v>0</v>
      </c>
      <c r="BR54" s="70">
        <v>0</v>
      </c>
      <c r="BS54" s="70">
        <v>0</v>
      </c>
      <c r="BT54" s="70">
        <v>0</v>
      </c>
      <c r="BU54" s="70">
        <v>0</v>
      </c>
      <c r="BV54" s="70">
        <v>22971</v>
      </c>
      <c r="BW54" s="70">
        <v>173272</v>
      </c>
      <c r="BX54" s="70">
        <v>0</v>
      </c>
      <c r="BY54" s="70">
        <v>0</v>
      </c>
      <c r="BZ54" s="70">
        <v>0</v>
      </c>
      <c r="CA54" s="70">
        <v>0</v>
      </c>
      <c r="CB54" s="70">
        <v>0</v>
      </c>
      <c r="CC54" s="70">
        <v>0</v>
      </c>
      <c r="CD54" s="70">
        <v>0</v>
      </c>
      <c r="CE54" s="70">
        <v>0</v>
      </c>
      <c r="CF54" s="70">
        <v>0</v>
      </c>
      <c r="CG54" s="70">
        <v>0</v>
      </c>
      <c r="CH54" s="70">
        <v>0</v>
      </c>
      <c r="CI54" s="70">
        <v>0</v>
      </c>
      <c r="CJ54" s="70">
        <v>0</v>
      </c>
      <c r="CK54" s="70">
        <v>0</v>
      </c>
      <c r="CL54" s="70">
        <v>0</v>
      </c>
      <c r="CM54" s="70">
        <v>0</v>
      </c>
      <c r="CN54" s="70">
        <v>0</v>
      </c>
      <c r="CO54" s="70">
        <v>0</v>
      </c>
      <c r="CP54" s="70">
        <v>196243</v>
      </c>
    </row>
    <row r="55" spans="1:94" x14ac:dyDescent="0.45">
      <c r="A55" t="s">
        <v>90</v>
      </c>
      <c r="B55" t="s">
        <v>184</v>
      </c>
      <c r="C55" s="70">
        <v>0</v>
      </c>
      <c r="D55" s="70">
        <v>0</v>
      </c>
      <c r="E55" s="70">
        <v>0</v>
      </c>
      <c r="F55" s="70">
        <v>0</v>
      </c>
      <c r="G55" s="70">
        <v>0</v>
      </c>
      <c r="H55" s="70">
        <v>0</v>
      </c>
      <c r="I55" s="70">
        <v>0</v>
      </c>
      <c r="J55" s="70">
        <v>0</v>
      </c>
      <c r="K55" s="70">
        <v>0</v>
      </c>
      <c r="L55" s="70">
        <v>0</v>
      </c>
      <c r="M55" s="70">
        <v>0</v>
      </c>
      <c r="N55" s="70">
        <v>0</v>
      </c>
      <c r="O55" s="70">
        <v>0</v>
      </c>
      <c r="P55" s="70">
        <v>0</v>
      </c>
      <c r="Q55" s="70">
        <v>0</v>
      </c>
      <c r="R55" s="70">
        <v>0</v>
      </c>
      <c r="S55" s="70">
        <v>0</v>
      </c>
      <c r="T55" s="70">
        <v>0</v>
      </c>
      <c r="U55" s="70">
        <v>0</v>
      </c>
      <c r="V55" s="70">
        <v>0</v>
      </c>
      <c r="W55" s="70">
        <v>0</v>
      </c>
      <c r="X55" s="70">
        <v>0</v>
      </c>
      <c r="Y55" s="70">
        <v>0</v>
      </c>
      <c r="Z55" s="70">
        <v>0</v>
      </c>
      <c r="AA55" s="70">
        <v>0</v>
      </c>
      <c r="AB55" s="70">
        <v>0</v>
      </c>
      <c r="AC55" s="70">
        <v>0</v>
      </c>
      <c r="AD55" s="70">
        <v>0</v>
      </c>
      <c r="AE55" s="70">
        <v>0</v>
      </c>
      <c r="AF55" s="70">
        <v>0</v>
      </c>
      <c r="AG55" s="70">
        <v>0</v>
      </c>
      <c r="AH55" s="70">
        <v>0</v>
      </c>
      <c r="AI55" s="70">
        <v>0</v>
      </c>
      <c r="AJ55" s="70">
        <v>0</v>
      </c>
      <c r="AK55" s="70">
        <v>0</v>
      </c>
      <c r="AL55" s="70">
        <v>0</v>
      </c>
      <c r="AM55" s="70">
        <v>0</v>
      </c>
      <c r="AN55" s="70">
        <v>0</v>
      </c>
      <c r="AO55" s="70">
        <v>0</v>
      </c>
      <c r="AP55" s="70">
        <v>0</v>
      </c>
      <c r="AQ55" s="70">
        <v>0</v>
      </c>
      <c r="AR55" s="70">
        <v>0</v>
      </c>
      <c r="AS55" s="70">
        <v>0</v>
      </c>
      <c r="AT55" s="70">
        <v>0</v>
      </c>
      <c r="AU55" s="70">
        <v>0</v>
      </c>
      <c r="AV55" s="70">
        <v>0</v>
      </c>
      <c r="AW55" s="70">
        <v>0</v>
      </c>
      <c r="AX55" s="70">
        <v>0</v>
      </c>
      <c r="AY55" s="70">
        <v>0</v>
      </c>
      <c r="AZ55" s="70">
        <v>0</v>
      </c>
      <c r="BA55" s="70">
        <v>0</v>
      </c>
      <c r="BB55" s="70">
        <v>0</v>
      </c>
      <c r="BC55" s="70">
        <v>0</v>
      </c>
      <c r="BD55" s="70">
        <v>0</v>
      </c>
      <c r="BE55" s="70">
        <v>0</v>
      </c>
      <c r="BF55" s="70">
        <v>0</v>
      </c>
      <c r="BG55" s="70">
        <v>0</v>
      </c>
      <c r="BH55" s="70">
        <v>0</v>
      </c>
      <c r="BI55" s="70">
        <v>0</v>
      </c>
      <c r="BJ55" s="70">
        <v>0</v>
      </c>
      <c r="BK55" s="70">
        <v>0</v>
      </c>
      <c r="BL55" s="70">
        <v>0</v>
      </c>
      <c r="BM55" s="70">
        <v>0</v>
      </c>
      <c r="BN55" s="70">
        <v>0</v>
      </c>
      <c r="BO55" s="70">
        <v>0</v>
      </c>
      <c r="BP55" s="70">
        <v>0</v>
      </c>
      <c r="BQ55" s="70">
        <v>0</v>
      </c>
      <c r="BR55" s="70">
        <v>0</v>
      </c>
      <c r="BS55" s="70">
        <v>0</v>
      </c>
      <c r="BT55" s="70">
        <v>0</v>
      </c>
      <c r="BU55" s="70">
        <v>0</v>
      </c>
      <c r="BV55" s="70">
        <v>0</v>
      </c>
      <c r="BW55" s="70">
        <v>2221999</v>
      </c>
      <c r="BX55" s="70">
        <v>0</v>
      </c>
      <c r="BY55" s="70">
        <v>0</v>
      </c>
      <c r="BZ55" s="70">
        <v>0</v>
      </c>
      <c r="CA55" s="70">
        <v>0</v>
      </c>
      <c r="CB55" s="70">
        <v>0</v>
      </c>
      <c r="CC55" s="70">
        <v>0</v>
      </c>
      <c r="CD55" s="70">
        <v>0</v>
      </c>
      <c r="CE55" s="70">
        <v>0</v>
      </c>
      <c r="CF55" s="70">
        <v>0</v>
      </c>
      <c r="CG55" s="70">
        <v>0</v>
      </c>
      <c r="CH55" s="70">
        <v>0</v>
      </c>
      <c r="CI55" s="70">
        <v>0</v>
      </c>
      <c r="CJ55" s="70">
        <v>0</v>
      </c>
      <c r="CK55" s="70">
        <v>0</v>
      </c>
      <c r="CL55" s="70">
        <v>0</v>
      </c>
      <c r="CM55" s="70">
        <v>0</v>
      </c>
      <c r="CN55" s="70">
        <v>0</v>
      </c>
      <c r="CO55" s="70">
        <v>0</v>
      </c>
      <c r="CP55" s="70">
        <v>2221999</v>
      </c>
    </row>
    <row r="56" spans="1:94" x14ac:dyDescent="0.45">
      <c r="A56" t="s">
        <v>91</v>
      </c>
      <c r="B56" t="s">
        <v>185</v>
      </c>
      <c r="C56" s="70">
        <v>29292</v>
      </c>
      <c r="D56" s="70">
        <v>116</v>
      </c>
      <c r="E56" s="70">
        <v>1381</v>
      </c>
      <c r="F56" s="70">
        <v>103</v>
      </c>
      <c r="G56" s="70">
        <v>252</v>
      </c>
      <c r="H56" s="70">
        <v>3599</v>
      </c>
      <c r="I56" s="70">
        <v>20535</v>
      </c>
      <c r="J56" s="70">
        <v>587</v>
      </c>
      <c r="K56" s="70">
        <v>729</v>
      </c>
      <c r="L56" s="70">
        <v>511</v>
      </c>
      <c r="M56" s="70">
        <v>4674</v>
      </c>
      <c r="N56" s="70">
        <v>1714</v>
      </c>
      <c r="O56" s="70">
        <v>4110</v>
      </c>
      <c r="P56" s="70">
        <v>514</v>
      </c>
      <c r="Q56" s="70">
        <v>2101</v>
      </c>
      <c r="R56" s="70">
        <v>4965</v>
      </c>
      <c r="S56" s="70">
        <v>1040</v>
      </c>
      <c r="T56" s="70">
        <v>1480</v>
      </c>
      <c r="U56" s="70">
        <v>3999</v>
      </c>
      <c r="V56" s="70">
        <v>573</v>
      </c>
      <c r="W56" s="70">
        <v>111</v>
      </c>
      <c r="X56" s="70">
        <v>1200</v>
      </c>
      <c r="Y56" s="70">
        <v>1654</v>
      </c>
      <c r="Z56" s="70">
        <v>92</v>
      </c>
      <c r="AA56" s="70">
        <v>4400</v>
      </c>
      <c r="AB56" s="70">
        <v>2257</v>
      </c>
      <c r="AC56" s="70">
        <v>99978</v>
      </c>
      <c r="AD56" s="70">
        <v>16952</v>
      </c>
      <c r="AE56" s="70">
        <v>22544</v>
      </c>
      <c r="AF56" s="70">
        <v>15345</v>
      </c>
      <c r="AG56" s="70">
        <v>110699</v>
      </c>
      <c r="AH56" s="70">
        <v>240</v>
      </c>
      <c r="AI56" s="70">
        <v>225</v>
      </c>
      <c r="AJ56" s="70">
        <v>363</v>
      </c>
      <c r="AK56" s="70">
        <v>5587</v>
      </c>
      <c r="AL56" s="70">
        <v>1020</v>
      </c>
      <c r="AM56" s="70">
        <v>121</v>
      </c>
      <c r="AN56" s="70">
        <v>2550</v>
      </c>
      <c r="AO56" s="70">
        <v>20062</v>
      </c>
      <c r="AP56" s="70">
        <v>4930</v>
      </c>
      <c r="AQ56" s="70">
        <v>5161</v>
      </c>
      <c r="AR56" s="70">
        <v>17859</v>
      </c>
      <c r="AS56" s="70">
        <v>12715</v>
      </c>
      <c r="AT56" s="70">
        <v>43335</v>
      </c>
      <c r="AU56" s="70">
        <v>32476</v>
      </c>
      <c r="AV56" s="70">
        <v>63460</v>
      </c>
      <c r="AW56" s="70">
        <v>769</v>
      </c>
      <c r="AX56" s="70">
        <v>7619</v>
      </c>
      <c r="AY56" s="70">
        <v>128479</v>
      </c>
      <c r="AZ56" s="70">
        <v>8592</v>
      </c>
      <c r="BA56" s="70">
        <v>23374</v>
      </c>
      <c r="BB56" s="70">
        <v>5500</v>
      </c>
      <c r="BC56" s="70">
        <v>56223</v>
      </c>
      <c r="BD56" s="70">
        <v>35080</v>
      </c>
      <c r="BE56" s="70">
        <v>19248</v>
      </c>
      <c r="BF56" s="70">
        <v>1695</v>
      </c>
      <c r="BG56" s="70">
        <v>37221</v>
      </c>
      <c r="BH56" s="70">
        <v>48378</v>
      </c>
      <c r="BI56" s="70">
        <v>43457</v>
      </c>
      <c r="BJ56" s="70">
        <v>28193</v>
      </c>
      <c r="BK56" s="70">
        <v>19085</v>
      </c>
      <c r="BL56" s="70">
        <v>10374</v>
      </c>
      <c r="BM56" s="70">
        <v>14638</v>
      </c>
      <c r="BN56" s="70">
        <v>9051</v>
      </c>
      <c r="BO56" s="70">
        <v>81060</v>
      </c>
      <c r="BP56" s="70">
        <v>46817</v>
      </c>
      <c r="BQ56" s="70">
        <v>3979</v>
      </c>
      <c r="BR56" s="70">
        <v>8489</v>
      </c>
      <c r="BS56" s="70">
        <v>1133</v>
      </c>
      <c r="BT56" s="70">
        <v>36651</v>
      </c>
      <c r="BU56" s="70">
        <v>3676</v>
      </c>
      <c r="BV56" s="70">
        <v>1246391</v>
      </c>
      <c r="BW56" s="70">
        <v>6555</v>
      </c>
      <c r="BX56" s="70">
        <v>0</v>
      </c>
      <c r="BY56" s="70">
        <v>0</v>
      </c>
      <c r="BZ56" s="70">
        <v>123358</v>
      </c>
      <c r="CA56" s="70">
        <v>21951</v>
      </c>
      <c r="CB56" s="70">
        <v>0</v>
      </c>
      <c r="CC56" s="70">
        <v>3293</v>
      </c>
      <c r="CD56" s="70">
        <v>0</v>
      </c>
      <c r="CE56" s="70">
        <v>0</v>
      </c>
      <c r="CF56" s="70">
        <v>0</v>
      </c>
      <c r="CG56" s="70">
        <v>0</v>
      </c>
      <c r="CH56" s="70">
        <v>0</v>
      </c>
      <c r="CI56" s="70">
        <v>0</v>
      </c>
      <c r="CJ56" s="70">
        <v>0</v>
      </c>
      <c r="CK56" s="70">
        <v>0</v>
      </c>
      <c r="CL56" s="70">
        <v>0</v>
      </c>
      <c r="CM56" s="70">
        <v>0</v>
      </c>
      <c r="CN56" s="70">
        <v>0</v>
      </c>
      <c r="CO56" s="70">
        <v>0</v>
      </c>
      <c r="CP56" s="70">
        <v>1401548</v>
      </c>
    </row>
    <row r="57" spans="1:94" x14ac:dyDescent="0.45">
      <c r="A57" t="s">
        <v>92</v>
      </c>
      <c r="B57" t="s">
        <v>186</v>
      </c>
      <c r="C57" s="70">
        <v>3737</v>
      </c>
      <c r="D57" s="70">
        <v>217</v>
      </c>
      <c r="E57" s="70">
        <v>5427</v>
      </c>
      <c r="F57" s="70">
        <v>1417</v>
      </c>
      <c r="G57" s="70">
        <v>4052</v>
      </c>
      <c r="H57" s="70">
        <v>858</v>
      </c>
      <c r="I57" s="70">
        <v>20760</v>
      </c>
      <c r="J57" s="70">
        <v>246</v>
      </c>
      <c r="K57" s="70">
        <v>764</v>
      </c>
      <c r="L57" s="70">
        <v>931</v>
      </c>
      <c r="M57" s="70">
        <v>2075</v>
      </c>
      <c r="N57" s="70">
        <v>1509</v>
      </c>
      <c r="O57" s="70">
        <v>342</v>
      </c>
      <c r="P57" s="70">
        <v>464</v>
      </c>
      <c r="Q57" s="70">
        <v>1520</v>
      </c>
      <c r="R57" s="70">
        <v>968</v>
      </c>
      <c r="S57" s="70">
        <v>191</v>
      </c>
      <c r="T57" s="70">
        <v>1002</v>
      </c>
      <c r="U57" s="70">
        <v>3624</v>
      </c>
      <c r="V57" s="70">
        <v>114</v>
      </c>
      <c r="W57" s="70">
        <v>63</v>
      </c>
      <c r="X57" s="70">
        <v>813</v>
      </c>
      <c r="Y57" s="70">
        <v>474</v>
      </c>
      <c r="Z57" s="70">
        <v>1731</v>
      </c>
      <c r="AA57" s="70">
        <v>4552</v>
      </c>
      <c r="AB57" s="70">
        <v>764</v>
      </c>
      <c r="AC57" s="70">
        <v>32411</v>
      </c>
      <c r="AD57" s="70">
        <v>1405</v>
      </c>
      <c r="AE57" s="70">
        <v>1671</v>
      </c>
      <c r="AF57" s="70">
        <v>1990</v>
      </c>
      <c r="AG57" s="70">
        <v>9834</v>
      </c>
      <c r="AH57" s="70">
        <v>9736</v>
      </c>
      <c r="AI57" s="70">
        <v>4614</v>
      </c>
      <c r="AJ57" s="70">
        <v>585</v>
      </c>
      <c r="AK57" s="70">
        <v>9964</v>
      </c>
      <c r="AL57" s="70">
        <v>1975</v>
      </c>
      <c r="AM57" s="70">
        <v>60</v>
      </c>
      <c r="AN57" s="70">
        <v>1861</v>
      </c>
      <c r="AO57" s="70">
        <v>1284</v>
      </c>
      <c r="AP57" s="70">
        <v>2134</v>
      </c>
      <c r="AQ57" s="70">
        <v>3267</v>
      </c>
      <c r="AR57" s="70">
        <v>12389</v>
      </c>
      <c r="AS57" s="70">
        <v>7242</v>
      </c>
      <c r="AT57" s="70">
        <v>9356</v>
      </c>
      <c r="AU57" s="70">
        <v>6857</v>
      </c>
      <c r="AV57" s="70">
        <v>5024</v>
      </c>
      <c r="AW57" s="70">
        <v>30</v>
      </c>
      <c r="AX57" s="70">
        <v>76</v>
      </c>
      <c r="AY57" s="70">
        <v>3190</v>
      </c>
      <c r="AZ57" s="70">
        <v>5963</v>
      </c>
      <c r="BA57" s="70">
        <v>3188</v>
      </c>
      <c r="BB57" s="70">
        <v>2163</v>
      </c>
      <c r="BC57" s="70">
        <v>16740</v>
      </c>
      <c r="BD57" s="70">
        <v>19110</v>
      </c>
      <c r="BE57" s="70">
        <v>7176</v>
      </c>
      <c r="BF57" s="70">
        <v>1661</v>
      </c>
      <c r="BG57" s="70">
        <v>1927</v>
      </c>
      <c r="BH57" s="70">
        <v>4626</v>
      </c>
      <c r="BI57" s="70">
        <v>5775</v>
      </c>
      <c r="BJ57" s="70">
        <v>767</v>
      </c>
      <c r="BK57" s="70">
        <v>547</v>
      </c>
      <c r="BL57" s="70">
        <v>1906</v>
      </c>
      <c r="BM57" s="70">
        <v>1903</v>
      </c>
      <c r="BN57" s="70">
        <v>2196</v>
      </c>
      <c r="BO57" s="70">
        <v>7660</v>
      </c>
      <c r="BP57" s="70">
        <v>2511</v>
      </c>
      <c r="BQ57" s="70">
        <v>297</v>
      </c>
      <c r="BR57" s="70">
        <v>162</v>
      </c>
      <c r="BS57" s="70">
        <v>510</v>
      </c>
      <c r="BT57" s="70">
        <v>8235</v>
      </c>
      <c r="BU57" s="70">
        <v>390</v>
      </c>
      <c r="BV57" s="70">
        <v>280983</v>
      </c>
      <c r="BW57" s="70">
        <v>108279</v>
      </c>
      <c r="BX57" s="70">
        <v>0</v>
      </c>
      <c r="BY57" s="70">
        <v>0</v>
      </c>
      <c r="BZ57" s="70">
        <v>0</v>
      </c>
      <c r="CA57" s="70">
        <v>0</v>
      </c>
      <c r="CB57" s="70">
        <v>0</v>
      </c>
      <c r="CC57" s="70">
        <v>73908</v>
      </c>
      <c r="CD57" s="70">
        <v>0</v>
      </c>
      <c r="CE57" s="70">
        <v>0</v>
      </c>
      <c r="CF57" s="70">
        <v>0</v>
      </c>
      <c r="CG57" s="70">
        <v>0</v>
      </c>
      <c r="CH57" s="70">
        <v>0</v>
      </c>
      <c r="CI57" s="70">
        <v>0</v>
      </c>
      <c r="CJ57" s="70">
        <v>0</v>
      </c>
      <c r="CK57" s="70">
        <v>0</v>
      </c>
      <c r="CL57" s="70">
        <v>0</v>
      </c>
      <c r="CM57" s="70">
        <v>0</v>
      </c>
      <c r="CN57" s="70">
        <v>0</v>
      </c>
      <c r="CO57" s="70">
        <v>0</v>
      </c>
      <c r="CP57" s="70">
        <v>463170</v>
      </c>
    </row>
    <row r="58" spans="1:94" x14ac:dyDescent="0.45">
      <c r="A58" t="s">
        <v>93</v>
      </c>
      <c r="B58" t="s">
        <v>187</v>
      </c>
      <c r="C58" s="70">
        <v>323</v>
      </c>
      <c r="D58" s="70">
        <v>85</v>
      </c>
      <c r="E58" s="70">
        <v>5687</v>
      </c>
      <c r="F58" s="70">
        <v>536</v>
      </c>
      <c r="G58" s="70">
        <v>1660</v>
      </c>
      <c r="H58" s="70">
        <v>3330</v>
      </c>
      <c r="I58" s="70">
        <v>5406</v>
      </c>
      <c r="J58" s="70">
        <v>717</v>
      </c>
      <c r="K58" s="70">
        <v>447</v>
      </c>
      <c r="L58" s="70">
        <v>932</v>
      </c>
      <c r="M58" s="70">
        <v>3257</v>
      </c>
      <c r="N58" s="70">
        <v>1412</v>
      </c>
      <c r="O58" s="70">
        <v>3057</v>
      </c>
      <c r="P58" s="70">
        <v>199</v>
      </c>
      <c r="Q58" s="70">
        <v>1855</v>
      </c>
      <c r="R58" s="70">
        <v>3060</v>
      </c>
      <c r="S58" s="70">
        <v>313</v>
      </c>
      <c r="T58" s="70">
        <v>1466</v>
      </c>
      <c r="U58" s="70">
        <v>1177</v>
      </c>
      <c r="V58" s="70">
        <v>217</v>
      </c>
      <c r="W58" s="70">
        <v>83</v>
      </c>
      <c r="X58" s="70">
        <v>884</v>
      </c>
      <c r="Y58" s="70">
        <v>504</v>
      </c>
      <c r="Z58" s="70">
        <v>1315</v>
      </c>
      <c r="AA58" s="70">
        <v>3604</v>
      </c>
      <c r="AB58" s="70">
        <v>1276</v>
      </c>
      <c r="AC58" s="70">
        <v>13597</v>
      </c>
      <c r="AD58" s="70">
        <v>595</v>
      </c>
      <c r="AE58" s="70">
        <v>328</v>
      </c>
      <c r="AF58" s="70">
        <v>776</v>
      </c>
      <c r="AG58" s="70">
        <v>3754</v>
      </c>
      <c r="AH58" s="70">
        <v>228</v>
      </c>
      <c r="AI58" s="70">
        <v>535</v>
      </c>
      <c r="AJ58" s="70">
        <v>197</v>
      </c>
      <c r="AK58" s="70">
        <v>449</v>
      </c>
      <c r="AL58" s="70">
        <v>160</v>
      </c>
      <c r="AM58" s="70">
        <v>136</v>
      </c>
      <c r="AN58" s="70">
        <v>756</v>
      </c>
      <c r="AO58" s="70">
        <v>255</v>
      </c>
      <c r="AP58" s="70">
        <v>2966</v>
      </c>
      <c r="AQ58" s="70">
        <v>872</v>
      </c>
      <c r="AR58" s="70">
        <v>5206</v>
      </c>
      <c r="AS58" s="70">
        <v>3716</v>
      </c>
      <c r="AT58" s="70">
        <v>5294</v>
      </c>
      <c r="AU58" s="70">
        <v>8646</v>
      </c>
      <c r="AV58" s="70">
        <v>19786</v>
      </c>
      <c r="AW58" s="70">
        <v>1332</v>
      </c>
      <c r="AX58" s="70">
        <v>1567</v>
      </c>
      <c r="AY58" s="70">
        <v>19238</v>
      </c>
      <c r="AZ58" s="70">
        <v>606</v>
      </c>
      <c r="BA58" s="70">
        <v>2525</v>
      </c>
      <c r="BB58" s="70">
        <v>4784</v>
      </c>
      <c r="BC58" s="70">
        <v>14457</v>
      </c>
      <c r="BD58" s="70">
        <v>9463</v>
      </c>
      <c r="BE58" s="70">
        <v>8112</v>
      </c>
      <c r="BF58" s="70">
        <v>443</v>
      </c>
      <c r="BG58" s="70">
        <v>406</v>
      </c>
      <c r="BH58" s="70">
        <v>6049</v>
      </c>
      <c r="BI58" s="70">
        <v>16179</v>
      </c>
      <c r="BJ58" s="70">
        <v>1385</v>
      </c>
      <c r="BK58" s="70">
        <v>881</v>
      </c>
      <c r="BL58" s="70">
        <v>1259</v>
      </c>
      <c r="BM58" s="70">
        <v>2115</v>
      </c>
      <c r="BN58" s="70">
        <v>2475</v>
      </c>
      <c r="BO58" s="70">
        <v>2642</v>
      </c>
      <c r="BP58" s="70">
        <v>4087</v>
      </c>
      <c r="BQ58" s="70">
        <v>901</v>
      </c>
      <c r="BR58" s="70">
        <v>196</v>
      </c>
      <c r="BS58" s="70">
        <v>946</v>
      </c>
      <c r="BT58" s="70">
        <v>8553</v>
      </c>
      <c r="BU58" s="70">
        <v>811</v>
      </c>
      <c r="BV58" s="70">
        <v>222467</v>
      </c>
      <c r="BW58" s="70">
        <v>106625</v>
      </c>
      <c r="BX58" s="70">
        <v>0</v>
      </c>
      <c r="BY58" s="70">
        <v>0</v>
      </c>
      <c r="BZ58" s="70">
        <v>25995</v>
      </c>
      <c r="CA58" s="70">
        <v>0</v>
      </c>
      <c r="CB58" s="70">
        <v>0</v>
      </c>
      <c r="CC58" s="70">
        <v>13294</v>
      </c>
      <c r="CD58" s="70">
        <v>0</v>
      </c>
      <c r="CE58" s="70">
        <v>0</v>
      </c>
      <c r="CF58" s="70">
        <v>0</v>
      </c>
      <c r="CG58" s="70">
        <v>0</v>
      </c>
      <c r="CH58" s="70">
        <v>0</v>
      </c>
      <c r="CI58" s="70">
        <v>0</v>
      </c>
      <c r="CJ58" s="70">
        <v>0</v>
      </c>
      <c r="CK58" s="70">
        <v>0</v>
      </c>
      <c r="CL58" s="70">
        <v>0</v>
      </c>
      <c r="CM58" s="70">
        <v>0</v>
      </c>
      <c r="CN58" s="70">
        <v>0</v>
      </c>
      <c r="CO58" s="70">
        <v>0</v>
      </c>
      <c r="CP58" s="70">
        <v>368380</v>
      </c>
    </row>
    <row r="59" spans="1:94" x14ac:dyDescent="0.45">
      <c r="A59" t="s">
        <v>94</v>
      </c>
      <c r="B59" t="s">
        <v>188</v>
      </c>
      <c r="C59" s="70">
        <v>350</v>
      </c>
      <c r="D59" s="70">
        <v>53</v>
      </c>
      <c r="E59" s="70">
        <v>7703</v>
      </c>
      <c r="F59" s="70">
        <v>291</v>
      </c>
      <c r="G59" s="70">
        <v>46</v>
      </c>
      <c r="H59" s="70">
        <v>1399</v>
      </c>
      <c r="I59" s="70">
        <v>4577</v>
      </c>
      <c r="J59" s="70">
        <v>210</v>
      </c>
      <c r="K59" s="70">
        <v>261</v>
      </c>
      <c r="L59" s="70">
        <v>340</v>
      </c>
      <c r="M59" s="70">
        <v>1805</v>
      </c>
      <c r="N59" s="70">
        <v>2633</v>
      </c>
      <c r="O59" s="70">
        <v>377</v>
      </c>
      <c r="P59" s="70">
        <v>103</v>
      </c>
      <c r="Q59" s="70">
        <v>525</v>
      </c>
      <c r="R59" s="70">
        <v>1296</v>
      </c>
      <c r="S59" s="70">
        <v>184</v>
      </c>
      <c r="T59" s="70">
        <v>481</v>
      </c>
      <c r="U59" s="70">
        <v>1123</v>
      </c>
      <c r="V59" s="70">
        <v>102</v>
      </c>
      <c r="W59" s="70">
        <v>24</v>
      </c>
      <c r="X59" s="70">
        <v>274</v>
      </c>
      <c r="Y59" s="70">
        <v>489</v>
      </c>
      <c r="Z59" s="70">
        <v>1093</v>
      </c>
      <c r="AA59" s="70">
        <v>1371</v>
      </c>
      <c r="AB59" s="70">
        <v>458</v>
      </c>
      <c r="AC59" s="70">
        <v>16735</v>
      </c>
      <c r="AD59" s="70">
        <v>3269</v>
      </c>
      <c r="AE59" s="70">
        <v>821</v>
      </c>
      <c r="AF59" s="70">
        <v>1011</v>
      </c>
      <c r="AG59" s="70">
        <v>5153</v>
      </c>
      <c r="AH59" s="70">
        <v>125</v>
      </c>
      <c r="AI59" s="70">
        <v>1401</v>
      </c>
      <c r="AJ59" s="70">
        <v>7</v>
      </c>
      <c r="AK59" s="70">
        <v>1340</v>
      </c>
      <c r="AL59" s="70">
        <v>160</v>
      </c>
      <c r="AM59" s="70">
        <v>7</v>
      </c>
      <c r="AN59" s="70">
        <v>371</v>
      </c>
      <c r="AO59" s="70">
        <v>398</v>
      </c>
      <c r="AP59" s="70">
        <v>6944</v>
      </c>
      <c r="AQ59" s="70">
        <v>628</v>
      </c>
      <c r="AR59" s="70">
        <v>8531</v>
      </c>
      <c r="AS59" s="70">
        <v>10358</v>
      </c>
      <c r="AT59" s="70">
        <v>11522</v>
      </c>
      <c r="AU59" s="70">
        <v>10051</v>
      </c>
      <c r="AV59" s="70">
        <v>3501</v>
      </c>
      <c r="AW59" s="70">
        <v>626</v>
      </c>
      <c r="AX59" s="70">
        <v>232</v>
      </c>
      <c r="AY59" s="70">
        <v>2149</v>
      </c>
      <c r="AZ59" s="70">
        <v>661</v>
      </c>
      <c r="BA59" s="70">
        <v>5217</v>
      </c>
      <c r="BB59" s="70">
        <v>6952</v>
      </c>
      <c r="BC59" s="70">
        <v>20715</v>
      </c>
      <c r="BD59" s="70">
        <v>22253</v>
      </c>
      <c r="BE59" s="70">
        <v>13435</v>
      </c>
      <c r="BF59" s="70">
        <v>308</v>
      </c>
      <c r="BG59" s="70">
        <v>1832</v>
      </c>
      <c r="BH59" s="70">
        <v>6918</v>
      </c>
      <c r="BI59" s="70">
        <v>11984</v>
      </c>
      <c r="BJ59" s="70">
        <v>1560</v>
      </c>
      <c r="BK59" s="70">
        <v>1360</v>
      </c>
      <c r="BL59" s="70">
        <v>297</v>
      </c>
      <c r="BM59" s="70">
        <v>1309</v>
      </c>
      <c r="BN59" s="70">
        <v>830</v>
      </c>
      <c r="BO59" s="70">
        <v>2388</v>
      </c>
      <c r="BP59" s="70">
        <v>4182</v>
      </c>
      <c r="BQ59" s="70">
        <v>20875</v>
      </c>
      <c r="BR59" s="70">
        <v>13596</v>
      </c>
      <c r="BS59" s="70">
        <v>416</v>
      </c>
      <c r="BT59" s="70">
        <v>19520</v>
      </c>
      <c r="BU59" s="70">
        <v>2675</v>
      </c>
      <c r="BV59" s="70">
        <v>272190</v>
      </c>
      <c r="BW59" s="70">
        <v>0</v>
      </c>
      <c r="BX59" s="70">
        <v>24170</v>
      </c>
      <c r="BY59" s="70">
        <v>221948</v>
      </c>
      <c r="BZ59" s="70">
        <v>0</v>
      </c>
      <c r="CA59" s="70">
        <v>0</v>
      </c>
      <c r="CB59" s="70">
        <v>0</v>
      </c>
      <c r="CC59" s="70">
        <v>26525</v>
      </c>
      <c r="CD59" s="70">
        <v>0</v>
      </c>
      <c r="CE59" s="70">
        <v>201</v>
      </c>
      <c r="CF59" s="70">
        <v>9660</v>
      </c>
      <c r="CG59" s="70">
        <v>0</v>
      </c>
      <c r="CH59" s="70">
        <v>0</v>
      </c>
      <c r="CI59" s="70">
        <v>0</v>
      </c>
      <c r="CJ59" s="70">
        <v>23912</v>
      </c>
      <c r="CK59" s="70">
        <v>0</v>
      </c>
      <c r="CL59" s="70">
        <v>0</v>
      </c>
      <c r="CM59" s="70">
        <v>10</v>
      </c>
      <c r="CN59" s="70">
        <v>12186</v>
      </c>
      <c r="CO59" s="70">
        <v>0</v>
      </c>
      <c r="CP59" s="70">
        <v>590802</v>
      </c>
    </row>
    <row r="60" spans="1:94" x14ac:dyDescent="0.45">
      <c r="A60" t="s">
        <v>95</v>
      </c>
      <c r="B60" t="s">
        <v>189</v>
      </c>
      <c r="C60" s="70">
        <v>1727</v>
      </c>
      <c r="D60" s="70">
        <v>761</v>
      </c>
      <c r="E60" s="70">
        <v>6411</v>
      </c>
      <c r="F60" s="70">
        <v>2657</v>
      </c>
      <c r="G60" s="70">
        <v>9050</v>
      </c>
      <c r="H60" s="70">
        <v>10568</v>
      </c>
      <c r="I60" s="70">
        <v>52880</v>
      </c>
      <c r="J60" s="70">
        <v>3181</v>
      </c>
      <c r="K60" s="70">
        <v>3065</v>
      </c>
      <c r="L60" s="70">
        <v>5808</v>
      </c>
      <c r="M60" s="70">
        <v>11308</v>
      </c>
      <c r="N60" s="70">
        <v>6333</v>
      </c>
      <c r="O60" s="70">
        <v>6863</v>
      </c>
      <c r="P60" s="70">
        <v>1884</v>
      </c>
      <c r="Q60" s="70">
        <v>6739</v>
      </c>
      <c r="R60" s="70">
        <v>5797</v>
      </c>
      <c r="S60" s="70">
        <v>2580</v>
      </c>
      <c r="T60" s="70">
        <v>5995</v>
      </c>
      <c r="U60" s="70">
        <v>15922</v>
      </c>
      <c r="V60" s="70">
        <v>1445</v>
      </c>
      <c r="W60" s="70">
        <v>503</v>
      </c>
      <c r="X60" s="70">
        <v>3742</v>
      </c>
      <c r="Y60" s="70">
        <v>2213</v>
      </c>
      <c r="Z60" s="70">
        <v>5093</v>
      </c>
      <c r="AA60" s="70">
        <v>16158</v>
      </c>
      <c r="AB60" s="70">
        <v>6344</v>
      </c>
      <c r="AC60" s="70">
        <v>115278</v>
      </c>
      <c r="AD60" s="70">
        <v>20806</v>
      </c>
      <c r="AE60" s="70">
        <v>8698</v>
      </c>
      <c r="AF60" s="70">
        <v>8694</v>
      </c>
      <c r="AG60" s="70">
        <v>64660</v>
      </c>
      <c r="AH60" s="70">
        <v>833</v>
      </c>
      <c r="AI60" s="70">
        <v>2682</v>
      </c>
      <c r="AJ60" s="70">
        <v>1184</v>
      </c>
      <c r="AK60" s="70">
        <v>6265</v>
      </c>
      <c r="AL60" s="70">
        <v>1320</v>
      </c>
      <c r="AM60" s="70">
        <v>1804</v>
      </c>
      <c r="AN60" s="70">
        <v>3249</v>
      </c>
      <c r="AO60" s="70">
        <v>1914</v>
      </c>
      <c r="AP60" s="70">
        <v>15147</v>
      </c>
      <c r="AQ60" s="70">
        <v>10411</v>
      </c>
      <c r="AR60" s="70">
        <v>61611</v>
      </c>
      <c r="AS60" s="70">
        <v>34681</v>
      </c>
      <c r="AT60" s="70">
        <v>68921</v>
      </c>
      <c r="AU60" s="70">
        <v>44941</v>
      </c>
      <c r="AV60" s="70">
        <v>27917</v>
      </c>
      <c r="AW60" s="70">
        <v>2905</v>
      </c>
      <c r="AX60" s="70">
        <v>979</v>
      </c>
      <c r="AY60" s="70">
        <v>121880</v>
      </c>
      <c r="AZ60" s="70">
        <v>7602</v>
      </c>
      <c r="BA60" s="70">
        <v>9733</v>
      </c>
      <c r="BB60" s="70">
        <v>26364</v>
      </c>
      <c r="BC60" s="70">
        <v>145839</v>
      </c>
      <c r="BD60" s="70">
        <v>55195</v>
      </c>
      <c r="BE60" s="70">
        <v>49477</v>
      </c>
      <c r="BF60" s="70">
        <v>2979</v>
      </c>
      <c r="BG60" s="70">
        <v>5568</v>
      </c>
      <c r="BH60" s="70">
        <v>35013</v>
      </c>
      <c r="BI60" s="70">
        <v>45695</v>
      </c>
      <c r="BJ60" s="70">
        <v>9440</v>
      </c>
      <c r="BK60" s="70">
        <v>6521</v>
      </c>
      <c r="BL60" s="70">
        <v>5513</v>
      </c>
      <c r="BM60" s="70">
        <v>7069</v>
      </c>
      <c r="BN60" s="70">
        <v>11076</v>
      </c>
      <c r="BO60" s="70">
        <v>33402</v>
      </c>
      <c r="BP60" s="70">
        <v>26218</v>
      </c>
      <c r="BQ60" s="70">
        <v>36687</v>
      </c>
      <c r="BR60" s="70">
        <v>8015</v>
      </c>
      <c r="BS60" s="70">
        <v>1794</v>
      </c>
      <c r="BT60" s="70">
        <v>55019</v>
      </c>
      <c r="BU60" s="70">
        <v>15834</v>
      </c>
      <c r="BV60" s="70">
        <v>1421859</v>
      </c>
      <c r="BW60" s="70">
        <v>76497</v>
      </c>
      <c r="BX60" s="70">
        <v>38368</v>
      </c>
      <c r="BY60" s="70">
        <v>463014</v>
      </c>
      <c r="BZ60" s="70">
        <v>3466</v>
      </c>
      <c r="CA60" s="70">
        <v>0</v>
      </c>
      <c r="CB60" s="70">
        <v>0</v>
      </c>
      <c r="CC60" s="70">
        <v>153360</v>
      </c>
      <c r="CD60" s="70">
        <v>0</v>
      </c>
      <c r="CE60" s="70">
        <v>0</v>
      </c>
      <c r="CF60" s="70">
        <v>57056</v>
      </c>
      <c r="CG60" s="70">
        <v>0</v>
      </c>
      <c r="CH60" s="70">
        <v>0</v>
      </c>
      <c r="CI60" s="70">
        <v>0</v>
      </c>
      <c r="CJ60" s="70">
        <v>73758</v>
      </c>
      <c r="CK60" s="70">
        <v>0</v>
      </c>
      <c r="CL60" s="70">
        <v>0</v>
      </c>
      <c r="CM60" s="70">
        <v>0</v>
      </c>
      <c r="CN60" s="70">
        <v>20239</v>
      </c>
      <c r="CO60" s="70">
        <v>0</v>
      </c>
      <c r="CP60" s="70">
        <v>2307617</v>
      </c>
    </row>
    <row r="61" spans="1:94" x14ac:dyDescent="0.45">
      <c r="A61" t="s">
        <v>96</v>
      </c>
      <c r="B61" t="s">
        <v>190</v>
      </c>
      <c r="C61" s="70">
        <v>0</v>
      </c>
      <c r="D61" s="70">
        <v>0</v>
      </c>
      <c r="E61" s="70">
        <v>13585</v>
      </c>
      <c r="F61" s="70">
        <v>3265</v>
      </c>
      <c r="G61" s="70">
        <v>1460</v>
      </c>
      <c r="H61" s="70">
        <v>23</v>
      </c>
      <c r="I61" s="70">
        <v>8129</v>
      </c>
      <c r="J61" s="70">
        <v>987</v>
      </c>
      <c r="K61" s="70">
        <v>1993</v>
      </c>
      <c r="L61" s="70">
        <v>1750</v>
      </c>
      <c r="M61" s="70">
        <v>10272</v>
      </c>
      <c r="N61" s="70">
        <v>18222</v>
      </c>
      <c r="O61" s="70">
        <v>14592</v>
      </c>
      <c r="P61" s="70">
        <v>1527</v>
      </c>
      <c r="Q61" s="70">
        <v>15491</v>
      </c>
      <c r="R61" s="70">
        <v>6024</v>
      </c>
      <c r="S61" s="70">
        <v>625</v>
      </c>
      <c r="T61" s="70">
        <v>3919</v>
      </c>
      <c r="U61" s="70">
        <v>25809</v>
      </c>
      <c r="V61" s="70">
        <v>1216</v>
      </c>
      <c r="W61" s="70">
        <v>741</v>
      </c>
      <c r="X61" s="70">
        <v>3127</v>
      </c>
      <c r="Y61" s="70">
        <v>838</v>
      </c>
      <c r="Z61" s="70">
        <v>9232</v>
      </c>
      <c r="AA61" s="70">
        <v>29236</v>
      </c>
      <c r="AB61" s="70">
        <v>2825</v>
      </c>
      <c r="AC61" s="70">
        <v>89805</v>
      </c>
      <c r="AD61" s="70">
        <v>1720</v>
      </c>
      <c r="AE61" s="70">
        <v>5364</v>
      </c>
      <c r="AF61" s="70">
        <v>20484</v>
      </c>
      <c r="AG61" s="70">
        <v>26613</v>
      </c>
      <c r="AH61" s="70">
        <v>419</v>
      </c>
      <c r="AI61" s="70">
        <v>12</v>
      </c>
      <c r="AJ61" s="70">
        <v>1019</v>
      </c>
      <c r="AK61" s="70">
        <v>8439</v>
      </c>
      <c r="AL61" s="70">
        <v>656</v>
      </c>
      <c r="AM61" s="70">
        <v>6</v>
      </c>
      <c r="AN61" s="70">
        <v>3876</v>
      </c>
      <c r="AO61" s="70">
        <v>645</v>
      </c>
      <c r="AP61" s="70">
        <v>6322</v>
      </c>
      <c r="AQ61" s="70">
        <v>786</v>
      </c>
      <c r="AR61" s="70">
        <v>3258</v>
      </c>
      <c r="AS61" s="70">
        <v>1775</v>
      </c>
      <c r="AT61" s="70">
        <v>5785</v>
      </c>
      <c r="AU61" s="70">
        <v>14439</v>
      </c>
      <c r="AV61" s="70">
        <v>2174</v>
      </c>
      <c r="AW61" s="70">
        <v>470</v>
      </c>
      <c r="AX61" s="70">
        <v>39</v>
      </c>
      <c r="AY61" s="70">
        <v>2464</v>
      </c>
      <c r="AZ61" s="70">
        <v>4846</v>
      </c>
      <c r="BA61" s="70">
        <v>6970</v>
      </c>
      <c r="BB61" s="70">
        <v>6065</v>
      </c>
      <c r="BC61" s="70">
        <v>26062</v>
      </c>
      <c r="BD61" s="70">
        <v>100</v>
      </c>
      <c r="BE61" s="70">
        <v>48447</v>
      </c>
      <c r="BF61" s="70">
        <v>3225</v>
      </c>
      <c r="BG61" s="70">
        <v>4283</v>
      </c>
      <c r="BH61" s="70">
        <v>26718</v>
      </c>
      <c r="BI61" s="70">
        <v>9486</v>
      </c>
      <c r="BJ61" s="70">
        <v>4201</v>
      </c>
      <c r="BK61" s="70">
        <v>2389</v>
      </c>
      <c r="BL61" s="70">
        <v>2543</v>
      </c>
      <c r="BM61" s="70">
        <v>2151</v>
      </c>
      <c r="BN61" s="70">
        <v>21163</v>
      </c>
      <c r="BO61" s="70">
        <v>63245</v>
      </c>
      <c r="BP61" s="70">
        <v>9325</v>
      </c>
      <c r="BQ61" s="70">
        <v>0</v>
      </c>
      <c r="BR61" s="70">
        <v>0</v>
      </c>
      <c r="BS61" s="70">
        <v>518</v>
      </c>
      <c r="BT61" s="70">
        <v>0</v>
      </c>
      <c r="BU61" s="70">
        <v>0</v>
      </c>
      <c r="BV61" s="70">
        <v>613196</v>
      </c>
      <c r="BW61" s="70">
        <v>0</v>
      </c>
      <c r="BX61" s="70">
        <v>0</v>
      </c>
      <c r="BY61" s="70">
        <v>0</v>
      </c>
      <c r="BZ61" s="70">
        <v>0</v>
      </c>
      <c r="CA61" s="70">
        <v>0</v>
      </c>
      <c r="CB61" s="70">
        <v>0</v>
      </c>
      <c r="CC61" s="70">
        <v>4095</v>
      </c>
      <c r="CD61" s="70">
        <v>0</v>
      </c>
      <c r="CE61" s="70">
        <v>0</v>
      </c>
      <c r="CF61" s="70">
        <v>0</v>
      </c>
      <c r="CG61" s="70">
        <v>0</v>
      </c>
      <c r="CH61" s="70">
        <v>0</v>
      </c>
      <c r="CI61" s="70">
        <v>0</v>
      </c>
      <c r="CJ61" s="70">
        <v>0</v>
      </c>
      <c r="CK61" s="70">
        <v>0</v>
      </c>
      <c r="CL61" s="70">
        <v>0</v>
      </c>
      <c r="CM61" s="70">
        <v>0</v>
      </c>
      <c r="CN61" s="70">
        <v>0</v>
      </c>
      <c r="CO61" s="70">
        <v>0</v>
      </c>
      <c r="CP61" s="70">
        <v>617290</v>
      </c>
    </row>
    <row r="62" spans="1:94" x14ac:dyDescent="0.45">
      <c r="A62" t="s">
        <v>97</v>
      </c>
      <c r="B62" t="s">
        <v>191</v>
      </c>
      <c r="C62" s="70">
        <v>651</v>
      </c>
      <c r="D62" s="70">
        <v>73</v>
      </c>
      <c r="E62" s="70">
        <v>1224</v>
      </c>
      <c r="F62" s="70">
        <v>686</v>
      </c>
      <c r="G62" s="70">
        <v>1917</v>
      </c>
      <c r="H62" s="70">
        <v>13259</v>
      </c>
      <c r="I62" s="70">
        <v>9334</v>
      </c>
      <c r="J62" s="70">
        <v>754</v>
      </c>
      <c r="K62" s="70">
        <v>1443</v>
      </c>
      <c r="L62" s="70">
        <v>3216</v>
      </c>
      <c r="M62" s="70">
        <v>8016</v>
      </c>
      <c r="N62" s="70">
        <v>2454</v>
      </c>
      <c r="O62" s="70">
        <v>2709</v>
      </c>
      <c r="P62" s="70">
        <v>573</v>
      </c>
      <c r="Q62" s="70">
        <v>3933</v>
      </c>
      <c r="R62" s="70">
        <v>4071</v>
      </c>
      <c r="S62" s="70">
        <v>382</v>
      </c>
      <c r="T62" s="70">
        <v>1671</v>
      </c>
      <c r="U62" s="70">
        <v>4656</v>
      </c>
      <c r="V62" s="70">
        <v>420</v>
      </c>
      <c r="W62" s="70">
        <v>386</v>
      </c>
      <c r="X62" s="70">
        <v>1830</v>
      </c>
      <c r="Y62" s="70">
        <v>2864</v>
      </c>
      <c r="Z62" s="70">
        <v>3339</v>
      </c>
      <c r="AA62" s="70">
        <v>6124</v>
      </c>
      <c r="AB62" s="70">
        <v>2162</v>
      </c>
      <c r="AC62" s="70">
        <v>75329</v>
      </c>
      <c r="AD62" s="70">
        <v>6041</v>
      </c>
      <c r="AE62" s="70">
        <v>4147</v>
      </c>
      <c r="AF62" s="70">
        <v>3936</v>
      </c>
      <c r="AG62" s="70">
        <v>29902</v>
      </c>
      <c r="AH62" s="70">
        <v>7098</v>
      </c>
      <c r="AI62" s="70">
        <v>1522</v>
      </c>
      <c r="AJ62" s="70">
        <v>6307</v>
      </c>
      <c r="AK62" s="70">
        <v>14526</v>
      </c>
      <c r="AL62" s="70">
        <v>4077</v>
      </c>
      <c r="AM62" s="70">
        <v>816</v>
      </c>
      <c r="AN62" s="70">
        <v>8790</v>
      </c>
      <c r="AO62" s="70">
        <v>4735</v>
      </c>
      <c r="AP62" s="70">
        <v>11078</v>
      </c>
      <c r="AQ62" s="70">
        <v>2690</v>
      </c>
      <c r="AR62" s="70">
        <v>25966</v>
      </c>
      <c r="AS62" s="70">
        <v>28803</v>
      </c>
      <c r="AT62" s="70">
        <v>29134</v>
      </c>
      <c r="AU62" s="70">
        <v>17428</v>
      </c>
      <c r="AV62" s="70">
        <v>8043</v>
      </c>
      <c r="AW62" s="70">
        <v>328</v>
      </c>
      <c r="AX62" s="70">
        <v>4725</v>
      </c>
      <c r="AY62" s="70">
        <v>132415</v>
      </c>
      <c r="AZ62" s="70">
        <v>12026</v>
      </c>
      <c r="BA62" s="70">
        <v>10188</v>
      </c>
      <c r="BB62" s="70">
        <v>26549</v>
      </c>
      <c r="BC62" s="70">
        <v>68981</v>
      </c>
      <c r="BD62" s="70">
        <v>9169</v>
      </c>
      <c r="BE62" s="70">
        <v>73095</v>
      </c>
      <c r="BF62" s="70">
        <v>3521</v>
      </c>
      <c r="BG62" s="70">
        <v>4058</v>
      </c>
      <c r="BH62" s="70">
        <v>27788</v>
      </c>
      <c r="BI62" s="70">
        <v>52178</v>
      </c>
      <c r="BJ62" s="70">
        <v>9492</v>
      </c>
      <c r="BK62" s="70">
        <v>3734</v>
      </c>
      <c r="BL62" s="70">
        <v>5100</v>
      </c>
      <c r="BM62" s="70">
        <v>3708</v>
      </c>
      <c r="BN62" s="70">
        <v>8221</v>
      </c>
      <c r="BO62" s="70">
        <v>13730</v>
      </c>
      <c r="BP62" s="70">
        <v>14975</v>
      </c>
      <c r="BQ62" s="70">
        <v>12740</v>
      </c>
      <c r="BR62" s="70">
        <v>1535</v>
      </c>
      <c r="BS62" s="70">
        <v>2288</v>
      </c>
      <c r="BT62" s="70">
        <v>37622</v>
      </c>
      <c r="BU62" s="70">
        <v>6608</v>
      </c>
      <c r="BV62" s="70">
        <v>913284</v>
      </c>
      <c r="BW62" s="70">
        <v>68983</v>
      </c>
      <c r="BX62" s="70">
        <v>0</v>
      </c>
      <c r="BY62" s="70">
        <v>0</v>
      </c>
      <c r="BZ62" s="70">
        <v>0</v>
      </c>
      <c r="CA62" s="70">
        <v>0</v>
      </c>
      <c r="CB62" s="70">
        <v>0</v>
      </c>
      <c r="CC62" s="70">
        <v>2355</v>
      </c>
      <c r="CD62" s="70">
        <v>0</v>
      </c>
      <c r="CE62" s="70">
        <v>0</v>
      </c>
      <c r="CF62" s="70">
        <v>0</v>
      </c>
      <c r="CG62" s="70">
        <v>0</v>
      </c>
      <c r="CH62" s="70">
        <v>0</v>
      </c>
      <c r="CI62" s="70">
        <v>0</v>
      </c>
      <c r="CJ62" s="70">
        <v>0</v>
      </c>
      <c r="CK62" s="70">
        <v>0</v>
      </c>
      <c r="CL62" s="70">
        <v>0</v>
      </c>
      <c r="CM62" s="70">
        <v>0</v>
      </c>
      <c r="CN62" s="70">
        <v>0</v>
      </c>
      <c r="CO62" s="70">
        <v>0</v>
      </c>
      <c r="CP62" s="70">
        <v>984622</v>
      </c>
    </row>
    <row r="63" spans="1:94" x14ac:dyDescent="0.45">
      <c r="A63" t="s">
        <v>98</v>
      </c>
      <c r="B63" t="s">
        <v>192</v>
      </c>
      <c r="C63" s="70">
        <v>224</v>
      </c>
      <c r="D63" s="70">
        <v>13</v>
      </c>
      <c r="E63" s="70">
        <v>1399</v>
      </c>
      <c r="F63" s="70">
        <v>240</v>
      </c>
      <c r="G63" s="70">
        <v>382</v>
      </c>
      <c r="H63" s="70">
        <v>605</v>
      </c>
      <c r="I63" s="70">
        <v>2841</v>
      </c>
      <c r="J63" s="70">
        <v>114</v>
      </c>
      <c r="K63" s="70">
        <v>247</v>
      </c>
      <c r="L63" s="70">
        <v>428</v>
      </c>
      <c r="M63" s="70">
        <v>435</v>
      </c>
      <c r="N63" s="70">
        <v>232</v>
      </c>
      <c r="O63" s="70">
        <v>48</v>
      </c>
      <c r="P63" s="70">
        <v>69</v>
      </c>
      <c r="Q63" s="70">
        <v>220</v>
      </c>
      <c r="R63" s="70">
        <v>139</v>
      </c>
      <c r="S63" s="70">
        <v>100</v>
      </c>
      <c r="T63" s="70">
        <v>140</v>
      </c>
      <c r="U63" s="70">
        <v>1505</v>
      </c>
      <c r="V63" s="70">
        <v>93</v>
      </c>
      <c r="W63" s="70">
        <v>9</v>
      </c>
      <c r="X63" s="70">
        <v>331</v>
      </c>
      <c r="Y63" s="70">
        <v>92</v>
      </c>
      <c r="Z63" s="70">
        <v>747</v>
      </c>
      <c r="AA63" s="70">
        <v>2087</v>
      </c>
      <c r="AB63" s="70">
        <v>320</v>
      </c>
      <c r="AC63" s="70">
        <v>2886</v>
      </c>
      <c r="AD63" s="70">
        <v>1023</v>
      </c>
      <c r="AE63" s="70">
        <v>545</v>
      </c>
      <c r="AF63" s="70">
        <v>297</v>
      </c>
      <c r="AG63" s="70">
        <v>2015</v>
      </c>
      <c r="AH63" s="70">
        <v>20</v>
      </c>
      <c r="AI63" s="70">
        <v>94</v>
      </c>
      <c r="AJ63" s="70">
        <v>52</v>
      </c>
      <c r="AK63" s="70">
        <v>1119</v>
      </c>
      <c r="AL63" s="70">
        <v>87</v>
      </c>
      <c r="AM63" s="70">
        <v>17</v>
      </c>
      <c r="AN63" s="70">
        <v>475</v>
      </c>
      <c r="AO63" s="70">
        <v>894</v>
      </c>
      <c r="AP63" s="70">
        <v>128</v>
      </c>
      <c r="AQ63" s="70">
        <v>38</v>
      </c>
      <c r="AR63" s="70">
        <v>311</v>
      </c>
      <c r="AS63" s="70">
        <v>81</v>
      </c>
      <c r="AT63" s="70">
        <v>878</v>
      </c>
      <c r="AU63" s="70">
        <v>129</v>
      </c>
      <c r="AV63" s="70">
        <v>1408</v>
      </c>
      <c r="AW63" s="70">
        <v>447</v>
      </c>
      <c r="AX63" s="70">
        <v>16</v>
      </c>
      <c r="AY63" s="70">
        <v>14074</v>
      </c>
      <c r="AZ63" s="70">
        <v>362</v>
      </c>
      <c r="BA63" s="70">
        <v>148</v>
      </c>
      <c r="BB63" s="70">
        <v>153</v>
      </c>
      <c r="BC63" s="70">
        <v>1952</v>
      </c>
      <c r="BD63" s="70">
        <v>709</v>
      </c>
      <c r="BE63" s="70">
        <v>2325</v>
      </c>
      <c r="BF63" s="70">
        <v>10263</v>
      </c>
      <c r="BG63" s="70">
        <v>685</v>
      </c>
      <c r="BH63" s="70">
        <v>2624</v>
      </c>
      <c r="BI63" s="70">
        <v>3060</v>
      </c>
      <c r="BJ63" s="70">
        <v>1039</v>
      </c>
      <c r="BK63" s="70">
        <v>794</v>
      </c>
      <c r="BL63" s="70">
        <v>112</v>
      </c>
      <c r="BM63" s="70">
        <v>1038</v>
      </c>
      <c r="BN63" s="70">
        <v>1320</v>
      </c>
      <c r="BO63" s="70">
        <v>2963</v>
      </c>
      <c r="BP63" s="70">
        <v>2426</v>
      </c>
      <c r="BQ63" s="70">
        <v>453</v>
      </c>
      <c r="BR63" s="70">
        <v>233</v>
      </c>
      <c r="BS63" s="70">
        <v>185</v>
      </c>
      <c r="BT63" s="70">
        <v>18128</v>
      </c>
      <c r="BU63" s="70">
        <v>3268</v>
      </c>
      <c r="BV63" s="70">
        <v>94331</v>
      </c>
      <c r="BW63" s="70">
        <v>27372</v>
      </c>
      <c r="BX63" s="70">
        <v>0</v>
      </c>
      <c r="BY63" s="70">
        <v>0</v>
      </c>
      <c r="BZ63" s="70">
        <v>0</v>
      </c>
      <c r="CA63" s="70">
        <v>0</v>
      </c>
      <c r="CB63" s="70">
        <v>0</v>
      </c>
      <c r="CC63" s="70">
        <v>135</v>
      </c>
      <c r="CD63" s="70">
        <v>0</v>
      </c>
      <c r="CE63" s="70">
        <v>0</v>
      </c>
      <c r="CF63" s="70">
        <v>0</v>
      </c>
      <c r="CG63" s="70">
        <v>0</v>
      </c>
      <c r="CH63" s="70">
        <v>0</v>
      </c>
      <c r="CI63" s="70">
        <v>0</v>
      </c>
      <c r="CJ63" s="70">
        <v>0</v>
      </c>
      <c r="CK63" s="70">
        <v>0</v>
      </c>
      <c r="CL63" s="70">
        <v>0</v>
      </c>
      <c r="CM63" s="70">
        <v>0</v>
      </c>
      <c r="CN63" s="70">
        <v>0</v>
      </c>
      <c r="CO63" s="70">
        <v>0</v>
      </c>
      <c r="CP63" s="70">
        <v>121839</v>
      </c>
    </row>
    <row r="64" spans="1:94" x14ac:dyDescent="0.45">
      <c r="A64" t="s">
        <v>99</v>
      </c>
      <c r="B64" t="s">
        <v>193</v>
      </c>
      <c r="C64" s="70">
        <v>15</v>
      </c>
      <c r="D64" s="70">
        <v>5</v>
      </c>
      <c r="E64" s="70">
        <v>0</v>
      </c>
      <c r="F64" s="70">
        <v>0</v>
      </c>
      <c r="G64" s="70">
        <v>0</v>
      </c>
      <c r="H64" s="70">
        <v>196</v>
      </c>
      <c r="I64" s="70">
        <v>8</v>
      </c>
      <c r="J64" s="70">
        <v>0</v>
      </c>
      <c r="K64" s="70">
        <v>0</v>
      </c>
      <c r="L64" s="70">
        <v>0</v>
      </c>
      <c r="M64" s="70">
        <v>0</v>
      </c>
      <c r="N64" s="70">
        <v>0</v>
      </c>
      <c r="O64" s="70">
        <v>0</v>
      </c>
      <c r="P64" s="70">
        <v>0</v>
      </c>
      <c r="Q64" s="70">
        <v>0</v>
      </c>
      <c r="R64" s="70">
        <v>0</v>
      </c>
      <c r="S64" s="70">
        <v>0</v>
      </c>
      <c r="T64" s="70">
        <v>0</v>
      </c>
      <c r="U64" s="70">
        <v>0</v>
      </c>
      <c r="V64" s="70">
        <v>0</v>
      </c>
      <c r="W64" s="70">
        <v>0</v>
      </c>
      <c r="X64" s="70">
        <v>0</v>
      </c>
      <c r="Y64" s="70">
        <v>71</v>
      </c>
      <c r="Z64" s="70">
        <v>36</v>
      </c>
      <c r="AA64" s="70">
        <v>0</v>
      </c>
      <c r="AB64" s="70">
        <v>2</v>
      </c>
      <c r="AC64" s="70">
        <v>2631</v>
      </c>
      <c r="AD64" s="70">
        <v>53</v>
      </c>
      <c r="AE64" s="70">
        <v>1249</v>
      </c>
      <c r="AF64" s="70">
        <v>0</v>
      </c>
      <c r="AG64" s="70">
        <v>5799</v>
      </c>
      <c r="AH64" s="70">
        <v>208</v>
      </c>
      <c r="AI64" s="70">
        <v>45</v>
      </c>
      <c r="AJ64" s="70">
        <v>0</v>
      </c>
      <c r="AK64" s="70">
        <v>0</v>
      </c>
      <c r="AL64" s="70">
        <v>0</v>
      </c>
      <c r="AM64" s="70">
        <v>9</v>
      </c>
      <c r="AN64" s="70">
        <v>65</v>
      </c>
      <c r="AO64" s="70">
        <v>0</v>
      </c>
      <c r="AP64" s="70">
        <v>0</v>
      </c>
      <c r="AQ64" s="70">
        <v>0</v>
      </c>
      <c r="AR64" s="70">
        <v>99</v>
      </c>
      <c r="AS64" s="70">
        <v>233</v>
      </c>
      <c r="AT64" s="70">
        <v>39</v>
      </c>
      <c r="AU64" s="70">
        <v>19</v>
      </c>
      <c r="AV64" s="70">
        <v>0</v>
      </c>
      <c r="AW64" s="70">
        <v>0</v>
      </c>
      <c r="AX64" s="70">
        <v>0</v>
      </c>
      <c r="AY64" s="70">
        <v>0</v>
      </c>
      <c r="AZ64" s="70">
        <v>0</v>
      </c>
      <c r="BA64" s="70">
        <v>0</v>
      </c>
      <c r="BB64" s="70">
        <v>74</v>
      </c>
      <c r="BC64" s="70">
        <v>124</v>
      </c>
      <c r="BD64" s="70">
        <v>0</v>
      </c>
      <c r="BE64" s="70">
        <v>1206</v>
      </c>
      <c r="BF64" s="70">
        <v>0</v>
      </c>
      <c r="BG64" s="70">
        <v>4567</v>
      </c>
      <c r="BH64" s="70">
        <v>1</v>
      </c>
      <c r="BI64" s="70">
        <v>27</v>
      </c>
      <c r="BJ64" s="70">
        <v>0</v>
      </c>
      <c r="BK64" s="70">
        <v>0</v>
      </c>
      <c r="BL64" s="70">
        <v>1904</v>
      </c>
      <c r="BM64" s="70">
        <v>278</v>
      </c>
      <c r="BN64" s="70">
        <v>0</v>
      </c>
      <c r="BO64" s="70">
        <v>0</v>
      </c>
      <c r="BP64" s="70">
        <v>4453</v>
      </c>
      <c r="BQ64" s="70">
        <v>1338</v>
      </c>
      <c r="BR64" s="70">
        <v>52</v>
      </c>
      <c r="BS64" s="70">
        <v>146</v>
      </c>
      <c r="BT64" s="70">
        <v>16583</v>
      </c>
      <c r="BU64" s="70">
        <v>14</v>
      </c>
      <c r="BV64" s="70">
        <v>41547</v>
      </c>
      <c r="BW64" s="70">
        <v>365110</v>
      </c>
      <c r="BX64" s="70">
        <v>0</v>
      </c>
      <c r="BY64" s="70">
        <v>0</v>
      </c>
      <c r="BZ64" s="70">
        <v>0</v>
      </c>
      <c r="CA64" s="70">
        <v>0</v>
      </c>
      <c r="CB64" s="70">
        <v>0</v>
      </c>
      <c r="CC64" s="70">
        <v>1964</v>
      </c>
      <c r="CD64" s="70">
        <v>0</v>
      </c>
      <c r="CE64" s="70">
        <v>0</v>
      </c>
      <c r="CF64" s="70">
        <v>0</v>
      </c>
      <c r="CG64" s="70">
        <v>0</v>
      </c>
      <c r="CH64" s="70">
        <v>0</v>
      </c>
      <c r="CI64" s="70">
        <v>0</v>
      </c>
      <c r="CJ64" s="70">
        <v>0</v>
      </c>
      <c r="CK64" s="70">
        <v>0</v>
      </c>
      <c r="CL64" s="70">
        <v>0</v>
      </c>
      <c r="CM64" s="70">
        <v>0</v>
      </c>
      <c r="CN64" s="70">
        <v>0</v>
      </c>
      <c r="CO64" s="70">
        <v>0</v>
      </c>
      <c r="CP64" s="70">
        <v>408620</v>
      </c>
    </row>
    <row r="65" spans="1:94" x14ac:dyDescent="0.45">
      <c r="A65" t="s">
        <v>100</v>
      </c>
      <c r="B65" t="s">
        <v>194</v>
      </c>
      <c r="C65" s="70">
        <v>0</v>
      </c>
      <c r="D65" s="70">
        <v>0</v>
      </c>
      <c r="E65" s="70">
        <v>0</v>
      </c>
      <c r="F65" s="70">
        <v>0</v>
      </c>
      <c r="G65" s="70">
        <v>0</v>
      </c>
      <c r="H65" s="70">
        <v>0</v>
      </c>
      <c r="I65" s="70">
        <v>0</v>
      </c>
      <c r="J65" s="70">
        <v>0</v>
      </c>
      <c r="K65" s="70">
        <v>0</v>
      </c>
      <c r="L65" s="70">
        <v>0</v>
      </c>
      <c r="M65" s="70">
        <v>0</v>
      </c>
      <c r="N65" s="70">
        <v>0</v>
      </c>
      <c r="O65" s="70">
        <v>0</v>
      </c>
      <c r="P65" s="70">
        <v>0</v>
      </c>
      <c r="Q65" s="70">
        <v>0</v>
      </c>
      <c r="R65" s="70">
        <v>0</v>
      </c>
      <c r="S65" s="70">
        <v>0</v>
      </c>
      <c r="T65" s="70">
        <v>0</v>
      </c>
      <c r="U65" s="70">
        <v>0</v>
      </c>
      <c r="V65" s="70">
        <v>0</v>
      </c>
      <c r="W65" s="70">
        <v>0</v>
      </c>
      <c r="X65" s="70">
        <v>0</v>
      </c>
      <c r="Y65" s="70">
        <v>0</v>
      </c>
      <c r="Z65" s="70">
        <v>0</v>
      </c>
      <c r="AA65" s="70">
        <v>0</v>
      </c>
      <c r="AB65" s="70">
        <v>0</v>
      </c>
      <c r="AC65" s="70">
        <v>0</v>
      </c>
      <c r="AD65" s="70">
        <v>0</v>
      </c>
      <c r="AE65" s="70">
        <v>0</v>
      </c>
      <c r="AF65" s="70">
        <v>0</v>
      </c>
      <c r="AG65" s="70">
        <v>0</v>
      </c>
      <c r="AH65" s="70">
        <v>0</v>
      </c>
      <c r="AI65" s="70">
        <v>0</v>
      </c>
      <c r="AJ65" s="70">
        <v>0</v>
      </c>
      <c r="AK65" s="70">
        <v>0</v>
      </c>
      <c r="AL65" s="70">
        <v>0</v>
      </c>
      <c r="AM65" s="70">
        <v>0</v>
      </c>
      <c r="AN65" s="70">
        <v>0</v>
      </c>
      <c r="AO65" s="70">
        <v>0</v>
      </c>
      <c r="AP65" s="70">
        <v>0</v>
      </c>
      <c r="AQ65" s="70">
        <v>0</v>
      </c>
      <c r="AR65" s="70">
        <v>0</v>
      </c>
      <c r="AS65" s="70">
        <v>0</v>
      </c>
      <c r="AT65" s="70">
        <v>0</v>
      </c>
      <c r="AU65" s="70">
        <v>0</v>
      </c>
      <c r="AV65" s="70">
        <v>0</v>
      </c>
      <c r="AW65" s="70">
        <v>0</v>
      </c>
      <c r="AX65" s="70">
        <v>0</v>
      </c>
      <c r="AY65" s="70">
        <v>0</v>
      </c>
      <c r="AZ65" s="70">
        <v>0</v>
      </c>
      <c r="BA65" s="70">
        <v>0</v>
      </c>
      <c r="BB65" s="70">
        <v>0</v>
      </c>
      <c r="BC65" s="70">
        <v>76</v>
      </c>
      <c r="BD65" s="70">
        <v>0</v>
      </c>
      <c r="BE65" s="70">
        <v>107</v>
      </c>
      <c r="BF65" s="70">
        <v>0</v>
      </c>
      <c r="BG65" s="70">
        <v>0</v>
      </c>
      <c r="BH65" s="70">
        <v>16005</v>
      </c>
      <c r="BI65" s="70">
        <v>15865</v>
      </c>
      <c r="BJ65" s="70">
        <v>110</v>
      </c>
      <c r="BK65" s="70">
        <v>7</v>
      </c>
      <c r="BL65" s="70">
        <v>144</v>
      </c>
      <c r="BM65" s="70">
        <v>3</v>
      </c>
      <c r="BN65" s="70">
        <v>0</v>
      </c>
      <c r="BO65" s="70">
        <v>0</v>
      </c>
      <c r="BP65" s="70">
        <v>135</v>
      </c>
      <c r="BQ65" s="70">
        <v>0</v>
      </c>
      <c r="BR65" s="70">
        <v>693</v>
      </c>
      <c r="BS65" s="70">
        <v>0</v>
      </c>
      <c r="BT65" s="70">
        <v>10635</v>
      </c>
      <c r="BU65" s="70">
        <v>0</v>
      </c>
      <c r="BV65" s="70">
        <v>43780</v>
      </c>
      <c r="BW65" s="70">
        <v>1087818</v>
      </c>
      <c r="BX65" s="70">
        <v>0</v>
      </c>
      <c r="BY65" s="70">
        <v>0</v>
      </c>
      <c r="BZ65" s="70">
        <v>0</v>
      </c>
      <c r="CA65" s="70">
        <v>0</v>
      </c>
      <c r="CB65" s="70">
        <v>0</v>
      </c>
      <c r="CC65" s="70">
        <v>90</v>
      </c>
      <c r="CD65" s="70">
        <v>0</v>
      </c>
      <c r="CE65" s="70">
        <v>0</v>
      </c>
      <c r="CF65" s="70">
        <v>0</v>
      </c>
      <c r="CG65" s="70">
        <v>0</v>
      </c>
      <c r="CH65" s="70">
        <v>0</v>
      </c>
      <c r="CI65" s="70">
        <v>0</v>
      </c>
      <c r="CJ65" s="70">
        <v>0</v>
      </c>
      <c r="CK65" s="70">
        <v>0</v>
      </c>
      <c r="CL65" s="70">
        <v>0</v>
      </c>
      <c r="CM65" s="70">
        <v>0</v>
      </c>
      <c r="CN65" s="70">
        <v>0</v>
      </c>
      <c r="CO65" s="70">
        <v>0</v>
      </c>
      <c r="CP65" s="70">
        <v>1131687</v>
      </c>
    </row>
    <row r="66" spans="1:94" x14ac:dyDescent="0.45">
      <c r="A66" t="s">
        <v>101</v>
      </c>
      <c r="B66" t="s">
        <v>195</v>
      </c>
      <c r="C66" s="70">
        <v>0</v>
      </c>
      <c r="D66" s="70">
        <v>0</v>
      </c>
      <c r="E66" s="70">
        <v>0</v>
      </c>
      <c r="F66" s="70">
        <v>0</v>
      </c>
      <c r="G66" s="70">
        <v>0</v>
      </c>
      <c r="H66" s="70">
        <v>0</v>
      </c>
      <c r="I66" s="70">
        <v>0</v>
      </c>
      <c r="J66" s="70">
        <v>0</v>
      </c>
      <c r="K66" s="70">
        <v>0</v>
      </c>
      <c r="L66" s="70">
        <v>0</v>
      </c>
      <c r="M66" s="70">
        <v>0</v>
      </c>
      <c r="N66" s="70">
        <v>0</v>
      </c>
      <c r="O66" s="70">
        <v>0</v>
      </c>
      <c r="P66" s="70">
        <v>0</v>
      </c>
      <c r="Q66" s="70">
        <v>0</v>
      </c>
      <c r="R66" s="70">
        <v>0</v>
      </c>
      <c r="S66" s="70">
        <v>0</v>
      </c>
      <c r="T66" s="70">
        <v>0</v>
      </c>
      <c r="U66" s="70">
        <v>0</v>
      </c>
      <c r="V66" s="70">
        <v>0</v>
      </c>
      <c r="W66" s="70">
        <v>0</v>
      </c>
      <c r="X66" s="70">
        <v>0</v>
      </c>
      <c r="Y66" s="70">
        <v>0</v>
      </c>
      <c r="Z66" s="70">
        <v>0</v>
      </c>
      <c r="AA66" s="70">
        <v>0</v>
      </c>
      <c r="AB66" s="70">
        <v>0</v>
      </c>
      <c r="AC66" s="70">
        <v>0</v>
      </c>
      <c r="AD66" s="70">
        <v>0</v>
      </c>
      <c r="AE66" s="70">
        <v>0</v>
      </c>
      <c r="AF66" s="70">
        <v>0</v>
      </c>
      <c r="AG66" s="70">
        <v>0</v>
      </c>
      <c r="AH66" s="70">
        <v>0</v>
      </c>
      <c r="AI66" s="70">
        <v>0</v>
      </c>
      <c r="AJ66" s="70">
        <v>0</v>
      </c>
      <c r="AK66" s="70">
        <v>0</v>
      </c>
      <c r="AL66" s="70">
        <v>0</v>
      </c>
      <c r="AM66" s="70">
        <v>0</v>
      </c>
      <c r="AN66" s="70">
        <v>0</v>
      </c>
      <c r="AO66" s="70">
        <v>0</v>
      </c>
      <c r="AP66" s="70">
        <v>0</v>
      </c>
      <c r="AQ66" s="70">
        <v>0</v>
      </c>
      <c r="AR66" s="70">
        <v>0</v>
      </c>
      <c r="AS66" s="70">
        <v>0</v>
      </c>
      <c r="AT66" s="70">
        <v>0</v>
      </c>
      <c r="AU66" s="70">
        <v>0</v>
      </c>
      <c r="AV66" s="70">
        <v>0</v>
      </c>
      <c r="AW66" s="70">
        <v>0</v>
      </c>
      <c r="AX66" s="70">
        <v>0</v>
      </c>
      <c r="AY66" s="70">
        <v>0</v>
      </c>
      <c r="AZ66" s="70">
        <v>0</v>
      </c>
      <c r="BA66" s="70">
        <v>0</v>
      </c>
      <c r="BB66" s="70">
        <v>0</v>
      </c>
      <c r="BC66" s="70">
        <v>0</v>
      </c>
      <c r="BD66" s="70">
        <v>0</v>
      </c>
      <c r="BE66" s="70">
        <v>0</v>
      </c>
      <c r="BF66" s="70">
        <v>0</v>
      </c>
      <c r="BG66" s="70">
        <v>0</v>
      </c>
      <c r="BH66" s="70">
        <v>0</v>
      </c>
      <c r="BI66" s="70">
        <v>4721</v>
      </c>
      <c r="BJ66" s="70">
        <v>0</v>
      </c>
      <c r="BK66" s="70">
        <v>0</v>
      </c>
      <c r="BL66" s="70">
        <v>0</v>
      </c>
      <c r="BM66" s="70">
        <v>0</v>
      </c>
      <c r="BN66" s="70">
        <v>0</v>
      </c>
      <c r="BO66" s="70">
        <v>0</v>
      </c>
      <c r="BP66" s="70">
        <v>0</v>
      </c>
      <c r="BQ66" s="70">
        <v>0</v>
      </c>
      <c r="BR66" s="70">
        <v>0</v>
      </c>
      <c r="BS66" s="70">
        <v>0</v>
      </c>
      <c r="BT66" s="70">
        <v>0</v>
      </c>
      <c r="BU66" s="70">
        <v>0</v>
      </c>
      <c r="BV66" s="70">
        <v>4721</v>
      </c>
      <c r="BW66" s="70">
        <v>1144147</v>
      </c>
      <c r="BX66" s="70">
        <v>0</v>
      </c>
      <c r="BY66" s="70">
        <v>0</v>
      </c>
      <c r="BZ66" s="70">
        <v>0</v>
      </c>
      <c r="CA66" s="70">
        <v>0</v>
      </c>
      <c r="CB66" s="70">
        <v>0</v>
      </c>
      <c r="CC66" s="70">
        <v>2307</v>
      </c>
      <c r="CD66" s="70">
        <v>0</v>
      </c>
      <c r="CE66" s="70">
        <v>0</v>
      </c>
      <c r="CF66" s="70">
        <v>0</v>
      </c>
      <c r="CG66" s="70">
        <v>0</v>
      </c>
      <c r="CH66" s="70">
        <v>0</v>
      </c>
      <c r="CI66" s="70">
        <v>0</v>
      </c>
      <c r="CJ66" s="70">
        <v>0</v>
      </c>
      <c r="CK66" s="70">
        <v>0</v>
      </c>
      <c r="CL66" s="70">
        <v>0</v>
      </c>
      <c r="CM66" s="70">
        <v>0</v>
      </c>
      <c r="CN66" s="70">
        <v>0</v>
      </c>
      <c r="CO66" s="70">
        <v>0</v>
      </c>
      <c r="CP66" s="70">
        <v>1151175</v>
      </c>
    </row>
    <row r="67" spans="1:94" x14ac:dyDescent="0.45">
      <c r="A67" t="s">
        <v>102</v>
      </c>
      <c r="B67" t="s">
        <v>196</v>
      </c>
      <c r="C67" s="70">
        <v>0</v>
      </c>
      <c r="D67" s="70">
        <v>0</v>
      </c>
      <c r="E67" s="70">
        <v>0</v>
      </c>
      <c r="F67" s="70">
        <v>0</v>
      </c>
      <c r="G67" s="70">
        <v>0</v>
      </c>
      <c r="H67" s="70">
        <v>0</v>
      </c>
      <c r="I67" s="70">
        <v>0</v>
      </c>
      <c r="J67" s="70">
        <v>0</v>
      </c>
      <c r="K67" s="70">
        <v>0</v>
      </c>
      <c r="L67" s="70">
        <v>0</v>
      </c>
      <c r="M67" s="70">
        <v>0</v>
      </c>
      <c r="N67" s="70">
        <v>0</v>
      </c>
      <c r="O67" s="70">
        <v>0</v>
      </c>
      <c r="P67" s="70">
        <v>0</v>
      </c>
      <c r="Q67" s="70">
        <v>0</v>
      </c>
      <c r="R67" s="70">
        <v>0</v>
      </c>
      <c r="S67" s="70">
        <v>0</v>
      </c>
      <c r="T67" s="70">
        <v>0</v>
      </c>
      <c r="U67" s="70">
        <v>0</v>
      </c>
      <c r="V67" s="70">
        <v>0</v>
      </c>
      <c r="W67" s="70">
        <v>0</v>
      </c>
      <c r="X67" s="70">
        <v>0</v>
      </c>
      <c r="Y67" s="70">
        <v>0</v>
      </c>
      <c r="Z67" s="70">
        <v>0</v>
      </c>
      <c r="AA67" s="70">
        <v>0</v>
      </c>
      <c r="AB67" s="70">
        <v>0</v>
      </c>
      <c r="AC67" s="70">
        <v>0</v>
      </c>
      <c r="AD67" s="70">
        <v>0</v>
      </c>
      <c r="AE67" s="70">
        <v>0</v>
      </c>
      <c r="AF67" s="70">
        <v>0</v>
      </c>
      <c r="AG67" s="70">
        <v>0</v>
      </c>
      <c r="AH67" s="70">
        <v>0</v>
      </c>
      <c r="AI67" s="70">
        <v>0</v>
      </c>
      <c r="AJ67" s="70">
        <v>0</v>
      </c>
      <c r="AK67" s="70">
        <v>0</v>
      </c>
      <c r="AL67" s="70">
        <v>0</v>
      </c>
      <c r="AM67" s="70">
        <v>0</v>
      </c>
      <c r="AN67" s="70">
        <v>0</v>
      </c>
      <c r="AO67" s="70">
        <v>0</v>
      </c>
      <c r="AP67" s="70">
        <v>0</v>
      </c>
      <c r="AQ67" s="70">
        <v>0</v>
      </c>
      <c r="AR67" s="70">
        <v>0</v>
      </c>
      <c r="AS67" s="70">
        <v>0</v>
      </c>
      <c r="AT67" s="70">
        <v>0</v>
      </c>
      <c r="AU67" s="70">
        <v>0</v>
      </c>
      <c r="AV67" s="70">
        <v>0</v>
      </c>
      <c r="AW67" s="70">
        <v>0</v>
      </c>
      <c r="AX67" s="70">
        <v>0</v>
      </c>
      <c r="AY67" s="70">
        <v>0</v>
      </c>
      <c r="AZ67" s="70">
        <v>0</v>
      </c>
      <c r="BA67" s="70">
        <v>0</v>
      </c>
      <c r="BB67" s="70">
        <v>0</v>
      </c>
      <c r="BC67" s="70">
        <v>0</v>
      </c>
      <c r="BD67" s="70">
        <v>0</v>
      </c>
      <c r="BE67" s="70">
        <v>0</v>
      </c>
      <c r="BF67" s="70">
        <v>0</v>
      </c>
      <c r="BG67" s="70">
        <v>0</v>
      </c>
      <c r="BH67" s="70">
        <v>0</v>
      </c>
      <c r="BI67" s="70">
        <v>0</v>
      </c>
      <c r="BJ67" s="70">
        <v>0</v>
      </c>
      <c r="BK67" s="70">
        <v>0</v>
      </c>
      <c r="BL67" s="70">
        <v>0</v>
      </c>
      <c r="BM67" s="70">
        <v>0</v>
      </c>
      <c r="BN67" s="70">
        <v>0</v>
      </c>
      <c r="BO67" s="70">
        <v>0</v>
      </c>
      <c r="BP67" s="70">
        <v>0</v>
      </c>
      <c r="BQ67" s="70">
        <v>0</v>
      </c>
      <c r="BR67" s="70">
        <v>540</v>
      </c>
      <c r="BS67" s="70">
        <v>0</v>
      </c>
      <c r="BT67" s="70">
        <v>455</v>
      </c>
      <c r="BU67" s="70">
        <v>0</v>
      </c>
      <c r="BV67" s="70">
        <v>995</v>
      </c>
      <c r="BW67" s="70">
        <v>258784</v>
      </c>
      <c r="BX67" s="70">
        <v>0</v>
      </c>
      <c r="BY67" s="70">
        <v>0</v>
      </c>
      <c r="BZ67" s="70">
        <v>0</v>
      </c>
      <c r="CA67" s="70">
        <v>0</v>
      </c>
      <c r="CB67" s="70">
        <v>0</v>
      </c>
      <c r="CC67" s="70">
        <v>0</v>
      </c>
      <c r="CD67" s="70">
        <v>0</v>
      </c>
      <c r="CE67" s="70">
        <v>0</v>
      </c>
      <c r="CF67" s="70">
        <v>0</v>
      </c>
      <c r="CG67" s="70">
        <v>0</v>
      </c>
      <c r="CH67" s="70">
        <v>0</v>
      </c>
      <c r="CI67" s="70">
        <v>0</v>
      </c>
      <c r="CJ67" s="70">
        <v>0</v>
      </c>
      <c r="CK67" s="70">
        <v>0</v>
      </c>
      <c r="CL67" s="70">
        <v>0</v>
      </c>
      <c r="CM67" s="70">
        <v>0</v>
      </c>
      <c r="CN67" s="70">
        <v>0</v>
      </c>
      <c r="CO67" s="70">
        <v>0</v>
      </c>
      <c r="CP67" s="70">
        <v>259780</v>
      </c>
    </row>
    <row r="68" spans="1:94" x14ac:dyDescent="0.45">
      <c r="A68" t="s">
        <v>103</v>
      </c>
      <c r="B68" t="s">
        <v>197</v>
      </c>
      <c r="C68" s="70">
        <v>0</v>
      </c>
      <c r="D68" s="70">
        <v>0</v>
      </c>
      <c r="E68" s="70">
        <v>0</v>
      </c>
      <c r="F68" s="70">
        <v>0</v>
      </c>
      <c r="G68" s="70">
        <v>0</v>
      </c>
      <c r="H68" s="70">
        <v>0</v>
      </c>
      <c r="I68" s="70">
        <v>0</v>
      </c>
      <c r="J68" s="70">
        <v>0</v>
      </c>
      <c r="K68" s="70">
        <v>0</v>
      </c>
      <c r="L68" s="70">
        <v>0</v>
      </c>
      <c r="M68" s="70">
        <v>0</v>
      </c>
      <c r="N68" s="70">
        <v>0</v>
      </c>
      <c r="O68" s="70">
        <v>0</v>
      </c>
      <c r="P68" s="70">
        <v>0</v>
      </c>
      <c r="Q68" s="70">
        <v>0</v>
      </c>
      <c r="R68" s="70">
        <v>0</v>
      </c>
      <c r="S68" s="70">
        <v>0</v>
      </c>
      <c r="T68" s="70">
        <v>0</v>
      </c>
      <c r="U68" s="70">
        <v>0</v>
      </c>
      <c r="V68" s="70">
        <v>0</v>
      </c>
      <c r="W68" s="70">
        <v>0</v>
      </c>
      <c r="X68" s="70">
        <v>0</v>
      </c>
      <c r="Y68" s="70">
        <v>0</v>
      </c>
      <c r="Z68" s="70">
        <v>0</v>
      </c>
      <c r="AA68" s="70">
        <v>0</v>
      </c>
      <c r="AB68" s="70">
        <v>0</v>
      </c>
      <c r="AC68" s="70">
        <v>0</v>
      </c>
      <c r="AD68" s="70">
        <v>0</v>
      </c>
      <c r="AE68" s="70">
        <v>0</v>
      </c>
      <c r="AF68" s="70">
        <v>0</v>
      </c>
      <c r="AG68" s="70">
        <v>0</v>
      </c>
      <c r="AH68" s="70">
        <v>0</v>
      </c>
      <c r="AI68" s="70">
        <v>0</v>
      </c>
      <c r="AJ68" s="70">
        <v>0</v>
      </c>
      <c r="AK68" s="70">
        <v>0</v>
      </c>
      <c r="AL68" s="70">
        <v>0</v>
      </c>
      <c r="AM68" s="70">
        <v>0</v>
      </c>
      <c r="AN68" s="70">
        <v>0</v>
      </c>
      <c r="AO68" s="70">
        <v>0</v>
      </c>
      <c r="AP68" s="70">
        <v>0</v>
      </c>
      <c r="AQ68" s="70">
        <v>0</v>
      </c>
      <c r="AR68" s="70">
        <v>0</v>
      </c>
      <c r="AS68" s="70">
        <v>0</v>
      </c>
      <c r="AT68" s="70">
        <v>0</v>
      </c>
      <c r="AU68" s="70">
        <v>0</v>
      </c>
      <c r="AV68" s="70">
        <v>0</v>
      </c>
      <c r="AW68" s="70">
        <v>0</v>
      </c>
      <c r="AX68" s="70">
        <v>0</v>
      </c>
      <c r="AY68" s="70">
        <v>0</v>
      </c>
      <c r="AZ68" s="70">
        <v>0</v>
      </c>
      <c r="BA68" s="70">
        <v>0</v>
      </c>
      <c r="BB68" s="70">
        <v>0</v>
      </c>
      <c r="BC68" s="70">
        <v>0</v>
      </c>
      <c r="BD68" s="70">
        <v>0</v>
      </c>
      <c r="BE68" s="70">
        <v>0</v>
      </c>
      <c r="BF68" s="70">
        <v>0</v>
      </c>
      <c r="BG68" s="70">
        <v>0</v>
      </c>
      <c r="BH68" s="70">
        <v>0</v>
      </c>
      <c r="BI68" s="70">
        <v>0</v>
      </c>
      <c r="BJ68" s="70">
        <v>0</v>
      </c>
      <c r="BK68" s="70">
        <v>0</v>
      </c>
      <c r="BL68" s="70">
        <v>0</v>
      </c>
      <c r="BM68" s="70">
        <v>0</v>
      </c>
      <c r="BN68" s="70">
        <v>0</v>
      </c>
      <c r="BO68" s="70">
        <v>0</v>
      </c>
      <c r="BP68" s="70">
        <v>0</v>
      </c>
      <c r="BQ68" s="70">
        <v>0</v>
      </c>
      <c r="BR68" s="70">
        <v>0</v>
      </c>
      <c r="BS68" s="70">
        <v>0</v>
      </c>
      <c r="BT68" s="70">
        <v>1301</v>
      </c>
      <c r="BU68" s="70">
        <v>0</v>
      </c>
      <c r="BV68" s="70">
        <v>1301</v>
      </c>
      <c r="BW68" s="70">
        <v>221983</v>
      </c>
      <c r="BX68" s="70">
        <v>0</v>
      </c>
      <c r="BY68" s="70">
        <v>0</v>
      </c>
      <c r="BZ68" s="70">
        <v>0</v>
      </c>
      <c r="CA68" s="70">
        <v>0</v>
      </c>
      <c r="CB68" s="70">
        <v>0</v>
      </c>
      <c r="CC68" s="70">
        <v>0</v>
      </c>
      <c r="CD68" s="70">
        <v>0</v>
      </c>
      <c r="CE68" s="70">
        <v>0</v>
      </c>
      <c r="CF68" s="70">
        <v>0</v>
      </c>
      <c r="CG68" s="70">
        <v>0</v>
      </c>
      <c r="CH68" s="70">
        <v>0</v>
      </c>
      <c r="CI68" s="70">
        <v>0</v>
      </c>
      <c r="CJ68" s="70">
        <v>0</v>
      </c>
      <c r="CK68" s="70">
        <v>0</v>
      </c>
      <c r="CL68" s="70">
        <v>0</v>
      </c>
      <c r="CM68" s="70">
        <v>0</v>
      </c>
      <c r="CN68" s="70">
        <v>0</v>
      </c>
      <c r="CO68" s="70">
        <v>0</v>
      </c>
      <c r="CP68" s="70">
        <v>223284</v>
      </c>
    </row>
    <row r="69" spans="1:94" x14ac:dyDescent="0.45">
      <c r="A69" t="s">
        <v>104</v>
      </c>
      <c r="B69" t="s">
        <v>198</v>
      </c>
      <c r="C69" s="70">
        <v>54</v>
      </c>
      <c r="D69" s="70">
        <v>2</v>
      </c>
      <c r="E69" s="70">
        <v>1</v>
      </c>
      <c r="F69" s="70">
        <v>0</v>
      </c>
      <c r="G69" s="70">
        <v>25</v>
      </c>
      <c r="H69" s="70">
        <v>98</v>
      </c>
      <c r="I69" s="70">
        <v>134</v>
      </c>
      <c r="J69" s="70">
        <v>35</v>
      </c>
      <c r="K69" s="70">
        <v>40</v>
      </c>
      <c r="L69" s="70">
        <v>65</v>
      </c>
      <c r="M69" s="70">
        <v>94</v>
      </c>
      <c r="N69" s="70">
        <v>71</v>
      </c>
      <c r="O69" s="70">
        <v>4</v>
      </c>
      <c r="P69" s="70">
        <v>8</v>
      </c>
      <c r="Q69" s="70">
        <v>48</v>
      </c>
      <c r="R69" s="70">
        <v>28</v>
      </c>
      <c r="S69" s="70">
        <v>19</v>
      </c>
      <c r="T69" s="70">
        <v>41</v>
      </c>
      <c r="U69" s="70">
        <v>172</v>
      </c>
      <c r="V69" s="70">
        <v>11</v>
      </c>
      <c r="W69" s="70">
        <v>3</v>
      </c>
      <c r="X69" s="70">
        <v>42</v>
      </c>
      <c r="Y69" s="70">
        <v>36</v>
      </c>
      <c r="Z69" s="70">
        <v>98</v>
      </c>
      <c r="AA69" s="70">
        <v>53</v>
      </c>
      <c r="AB69" s="70">
        <v>82</v>
      </c>
      <c r="AC69" s="70">
        <v>2239</v>
      </c>
      <c r="AD69" s="70">
        <v>597</v>
      </c>
      <c r="AE69" s="70">
        <v>548</v>
      </c>
      <c r="AF69" s="70">
        <v>59</v>
      </c>
      <c r="AG69" s="70">
        <v>645</v>
      </c>
      <c r="AH69" s="70">
        <v>71</v>
      </c>
      <c r="AI69" s="70">
        <v>238</v>
      </c>
      <c r="AJ69" s="70">
        <v>0</v>
      </c>
      <c r="AK69" s="70">
        <v>149</v>
      </c>
      <c r="AL69" s="70">
        <v>20</v>
      </c>
      <c r="AM69" s="70">
        <v>0</v>
      </c>
      <c r="AN69" s="70">
        <v>400</v>
      </c>
      <c r="AO69" s="70">
        <v>34</v>
      </c>
      <c r="AP69" s="70">
        <v>227</v>
      </c>
      <c r="AQ69" s="70">
        <v>8410</v>
      </c>
      <c r="AR69" s="70">
        <v>24774</v>
      </c>
      <c r="AS69" s="70">
        <v>335</v>
      </c>
      <c r="AT69" s="70">
        <v>1652</v>
      </c>
      <c r="AU69" s="70">
        <v>867</v>
      </c>
      <c r="AV69" s="70">
        <v>314</v>
      </c>
      <c r="AW69" s="70">
        <v>179</v>
      </c>
      <c r="AX69" s="70">
        <v>15</v>
      </c>
      <c r="AY69" s="70">
        <v>6327</v>
      </c>
      <c r="AZ69" s="70">
        <v>317</v>
      </c>
      <c r="BA69" s="70">
        <v>771</v>
      </c>
      <c r="BB69" s="70">
        <v>501</v>
      </c>
      <c r="BC69" s="70">
        <v>6339</v>
      </c>
      <c r="BD69" s="70">
        <v>3094</v>
      </c>
      <c r="BE69" s="70">
        <v>2400</v>
      </c>
      <c r="BF69" s="70">
        <v>87</v>
      </c>
      <c r="BG69" s="70">
        <v>1358</v>
      </c>
      <c r="BH69" s="70">
        <v>913</v>
      </c>
      <c r="BI69" s="70">
        <v>1009</v>
      </c>
      <c r="BJ69" s="70">
        <v>276</v>
      </c>
      <c r="BK69" s="70">
        <v>306</v>
      </c>
      <c r="BL69" s="70">
        <v>21407</v>
      </c>
      <c r="BM69" s="70">
        <v>1138</v>
      </c>
      <c r="BN69" s="70">
        <v>453</v>
      </c>
      <c r="BO69" s="70">
        <v>1788</v>
      </c>
      <c r="BP69" s="70">
        <v>3425</v>
      </c>
      <c r="BQ69" s="70">
        <v>1140</v>
      </c>
      <c r="BR69" s="70">
        <v>35</v>
      </c>
      <c r="BS69" s="70">
        <v>63</v>
      </c>
      <c r="BT69" s="70">
        <v>1263</v>
      </c>
      <c r="BU69" s="70">
        <v>14</v>
      </c>
      <c r="BV69" s="70">
        <v>97459</v>
      </c>
      <c r="BW69" s="70">
        <v>84209</v>
      </c>
      <c r="BX69" s="70">
        <v>0</v>
      </c>
      <c r="BY69" s="70">
        <v>5948</v>
      </c>
      <c r="BZ69" s="70">
        <v>0</v>
      </c>
      <c r="CA69" s="70">
        <v>0</v>
      </c>
      <c r="CB69" s="70">
        <v>0</v>
      </c>
      <c r="CC69" s="70">
        <v>1485</v>
      </c>
      <c r="CD69" s="70">
        <v>0</v>
      </c>
      <c r="CE69" s="70">
        <v>0</v>
      </c>
      <c r="CF69" s="70">
        <v>0</v>
      </c>
      <c r="CG69" s="70">
        <v>0</v>
      </c>
      <c r="CH69" s="70">
        <v>0</v>
      </c>
      <c r="CI69" s="70">
        <v>0</v>
      </c>
      <c r="CJ69" s="70">
        <v>0</v>
      </c>
      <c r="CK69" s="70">
        <v>0</v>
      </c>
      <c r="CL69" s="70">
        <v>0</v>
      </c>
      <c r="CM69" s="70">
        <v>0</v>
      </c>
      <c r="CN69" s="70">
        <v>0</v>
      </c>
      <c r="CO69" s="70">
        <v>0</v>
      </c>
      <c r="CP69" s="70">
        <v>189101</v>
      </c>
    </row>
    <row r="70" spans="1:94" x14ac:dyDescent="0.45">
      <c r="A70" t="s">
        <v>105</v>
      </c>
      <c r="B70" t="s">
        <v>199</v>
      </c>
      <c r="C70" s="70">
        <v>14</v>
      </c>
      <c r="D70" s="70">
        <v>0</v>
      </c>
      <c r="E70" s="70">
        <v>0</v>
      </c>
      <c r="F70" s="70">
        <v>0</v>
      </c>
      <c r="G70" s="70">
        <v>12</v>
      </c>
      <c r="H70" s="70">
        <v>19</v>
      </c>
      <c r="I70" s="70">
        <v>51</v>
      </c>
      <c r="J70" s="70">
        <v>5</v>
      </c>
      <c r="K70" s="70">
        <v>7</v>
      </c>
      <c r="L70" s="70">
        <v>7</v>
      </c>
      <c r="M70" s="70">
        <v>18</v>
      </c>
      <c r="N70" s="70">
        <v>11</v>
      </c>
      <c r="O70" s="70">
        <v>1</v>
      </c>
      <c r="P70" s="70">
        <v>1</v>
      </c>
      <c r="Q70" s="70">
        <v>7</v>
      </c>
      <c r="R70" s="70">
        <v>5</v>
      </c>
      <c r="S70" s="70">
        <v>4</v>
      </c>
      <c r="T70" s="70">
        <v>8</v>
      </c>
      <c r="U70" s="70">
        <v>22</v>
      </c>
      <c r="V70" s="70">
        <v>1</v>
      </c>
      <c r="W70" s="70">
        <v>0</v>
      </c>
      <c r="X70" s="70">
        <v>5</v>
      </c>
      <c r="Y70" s="70">
        <v>7</v>
      </c>
      <c r="Z70" s="70">
        <v>8</v>
      </c>
      <c r="AA70" s="70">
        <v>10</v>
      </c>
      <c r="AB70" s="70">
        <v>11</v>
      </c>
      <c r="AC70" s="70">
        <v>199</v>
      </c>
      <c r="AD70" s="70">
        <v>3</v>
      </c>
      <c r="AE70" s="70">
        <v>27</v>
      </c>
      <c r="AF70" s="70">
        <v>1</v>
      </c>
      <c r="AG70" s="70">
        <v>265</v>
      </c>
      <c r="AH70" s="70">
        <v>0</v>
      </c>
      <c r="AI70" s="70">
        <v>0</v>
      </c>
      <c r="AJ70" s="70">
        <v>0</v>
      </c>
      <c r="AK70" s="70">
        <v>0</v>
      </c>
      <c r="AL70" s="70">
        <v>0</v>
      </c>
      <c r="AM70" s="70">
        <v>0</v>
      </c>
      <c r="AN70" s="70">
        <v>4</v>
      </c>
      <c r="AO70" s="70">
        <v>1</v>
      </c>
      <c r="AP70" s="70">
        <v>20</v>
      </c>
      <c r="AQ70" s="70">
        <v>10</v>
      </c>
      <c r="AR70" s="70">
        <v>65</v>
      </c>
      <c r="AS70" s="70">
        <v>85</v>
      </c>
      <c r="AT70" s="70">
        <v>185</v>
      </c>
      <c r="AU70" s="70">
        <v>135</v>
      </c>
      <c r="AV70" s="70">
        <v>32</v>
      </c>
      <c r="AW70" s="70">
        <v>10</v>
      </c>
      <c r="AX70" s="70">
        <v>18</v>
      </c>
      <c r="AY70" s="70">
        <v>279</v>
      </c>
      <c r="AZ70" s="70">
        <v>28</v>
      </c>
      <c r="BA70" s="70">
        <v>83</v>
      </c>
      <c r="BB70" s="70">
        <v>99</v>
      </c>
      <c r="BC70" s="70">
        <v>306</v>
      </c>
      <c r="BD70" s="70">
        <v>467</v>
      </c>
      <c r="BE70" s="70">
        <v>436</v>
      </c>
      <c r="BF70" s="70">
        <v>16</v>
      </c>
      <c r="BG70" s="70">
        <v>56</v>
      </c>
      <c r="BH70" s="70">
        <v>203</v>
      </c>
      <c r="BI70" s="70">
        <v>9</v>
      </c>
      <c r="BJ70" s="70">
        <v>24</v>
      </c>
      <c r="BK70" s="70">
        <v>30</v>
      </c>
      <c r="BL70" s="70">
        <v>170</v>
      </c>
      <c r="BM70" s="70">
        <v>8</v>
      </c>
      <c r="BN70" s="70">
        <v>335</v>
      </c>
      <c r="BO70" s="70">
        <v>324</v>
      </c>
      <c r="BP70" s="70">
        <v>47</v>
      </c>
      <c r="BQ70" s="70">
        <v>95</v>
      </c>
      <c r="BR70" s="70">
        <v>1</v>
      </c>
      <c r="BS70" s="70">
        <v>0</v>
      </c>
      <c r="BT70" s="70">
        <v>369</v>
      </c>
      <c r="BU70" s="70">
        <v>260</v>
      </c>
      <c r="BV70" s="70">
        <v>4940</v>
      </c>
      <c r="BW70" s="70">
        <v>209367</v>
      </c>
      <c r="BX70" s="70">
        <v>0</v>
      </c>
      <c r="BY70" s="70">
        <v>0</v>
      </c>
      <c r="BZ70" s="70">
        <v>0</v>
      </c>
      <c r="CA70" s="70">
        <v>0</v>
      </c>
      <c r="CB70" s="70">
        <v>0</v>
      </c>
      <c r="CC70" s="70">
        <v>0</v>
      </c>
      <c r="CD70" s="70">
        <v>0</v>
      </c>
      <c r="CE70" s="70">
        <v>0</v>
      </c>
      <c r="CF70" s="70">
        <v>0</v>
      </c>
      <c r="CG70" s="70">
        <v>0</v>
      </c>
      <c r="CH70" s="70">
        <v>0</v>
      </c>
      <c r="CI70" s="70">
        <v>0</v>
      </c>
      <c r="CJ70" s="70">
        <v>0</v>
      </c>
      <c r="CK70" s="70">
        <v>0</v>
      </c>
      <c r="CL70" s="70">
        <v>0</v>
      </c>
      <c r="CM70" s="70">
        <v>0</v>
      </c>
      <c r="CN70" s="70">
        <v>0</v>
      </c>
      <c r="CO70" s="70">
        <v>0</v>
      </c>
      <c r="CP70" s="70">
        <v>214307</v>
      </c>
    </row>
    <row r="71" spans="1:94" x14ac:dyDescent="0.45">
      <c r="A71" t="s">
        <v>106</v>
      </c>
      <c r="B71" t="s">
        <v>200</v>
      </c>
      <c r="C71" s="70">
        <v>2</v>
      </c>
      <c r="D71" s="70">
        <v>0</v>
      </c>
      <c r="E71" s="70">
        <v>7</v>
      </c>
      <c r="F71" s="70">
        <v>18</v>
      </c>
      <c r="G71" s="70">
        <v>304</v>
      </c>
      <c r="H71" s="70">
        <v>789</v>
      </c>
      <c r="I71" s="70">
        <v>389</v>
      </c>
      <c r="J71" s="70">
        <v>131</v>
      </c>
      <c r="K71" s="70">
        <v>204</v>
      </c>
      <c r="L71" s="70">
        <v>209</v>
      </c>
      <c r="M71" s="70">
        <v>480</v>
      </c>
      <c r="N71" s="70">
        <v>326</v>
      </c>
      <c r="O71" s="70">
        <v>32</v>
      </c>
      <c r="P71" s="70">
        <v>40</v>
      </c>
      <c r="Q71" s="70">
        <v>212</v>
      </c>
      <c r="R71" s="70">
        <v>134</v>
      </c>
      <c r="S71" s="70">
        <v>114</v>
      </c>
      <c r="T71" s="70">
        <v>233</v>
      </c>
      <c r="U71" s="70">
        <v>609</v>
      </c>
      <c r="V71" s="70">
        <v>30</v>
      </c>
      <c r="W71" s="70">
        <v>10</v>
      </c>
      <c r="X71" s="70">
        <v>144</v>
      </c>
      <c r="Y71" s="70">
        <v>258</v>
      </c>
      <c r="Z71" s="70">
        <v>214</v>
      </c>
      <c r="AA71" s="70">
        <v>313</v>
      </c>
      <c r="AB71" s="70">
        <v>349</v>
      </c>
      <c r="AC71" s="70">
        <v>2203</v>
      </c>
      <c r="AD71" s="70">
        <v>28</v>
      </c>
      <c r="AE71" s="70">
        <v>80</v>
      </c>
      <c r="AF71" s="70">
        <v>41</v>
      </c>
      <c r="AG71" s="70">
        <v>273</v>
      </c>
      <c r="AH71" s="70">
        <v>0</v>
      </c>
      <c r="AI71" s="70">
        <v>19</v>
      </c>
      <c r="AJ71" s="70">
        <v>0</v>
      </c>
      <c r="AK71" s="70">
        <v>0</v>
      </c>
      <c r="AL71" s="70">
        <v>0</v>
      </c>
      <c r="AM71" s="70">
        <v>5</v>
      </c>
      <c r="AN71" s="70">
        <v>834</v>
      </c>
      <c r="AO71" s="70">
        <v>83</v>
      </c>
      <c r="AP71" s="70">
        <v>612</v>
      </c>
      <c r="AQ71" s="70">
        <v>336</v>
      </c>
      <c r="AR71" s="70">
        <v>1998</v>
      </c>
      <c r="AS71" s="70">
        <v>2592</v>
      </c>
      <c r="AT71" s="70">
        <v>5617</v>
      </c>
      <c r="AU71" s="70">
        <v>4131</v>
      </c>
      <c r="AV71" s="70">
        <v>937</v>
      </c>
      <c r="AW71" s="70">
        <v>318</v>
      </c>
      <c r="AX71" s="70">
        <v>577</v>
      </c>
      <c r="AY71" s="70">
        <v>8522</v>
      </c>
      <c r="AZ71" s="70">
        <v>1067</v>
      </c>
      <c r="BA71" s="70">
        <v>1975</v>
      </c>
      <c r="BB71" s="70">
        <v>2861</v>
      </c>
      <c r="BC71" s="70">
        <v>7580</v>
      </c>
      <c r="BD71" s="70">
        <v>832</v>
      </c>
      <c r="BE71" s="70">
        <v>8235</v>
      </c>
      <c r="BF71" s="70">
        <v>625</v>
      </c>
      <c r="BG71" s="70">
        <v>677</v>
      </c>
      <c r="BH71" s="70">
        <v>4073</v>
      </c>
      <c r="BI71" s="70">
        <v>289</v>
      </c>
      <c r="BJ71" s="70">
        <v>430</v>
      </c>
      <c r="BK71" s="70">
        <v>448</v>
      </c>
      <c r="BL71" s="70">
        <v>169</v>
      </c>
      <c r="BM71" s="70">
        <v>201</v>
      </c>
      <c r="BN71" s="70">
        <v>462</v>
      </c>
      <c r="BO71" s="70">
        <v>1515</v>
      </c>
      <c r="BP71" s="70">
        <v>1209</v>
      </c>
      <c r="BQ71" s="70">
        <v>939</v>
      </c>
      <c r="BR71" s="70">
        <v>428</v>
      </c>
      <c r="BS71" s="70">
        <v>43</v>
      </c>
      <c r="BT71" s="70">
        <v>3050</v>
      </c>
      <c r="BU71" s="70">
        <v>174</v>
      </c>
      <c r="BV71" s="70">
        <v>72042</v>
      </c>
      <c r="BW71" s="70">
        <v>162596</v>
      </c>
      <c r="BX71" s="70">
        <v>0</v>
      </c>
      <c r="BY71" s="70">
        <v>0</v>
      </c>
      <c r="BZ71" s="70">
        <v>0</v>
      </c>
      <c r="CA71" s="70">
        <v>0</v>
      </c>
      <c r="CB71" s="70">
        <v>0</v>
      </c>
      <c r="CC71" s="70">
        <v>0</v>
      </c>
      <c r="CD71" s="70">
        <v>0</v>
      </c>
      <c r="CE71" s="70">
        <v>0</v>
      </c>
      <c r="CF71" s="70">
        <v>0</v>
      </c>
      <c r="CG71" s="70">
        <v>0</v>
      </c>
      <c r="CH71" s="70">
        <v>0</v>
      </c>
      <c r="CI71" s="70">
        <v>0</v>
      </c>
      <c r="CJ71" s="70">
        <v>0</v>
      </c>
      <c r="CK71" s="70">
        <v>0</v>
      </c>
      <c r="CL71" s="70">
        <v>0</v>
      </c>
      <c r="CM71" s="70">
        <v>0</v>
      </c>
      <c r="CN71" s="70">
        <v>0</v>
      </c>
      <c r="CO71" s="70">
        <v>0</v>
      </c>
      <c r="CP71" s="70">
        <v>234638</v>
      </c>
    </row>
    <row r="72" spans="1:94" x14ac:dyDescent="0.45">
      <c r="A72" t="s">
        <v>107</v>
      </c>
      <c r="B72" t="s">
        <v>201</v>
      </c>
      <c r="C72" s="70">
        <v>459</v>
      </c>
      <c r="D72" s="70">
        <v>41</v>
      </c>
      <c r="E72" s="70">
        <v>38</v>
      </c>
      <c r="F72" s="70">
        <v>39</v>
      </c>
      <c r="G72" s="70">
        <v>472</v>
      </c>
      <c r="H72" s="70">
        <v>1469</v>
      </c>
      <c r="I72" s="70">
        <v>414</v>
      </c>
      <c r="J72" s="70">
        <v>172</v>
      </c>
      <c r="K72" s="70">
        <v>232</v>
      </c>
      <c r="L72" s="70">
        <v>292</v>
      </c>
      <c r="M72" s="70">
        <v>527</v>
      </c>
      <c r="N72" s="70">
        <v>394</v>
      </c>
      <c r="O72" s="70">
        <v>43</v>
      </c>
      <c r="P72" s="70">
        <v>66</v>
      </c>
      <c r="Q72" s="70">
        <v>252</v>
      </c>
      <c r="R72" s="70">
        <v>156</v>
      </c>
      <c r="S72" s="70">
        <v>120</v>
      </c>
      <c r="T72" s="70">
        <v>253</v>
      </c>
      <c r="U72" s="70">
        <v>837</v>
      </c>
      <c r="V72" s="70">
        <v>51</v>
      </c>
      <c r="W72" s="70">
        <v>13</v>
      </c>
      <c r="X72" s="70">
        <v>191</v>
      </c>
      <c r="Y72" s="70">
        <v>206</v>
      </c>
      <c r="Z72" s="70">
        <v>452</v>
      </c>
      <c r="AA72" s="70">
        <v>364</v>
      </c>
      <c r="AB72" s="70">
        <v>365</v>
      </c>
      <c r="AC72" s="70">
        <v>5295</v>
      </c>
      <c r="AD72" s="70">
        <v>868</v>
      </c>
      <c r="AE72" s="70">
        <v>954</v>
      </c>
      <c r="AF72" s="70">
        <v>761</v>
      </c>
      <c r="AG72" s="70">
        <v>3631</v>
      </c>
      <c r="AH72" s="70">
        <v>13775</v>
      </c>
      <c r="AI72" s="70">
        <v>5</v>
      </c>
      <c r="AJ72" s="70">
        <v>28</v>
      </c>
      <c r="AK72" s="70">
        <v>1454</v>
      </c>
      <c r="AL72" s="70">
        <v>153</v>
      </c>
      <c r="AM72" s="70">
        <v>28</v>
      </c>
      <c r="AN72" s="70">
        <v>1711</v>
      </c>
      <c r="AO72" s="70">
        <v>200</v>
      </c>
      <c r="AP72" s="70">
        <v>550</v>
      </c>
      <c r="AQ72" s="70">
        <v>503</v>
      </c>
      <c r="AR72" s="70">
        <v>1878</v>
      </c>
      <c r="AS72" s="70">
        <v>2308</v>
      </c>
      <c r="AT72" s="70">
        <v>8418</v>
      </c>
      <c r="AU72" s="70">
        <v>4180</v>
      </c>
      <c r="AV72" s="70">
        <v>3706</v>
      </c>
      <c r="AW72" s="70">
        <v>726</v>
      </c>
      <c r="AX72" s="70">
        <v>2981</v>
      </c>
      <c r="AY72" s="70">
        <v>24828</v>
      </c>
      <c r="AZ72" s="70">
        <v>1598</v>
      </c>
      <c r="BA72" s="70">
        <v>3408</v>
      </c>
      <c r="BB72" s="70">
        <v>3614</v>
      </c>
      <c r="BC72" s="70">
        <v>18344</v>
      </c>
      <c r="BD72" s="70">
        <v>3285</v>
      </c>
      <c r="BE72" s="70">
        <v>15159</v>
      </c>
      <c r="BF72" s="70">
        <v>558</v>
      </c>
      <c r="BG72" s="70">
        <v>1947</v>
      </c>
      <c r="BH72" s="70">
        <v>21661</v>
      </c>
      <c r="BI72" s="70">
        <v>13626</v>
      </c>
      <c r="BJ72" s="70">
        <v>10029</v>
      </c>
      <c r="BK72" s="70">
        <v>2182</v>
      </c>
      <c r="BL72" s="70">
        <v>661</v>
      </c>
      <c r="BM72" s="70">
        <v>1894</v>
      </c>
      <c r="BN72" s="70">
        <v>7116</v>
      </c>
      <c r="BO72" s="70">
        <v>3728</v>
      </c>
      <c r="BP72" s="70">
        <v>4069</v>
      </c>
      <c r="BQ72" s="70">
        <v>327</v>
      </c>
      <c r="BR72" s="70">
        <v>125</v>
      </c>
      <c r="BS72" s="70">
        <v>752</v>
      </c>
      <c r="BT72" s="70">
        <v>11909</v>
      </c>
      <c r="BU72" s="70">
        <v>461</v>
      </c>
      <c r="BV72" s="70">
        <v>213315</v>
      </c>
      <c r="BW72" s="70">
        <v>794009</v>
      </c>
      <c r="BX72" s="70">
        <v>0</v>
      </c>
      <c r="BY72" s="70">
        <v>0</v>
      </c>
      <c r="BZ72" s="70">
        <v>0</v>
      </c>
      <c r="CA72" s="70">
        <v>0</v>
      </c>
      <c r="CB72" s="70">
        <v>0</v>
      </c>
      <c r="CC72" s="70">
        <v>2470</v>
      </c>
      <c r="CD72" s="70">
        <v>0</v>
      </c>
      <c r="CE72" s="70">
        <v>0</v>
      </c>
      <c r="CF72" s="70">
        <v>0</v>
      </c>
      <c r="CG72" s="70">
        <v>0</v>
      </c>
      <c r="CH72" s="70">
        <v>0</v>
      </c>
      <c r="CI72" s="70">
        <v>0</v>
      </c>
      <c r="CJ72" s="70">
        <v>0</v>
      </c>
      <c r="CK72" s="70">
        <v>0</v>
      </c>
      <c r="CL72" s="70">
        <v>0</v>
      </c>
      <c r="CM72" s="70">
        <v>0</v>
      </c>
      <c r="CN72" s="70">
        <v>0</v>
      </c>
      <c r="CO72" s="70">
        <v>0</v>
      </c>
      <c r="CP72" s="70">
        <v>1009794</v>
      </c>
    </row>
    <row r="73" spans="1:94" x14ac:dyDescent="0.45">
      <c r="A73" t="s">
        <v>108</v>
      </c>
      <c r="B73" t="s">
        <v>202</v>
      </c>
      <c r="C73" s="70">
        <v>359</v>
      </c>
      <c r="D73" s="70">
        <v>464</v>
      </c>
      <c r="E73" s="70">
        <v>206</v>
      </c>
      <c r="F73" s="70">
        <v>133</v>
      </c>
      <c r="G73" s="70">
        <v>841</v>
      </c>
      <c r="H73" s="70">
        <v>515</v>
      </c>
      <c r="I73" s="70">
        <v>7762</v>
      </c>
      <c r="J73" s="70">
        <v>504</v>
      </c>
      <c r="K73" s="70">
        <v>883</v>
      </c>
      <c r="L73" s="70">
        <v>1558</v>
      </c>
      <c r="M73" s="70">
        <v>2115</v>
      </c>
      <c r="N73" s="70">
        <v>1044</v>
      </c>
      <c r="O73" s="70">
        <v>326</v>
      </c>
      <c r="P73" s="70">
        <v>238</v>
      </c>
      <c r="Q73" s="70">
        <v>1285</v>
      </c>
      <c r="R73" s="70">
        <v>379</v>
      </c>
      <c r="S73" s="70">
        <v>221</v>
      </c>
      <c r="T73" s="70">
        <v>516</v>
      </c>
      <c r="U73" s="70">
        <v>2884</v>
      </c>
      <c r="V73" s="70">
        <v>203</v>
      </c>
      <c r="W73" s="70">
        <v>23</v>
      </c>
      <c r="X73" s="70">
        <v>1742</v>
      </c>
      <c r="Y73" s="70">
        <v>504</v>
      </c>
      <c r="Z73" s="70">
        <v>1477</v>
      </c>
      <c r="AA73" s="70">
        <v>3859</v>
      </c>
      <c r="AB73" s="70">
        <v>1234</v>
      </c>
      <c r="AC73" s="70">
        <v>29619</v>
      </c>
      <c r="AD73" s="70">
        <v>2453</v>
      </c>
      <c r="AE73" s="70">
        <v>3404</v>
      </c>
      <c r="AF73" s="70">
        <v>2041</v>
      </c>
      <c r="AG73" s="70">
        <v>10353</v>
      </c>
      <c r="AH73" s="70">
        <v>205</v>
      </c>
      <c r="AI73" s="70">
        <v>158</v>
      </c>
      <c r="AJ73" s="70">
        <v>72</v>
      </c>
      <c r="AK73" s="70">
        <v>11149</v>
      </c>
      <c r="AL73" s="70">
        <v>1070</v>
      </c>
      <c r="AM73" s="70">
        <v>193</v>
      </c>
      <c r="AN73" s="70">
        <v>2537</v>
      </c>
      <c r="AO73" s="70">
        <v>1232</v>
      </c>
      <c r="AP73" s="70">
        <v>683</v>
      </c>
      <c r="AQ73" s="70">
        <v>240</v>
      </c>
      <c r="AR73" s="70">
        <v>3784</v>
      </c>
      <c r="AS73" s="70">
        <v>2955</v>
      </c>
      <c r="AT73" s="70">
        <v>8749</v>
      </c>
      <c r="AU73" s="70">
        <v>3954</v>
      </c>
      <c r="AV73" s="70">
        <v>7919</v>
      </c>
      <c r="AW73" s="70">
        <v>697</v>
      </c>
      <c r="AX73" s="70">
        <v>62</v>
      </c>
      <c r="AY73" s="70">
        <v>10543</v>
      </c>
      <c r="AZ73" s="70">
        <v>7165</v>
      </c>
      <c r="BA73" s="70">
        <v>1326</v>
      </c>
      <c r="BB73" s="70">
        <v>810</v>
      </c>
      <c r="BC73" s="70">
        <v>10258</v>
      </c>
      <c r="BD73" s="70">
        <v>6737</v>
      </c>
      <c r="BE73" s="70">
        <v>11409</v>
      </c>
      <c r="BF73" s="70">
        <v>2398</v>
      </c>
      <c r="BG73" s="70">
        <v>1201</v>
      </c>
      <c r="BH73" s="70">
        <v>5605</v>
      </c>
      <c r="BI73" s="70">
        <v>16518</v>
      </c>
      <c r="BJ73" s="70">
        <v>1920</v>
      </c>
      <c r="BK73" s="70">
        <v>877</v>
      </c>
      <c r="BL73" s="70">
        <v>1073</v>
      </c>
      <c r="BM73" s="70">
        <v>1536</v>
      </c>
      <c r="BN73" s="70">
        <v>2602</v>
      </c>
      <c r="BO73" s="70">
        <v>12412</v>
      </c>
      <c r="BP73" s="70">
        <v>10351</v>
      </c>
      <c r="BQ73" s="70">
        <v>2817</v>
      </c>
      <c r="BR73" s="70">
        <v>348</v>
      </c>
      <c r="BS73" s="70">
        <v>1210</v>
      </c>
      <c r="BT73" s="70">
        <v>29686</v>
      </c>
      <c r="BU73" s="70">
        <v>2023</v>
      </c>
      <c r="BV73" s="70">
        <v>265628</v>
      </c>
      <c r="BW73" s="70">
        <v>656227</v>
      </c>
      <c r="BX73" s="70">
        <v>0</v>
      </c>
      <c r="BY73" s="70">
        <v>0</v>
      </c>
      <c r="BZ73" s="70">
        <v>0</v>
      </c>
      <c r="CA73" s="70">
        <v>0</v>
      </c>
      <c r="CB73" s="70">
        <v>0</v>
      </c>
      <c r="CC73" s="70">
        <v>77</v>
      </c>
      <c r="CD73" s="70">
        <v>0</v>
      </c>
      <c r="CE73" s="70">
        <v>0</v>
      </c>
      <c r="CF73" s="70">
        <v>0</v>
      </c>
      <c r="CG73" s="70">
        <v>0</v>
      </c>
      <c r="CH73" s="70">
        <v>0</v>
      </c>
      <c r="CI73" s="70">
        <v>0</v>
      </c>
      <c r="CJ73" s="70">
        <v>0</v>
      </c>
      <c r="CK73" s="70">
        <v>0</v>
      </c>
      <c r="CL73" s="70">
        <v>0</v>
      </c>
      <c r="CM73" s="70">
        <v>0</v>
      </c>
      <c r="CN73" s="70">
        <v>0</v>
      </c>
      <c r="CO73" s="70">
        <v>0</v>
      </c>
      <c r="CP73" s="70">
        <v>921932</v>
      </c>
    </row>
    <row r="74" spans="1:94" x14ac:dyDescent="0.45">
      <c r="A74" t="s">
        <v>109</v>
      </c>
      <c r="B74" t="s">
        <v>203</v>
      </c>
      <c r="C74" s="70">
        <v>0</v>
      </c>
      <c r="D74" s="70">
        <v>0</v>
      </c>
      <c r="E74" s="70">
        <v>0</v>
      </c>
      <c r="F74" s="70">
        <v>0</v>
      </c>
      <c r="G74" s="70">
        <v>0</v>
      </c>
      <c r="H74" s="70">
        <v>0</v>
      </c>
      <c r="I74" s="70">
        <v>0</v>
      </c>
      <c r="J74" s="70">
        <v>0</v>
      </c>
      <c r="K74" s="70">
        <v>0</v>
      </c>
      <c r="L74" s="70">
        <v>0</v>
      </c>
      <c r="M74" s="70">
        <v>0</v>
      </c>
      <c r="N74" s="70">
        <v>0</v>
      </c>
      <c r="O74" s="70">
        <v>0</v>
      </c>
      <c r="P74" s="70">
        <v>0</v>
      </c>
      <c r="Q74" s="70">
        <v>0</v>
      </c>
      <c r="R74" s="70">
        <v>0</v>
      </c>
      <c r="S74" s="70">
        <v>0</v>
      </c>
      <c r="T74" s="70">
        <v>0</v>
      </c>
      <c r="U74" s="70">
        <v>0</v>
      </c>
      <c r="V74" s="70">
        <v>0</v>
      </c>
      <c r="W74" s="70">
        <v>0</v>
      </c>
      <c r="X74" s="70">
        <v>0</v>
      </c>
      <c r="Y74" s="70">
        <v>0</v>
      </c>
      <c r="Z74" s="70">
        <v>0</v>
      </c>
      <c r="AA74" s="70">
        <v>0</v>
      </c>
      <c r="AB74" s="70">
        <v>0</v>
      </c>
      <c r="AC74" s="70">
        <v>0</v>
      </c>
      <c r="AD74" s="70">
        <v>0</v>
      </c>
      <c r="AE74" s="70">
        <v>0</v>
      </c>
      <c r="AF74" s="70">
        <v>0</v>
      </c>
      <c r="AG74" s="70">
        <v>0</v>
      </c>
      <c r="AH74" s="70">
        <v>0</v>
      </c>
      <c r="AI74" s="70">
        <v>0</v>
      </c>
      <c r="AJ74" s="70">
        <v>0</v>
      </c>
      <c r="AK74" s="70">
        <v>0</v>
      </c>
      <c r="AL74" s="70">
        <v>0</v>
      </c>
      <c r="AM74" s="70">
        <v>0</v>
      </c>
      <c r="AN74" s="70">
        <v>0</v>
      </c>
      <c r="AO74" s="70">
        <v>0</v>
      </c>
      <c r="AP74" s="70">
        <v>0</v>
      </c>
      <c r="AQ74" s="70">
        <v>0</v>
      </c>
      <c r="AR74" s="70">
        <v>0</v>
      </c>
      <c r="AS74" s="70">
        <v>0</v>
      </c>
      <c r="AT74" s="70">
        <v>0</v>
      </c>
      <c r="AU74" s="70">
        <v>0</v>
      </c>
      <c r="AV74" s="70">
        <v>0</v>
      </c>
      <c r="AW74" s="70">
        <v>0</v>
      </c>
      <c r="AX74" s="70">
        <v>0</v>
      </c>
      <c r="AY74" s="70">
        <v>0</v>
      </c>
      <c r="AZ74" s="70">
        <v>0</v>
      </c>
      <c r="BA74" s="70">
        <v>0</v>
      </c>
      <c r="BB74" s="70">
        <v>0</v>
      </c>
      <c r="BC74" s="70">
        <v>0</v>
      </c>
      <c r="BD74" s="70">
        <v>0</v>
      </c>
      <c r="BE74" s="70">
        <v>0</v>
      </c>
      <c r="BF74" s="70">
        <v>0</v>
      </c>
      <c r="BG74" s="70">
        <v>0</v>
      </c>
      <c r="BH74" s="70">
        <v>0</v>
      </c>
      <c r="BI74" s="70">
        <v>0</v>
      </c>
      <c r="BJ74" s="70">
        <v>0</v>
      </c>
      <c r="BK74" s="70">
        <v>0</v>
      </c>
      <c r="BL74" s="70">
        <v>0</v>
      </c>
      <c r="BM74" s="70">
        <v>0</v>
      </c>
      <c r="BN74" s="70">
        <v>0</v>
      </c>
      <c r="BO74" s="70">
        <v>0</v>
      </c>
      <c r="BP74" s="70">
        <v>0</v>
      </c>
      <c r="BQ74" s="70">
        <v>0</v>
      </c>
      <c r="BR74" s="70">
        <v>0</v>
      </c>
      <c r="BS74" s="70">
        <v>0</v>
      </c>
      <c r="BT74" s="70">
        <v>0</v>
      </c>
      <c r="BU74" s="70">
        <v>0</v>
      </c>
      <c r="BV74" s="70">
        <v>0</v>
      </c>
      <c r="BW74" s="70">
        <v>0</v>
      </c>
      <c r="BX74" s="70">
        <v>0</v>
      </c>
      <c r="BY74" s="70">
        <v>0</v>
      </c>
      <c r="BZ74" s="70">
        <v>0</v>
      </c>
      <c r="CA74" s="70">
        <v>0</v>
      </c>
      <c r="CB74" s="70">
        <v>0</v>
      </c>
      <c r="CC74" s="70">
        <v>0</v>
      </c>
      <c r="CD74" s="70">
        <v>637399</v>
      </c>
      <c r="CE74" s="70">
        <v>0</v>
      </c>
      <c r="CF74" s="70">
        <v>0</v>
      </c>
      <c r="CG74" s="70">
        <v>0</v>
      </c>
      <c r="CH74" s="70">
        <v>0</v>
      </c>
      <c r="CI74" s="70">
        <v>0</v>
      </c>
      <c r="CJ74" s="70">
        <v>0</v>
      </c>
      <c r="CK74" s="70">
        <v>0</v>
      </c>
      <c r="CL74" s="70">
        <v>0</v>
      </c>
      <c r="CM74" s="70">
        <v>0</v>
      </c>
      <c r="CN74" s="70">
        <v>0</v>
      </c>
      <c r="CO74" s="70">
        <v>0</v>
      </c>
      <c r="CP74" s="70">
        <v>637399</v>
      </c>
    </row>
    <row r="75" spans="1:94" x14ac:dyDescent="0.45">
      <c r="A75" t="s">
        <v>110</v>
      </c>
      <c r="B75" t="s">
        <v>204</v>
      </c>
      <c r="C75" s="70">
        <v>0</v>
      </c>
      <c r="D75" s="70">
        <v>0</v>
      </c>
      <c r="E75" s="70">
        <v>0</v>
      </c>
      <c r="F75" s="70">
        <v>0</v>
      </c>
      <c r="G75" s="70">
        <v>0</v>
      </c>
      <c r="H75" s="70">
        <v>0</v>
      </c>
      <c r="I75" s="70">
        <v>0</v>
      </c>
      <c r="J75" s="70">
        <v>0</v>
      </c>
      <c r="K75" s="70">
        <v>0</v>
      </c>
      <c r="L75" s="70">
        <v>0</v>
      </c>
      <c r="M75" s="70">
        <v>0</v>
      </c>
      <c r="N75" s="70">
        <v>0</v>
      </c>
      <c r="O75" s="70">
        <v>0</v>
      </c>
      <c r="P75" s="70">
        <v>0</v>
      </c>
      <c r="Q75" s="70">
        <v>0</v>
      </c>
      <c r="R75" s="70">
        <v>0</v>
      </c>
      <c r="S75" s="70">
        <v>0</v>
      </c>
      <c r="T75" s="70">
        <v>0</v>
      </c>
      <c r="U75" s="70">
        <v>0</v>
      </c>
      <c r="V75" s="70">
        <v>0</v>
      </c>
      <c r="W75" s="70">
        <v>0</v>
      </c>
      <c r="X75" s="70">
        <v>0</v>
      </c>
      <c r="Y75" s="70">
        <v>0</v>
      </c>
      <c r="Z75" s="70">
        <v>0</v>
      </c>
      <c r="AA75" s="70">
        <v>0</v>
      </c>
      <c r="AB75" s="70">
        <v>0</v>
      </c>
      <c r="AC75" s="70">
        <v>0</v>
      </c>
      <c r="AD75" s="70">
        <v>0</v>
      </c>
      <c r="AE75" s="70">
        <v>0</v>
      </c>
      <c r="AF75" s="70">
        <v>0</v>
      </c>
      <c r="AG75" s="70">
        <v>0</v>
      </c>
      <c r="AH75" s="70">
        <v>0</v>
      </c>
      <c r="AI75" s="70">
        <v>0</v>
      </c>
      <c r="AJ75" s="70">
        <v>0</v>
      </c>
      <c r="AK75" s="70">
        <v>0</v>
      </c>
      <c r="AL75" s="70">
        <v>0</v>
      </c>
      <c r="AM75" s="70">
        <v>0</v>
      </c>
      <c r="AN75" s="70">
        <v>0</v>
      </c>
      <c r="AO75" s="70">
        <v>0</v>
      </c>
      <c r="AP75" s="70">
        <v>0</v>
      </c>
      <c r="AQ75" s="70">
        <v>0</v>
      </c>
      <c r="AR75" s="70">
        <v>0</v>
      </c>
      <c r="AS75" s="70">
        <v>0</v>
      </c>
      <c r="AT75" s="70">
        <v>0</v>
      </c>
      <c r="AU75" s="70">
        <v>0</v>
      </c>
      <c r="AV75" s="70">
        <v>0</v>
      </c>
      <c r="AW75" s="70">
        <v>0</v>
      </c>
      <c r="AX75" s="70">
        <v>0</v>
      </c>
      <c r="AY75" s="70">
        <v>0</v>
      </c>
      <c r="AZ75" s="70">
        <v>0</v>
      </c>
      <c r="BA75" s="70">
        <v>0</v>
      </c>
      <c r="BB75" s="70">
        <v>0</v>
      </c>
      <c r="BC75" s="70">
        <v>0</v>
      </c>
      <c r="BD75" s="70">
        <v>0</v>
      </c>
      <c r="BE75" s="70">
        <v>0</v>
      </c>
      <c r="BF75" s="70">
        <v>0</v>
      </c>
      <c r="BG75" s="70">
        <v>0</v>
      </c>
      <c r="BH75" s="70">
        <v>0</v>
      </c>
      <c r="BI75" s="70">
        <v>0</v>
      </c>
      <c r="BJ75" s="70">
        <v>0</v>
      </c>
      <c r="BK75" s="70">
        <v>0</v>
      </c>
      <c r="BL75" s="70">
        <v>0</v>
      </c>
      <c r="BM75" s="70">
        <v>0</v>
      </c>
      <c r="BN75" s="70">
        <v>0</v>
      </c>
      <c r="BO75" s="70">
        <v>0</v>
      </c>
      <c r="BP75" s="70">
        <v>0</v>
      </c>
      <c r="BQ75" s="70">
        <v>0</v>
      </c>
      <c r="BR75" s="70">
        <v>0</v>
      </c>
      <c r="BS75" s="70">
        <v>0</v>
      </c>
      <c r="BT75" s="70">
        <v>0</v>
      </c>
      <c r="BU75" s="70">
        <v>0</v>
      </c>
      <c r="BV75" s="70">
        <v>0</v>
      </c>
      <c r="BW75" s="70">
        <v>0</v>
      </c>
      <c r="BX75" s="70">
        <v>0</v>
      </c>
      <c r="BY75" s="70">
        <v>0</v>
      </c>
      <c r="BZ75" s="70">
        <v>0</v>
      </c>
      <c r="CA75" s="70">
        <v>0</v>
      </c>
      <c r="CB75" s="70">
        <v>0</v>
      </c>
      <c r="CC75" s="70">
        <v>0</v>
      </c>
      <c r="CD75" s="70">
        <v>0</v>
      </c>
      <c r="CE75" s="70">
        <v>0</v>
      </c>
      <c r="CF75" s="70">
        <v>0</v>
      </c>
      <c r="CG75" s="70">
        <v>0</v>
      </c>
      <c r="CH75" s="70">
        <v>419506</v>
      </c>
      <c r="CI75" s="70">
        <v>0</v>
      </c>
      <c r="CJ75" s="70">
        <v>0</v>
      </c>
      <c r="CK75" s="70">
        <v>0</v>
      </c>
      <c r="CL75" s="70">
        <v>0</v>
      </c>
      <c r="CM75" s="70">
        <v>0</v>
      </c>
      <c r="CN75" s="70">
        <v>0</v>
      </c>
      <c r="CO75" s="70">
        <v>0</v>
      </c>
      <c r="CP75" s="70">
        <v>419506</v>
      </c>
    </row>
    <row r="76" spans="1:94" x14ac:dyDescent="0.45">
      <c r="A76" t="s">
        <v>111</v>
      </c>
      <c r="B76" t="s">
        <v>205</v>
      </c>
      <c r="C76" s="70">
        <v>11</v>
      </c>
      <c r="D76" s="70">
        <v>3</v>
      </c>
      <c r="E76" s="70">
        <v>0</v>
      </c>
      <c r="F76" s="70">
        <v>4</v>
      </c>
      <c r="G76" s="70">
        <v>0</v>
      </c>
      <c r="H76" s="70">
        <v>146</v>
      </c>
      <c r="I76" s="70">
        <v>6</v>
      </c>
      <c r="J76" s="70">
        <v>0</v>
      </c>
      <c r="K76" s="70">
        <v>0</v>
      </c>
      <c r="L76" s="70">
        <v>9</v>
      </c>
      <c r="M76" s="70">
        <v>32</v>
      </c>
      <c r="N76" s="70">
        <v>296</v>
      </c>
      <c r="O76" s="70">
        <v>2</v>
      </c>
      <c r="P76" s="70">
        <v>145</v>
      </c>
      <c r="Q76" s="70">
        <v>0</v>
      </c>
      <c r="R76" s="70">
        <v>0</v>
      </c>
      <c r="S76" s="70">
        <v>0</v>
      </c>
      <c r="T76" s="70">
        <v>26</v>
      </c>
      <c r="U76" s="70">
        <v>0</v>
      </c>
      <c r="V76" s="70">
        <v>1</v>
      </c>
      <c r="W76" s="70">
        <v>0</v>
      </c>
      <c r="X76" s="70">
        <v>0</v>
      </c>
      <c r="Y76" s="70">
        <v>53</v>
      </c>
      <c r="Z76" s="70">
        <v>95</v>
      </c>
      <c r="AA76" s="70">
        <v>64</v>
      </c>
      <c r="AB76" s="70">
        <v>0</v>
      </c>
      <c r="AC76" s="70">
        <v>14296</v>
      </c>
      <c r="AD76" s="70">
        <v>573</v>
      </c>
      <c r="AE76" s="70">
        <v>396</v>
      </c>
      <c r="AF76" s="70">
        <v>253</v>
      </c>
      <c r="AG76" s="70">
        <v>3545</v>
      </c>
      <c r="AH76" s="70">
        <v>4</v>
      </c>
      <c r="AI76" s="70">
        <v>0</v>
      </c>
      <c r="AJ76" s="70">
        <v>2929</v>
      </c>
      <c r="AK76" s="70">
        <v>6958</v>
      </c>
      <c r="AL76" s="70">
        <v>190</v>
      </c>
      <c r="AM76" s="70">
        <v>37</v>
      </c>
      <c r="AN76" s="70">
        <v>921</v>
      </c>
      <c r="AO76" s="70">
        <v>332</v>
      </c>
      <c r="AP76" s="70">
        <v>589</v>
      </c>
      <c r="AQ76" s="70">
        <v>299</v>
      </c>
      <c r="AR76" s="70">
        <v>316</v>
      </c>
      <c r="AS76" s="70">
        <v>1154</v>
      </c>
      <c r="AT76" s="70">
        <v>2541</v>
      </c>
      <c r="AU76" s="70">
        <v>11870</v>
      </c>
      <c r="AV76" s="70">
        <v>92</v>
      </c>
      <c r="AW76" s="70">
        <v>0</v>
      </c>
      <c r="AX76" s="70">
        <v>4</v>
      </c>
      <c r="AY76" s="70">
        <v>330</v>
      </c>
      <c r="AZ76" s="70">
        <v>505</v>
      </c>
      <c r="BA76" s="70">
        <v>381</v>
      </c>
      <c r="BB76" s="70">
        <v>182</v>
      </c>
      <c r="BC76" s="70">
        <v>2480</v>
      </c>
      <c r="BD76" s="70">
        <v>151</v>
      </c>
      <c r="BE76" s="70">
        <v>1217</v>
      </c>
      <c r="BF76" s="70">
        <v>109</v>
      </c>
      <c r="BG76" s="70">
        <v>490</v>
      </c>
      <c r="BH76" s="70">
        <v>882</v>
      </c>
      <c r="BI76" s="70">
        <v>1755</v>
      </c>
      <c r="BJ76" s="70">
        <v>292</v>
      </c>
      <c r="BK76" s="70">
        <v>340</v>
      </c>
      <c r="BL76" s="70">
        <v>136</v>
      </c>
      <c r="BM76" s="70">
        <v>90</v>
      </c>
      <c r="BN76" s="70">
        <v>800</v>
      </c>
      <c r="BO76" s="70">
        <v>2896</v>
      </c>
      <c r="BP76" s="70">
        <v>1265</v>
      </c>
      <c r="BQ76" s="70">
        <v>0</v>
      </c>
      <c r="BR76" s="70">
        <v>135</v>
      </c>
      <c r="BS76" s="70">
        <v>2</v>
      </c>
      <c r="BT76" s="70">
        <v>1366</v>
      </c>
      <c r="BU76" s="70">
        <v>115</v>
      </c>
      <c r="BV76" s="70">
        <v>64112</v>
      </c>
      <c r="BW76" s="70">
        <v>6148</v>
      </c>
      <c r="BX76" s="70">
        <v>0</v>
      </c>
      <c r="BY76" s="70">
        <v>0</v>
      </c>
      <c r="BZ76" s="70">
        <v>0</v>
      </c>
      <c r="CA76" s="70">
        <v>0</v>
      </c>
      <c r="CB76" s="70">
        <v>0</v>
      </c>
      <c r="CC76" s="70">
        <v>894</v>
      </c>
      <c r="CD76" s="70">
        <v>0</v>
      </c>
      <c r="CE76" s="70">
        <v>0</v>
      </c>
      <c r="CF76" s="70">
        <v>0</v>
      </c>
      <c r="CG76" s="70">
        <v>0</v>
      </c>
      <c r="CH76" s="70">
        <v>0</v>
      </c>
      <c r="CI76" s="70">
        <v>0</v>
      </c>
      <c r="CJ76" s="70">
        <v>0</v>
      </c>
      <c r="CK76" s="70">
        <v>0</v>
      </c>
      <c r="CL76" s="70">
        <v>0</v>
      </c>
      <c r="CM76" s="70">
        <v>0</v>
      </c>
      <c r="CN76" s="70">
        <v>0</v>
      </c>
      <c r="CO76" s="70">
        <v>0</v>
      </c>
      <c r="CP76" s="70">
        <v>71154</v>
      </c>
    </row>
    <row r="77" spans="1:94" x14ac:dyDescent="0.45">
      <c r="A77" t="s">
        <v>112</v>
      </c>
      <c r="B77" t="s">
        <v>206</v>
      </c>
      <c r="C77" s="70">
        <v>0</v>
      </c>
      <c r="D77" s="70">
        <v>0</v>
      </c>
      <c r="E77" s="70">
        <v>0</v>
      </c>
      <c r="F77" s="70">
        <v>0</v>
      </c>
      <c r="G77" s="70">
        <v>0</v>
      </c>
      <c r="H77" s="70">
        <v>0</v>
      </c>
      <c r="I77" s="70">
        <v>0</v>
      </c>
      <c r="J77" s="70">
        <v>0</v>
      </c>
      <c r="K77" s="70">
        <v>0</v>
      </c>
      <c r="L77" s="70">
        <v>0</v>
      </c>
      <c r="M77" s="70">
        <v>0</v>
      </c>
      <c r="N77" s="70">
        <v>0</v>
      </c>
      <c r="O77" s="70">
        <v>0</v>
      </c>
      <c r="P77" s="70">
        <v>0</v>
      </c>
      <c r="Q77" s="70">
        <v>0</v>
      </c>
      <c r="R77" s="70">
        <v>0</v>
      </c>
      <c r="S77" s="70">
        <v>0</v>
      </c>
      <c r="T77" s="70">
        <v>0</v>
      </c>
      <c r="U77" s="70">
        <v>0</v>
      </c>
      <c r="V77" s="70">
        <v>0</v>
      </c>
      <c r="W77" s="70">
        <v>0</v>
      </c>
      <c r="X77" s="70">
        <v>0</v>
      </c>
      <c r="Y77" s="70">
        <v>0</v>
      </c>
      <c r="Z77" s="70">
        <v>0</v>
      </c>
      <c r="AA77" s="70">
        <v>0</v>
      </c>
      <c r="AB77" s="70">
        <v>0</v>
      </c>
      <c r="AC77" s="70">
        <v>0</v>
      </c>
      <c r="AD77" s="70">
        <v>0</v>
      </c>
      <c r="AE77" s="70">
        <v>0</v>
      </c>
      <c r="AF77" s="70">
        <v>0</v>
      </c>
      <c r="AG77" s="70">
        <v>0</v>
      </c>
      <c r="AH77" s="70">
        <v>0</v>
      </c>
      <c r="AI77" s="70">
        <v>0</v>
      </c>
      <c r="AJ77" s="70">
        <v>0</v>
      </c>
      <c r="AK77" s="70">
        <v>0</v>
      </c>
      <c r="AL77" s="70">
        <v>0</v>
      </c>
      <c r="AM77" s="70">
        <v>0</v>
      </c>
      <c r="AN77" s="70">
        <v>0</v>
      </c>
      <c r="AO77" s="70">
        <v>0</v>
      </c>
      <c r="AP77" s="70">
        <v>0</v>
      </c>
      <c r="AQ77" s="70">
        <v>0</v>
      </c>
      <c r="AR77" s="70">
        <v>0</v>
      </c>
      <c r="AS77" s="70">
        <v>0</v>
      </c>
      <c r="AT77" s="70">
        <v>0</v>
      </c>
      <c r="AU77" s="70">
        <v>0</v>
      </c>
      <c r="AV77" s="70">
        <v>0</v>
      </c>
      <c r="AW77" s="70">
        <v>0</v>
      </c>
      <c r="AX77" s="70">
        <v>0</v>
      </c>
      <c r="AY77" s="70">
        <v>0</v>
      </c>
      <c r="AZ77" s="70">
        <v>0</v>
      </c>
      <c r="BA77" s="70">
        <v>0</v>
      </c>
      <c r="BB77" s="70">
        <v>0</v>
      </c>
      <c r="BC77" s="70">
        <v>0</v>
      </c>
      <c r="BD77" s="70">
        <v>0</v>
      </c>
      <c r="BE77" s="70">
        <v>0</v>
      </c>
      <c r="BF77" s="70">
        <v>0</v>
      </c>
      <c r="BG77" s="70">
        <v>0</v>
      </c>
      <c r="BH77" s="70">
        <v>0</v>
      </c>
      <c r="BI77" s="70">
        <v>0</v>
      </c>
      <c r="BJ77" s="70">
        <v>0</v>
      </c>
      <c r="BK77" s="70">
        <v>0</v>
      </c>
      <c r="BL77" s="70">
        <v>0</v>
      </c>
      <c r="BM77" s="70">
        <v>0</v>
      </c>
      <c r="BN77" s="70">
        <v>0</v>
      </c>
      <c r="BO77" s="70">
        <v>0</v>
      </c>
      <c r="BP77" s="70">
        <v>0</v>
      </c>
      <c r="BQ77" s="70">
        <v>0</v>
      </c>
      <c r="BR77" s="70">
        <v>0</v>
      </c>
      <c r="BS77" s="70">
        <v>0</v>
      </c>
      <c r="BT77" s="70">
        <v>0</v>
      </c>
      <c r="BU77" s="70">
        <v>0</v>
      </c>
      <c r="BV77" s="70">
        <v>0</v>
      </c>
      <c r="BW77" s="70">
        <v>0</v>
      </c>
      <c r="BX77" s="70">
        <v>0</v>
      </c>
      <c r="BY77" s="70">
        <v>0</v>
      </c>
      <c r="BZ77" s="70">
        <v>0</v>
      </c>
      <c r="CA77" s="70">
        <v>0</v>
      </c>
      <c r="CB77" s="70">
        <v>0</v>
      </c>
      <c r="CC77" s="70">
        <v>0</v>
      </c>
      <c r="CD77" s="70">
        <v>0</v>
      </c>
      <c r="CE77" s="70">
        <v>0</v>
      </c>
      <c r="CF77" s="70">
        <v>0</v>
      </c>
      <c r="CG77" s="70">
        <v>0</v>
      </c>
      <c r="CH77" s="70">
        <v>0</v>
      </c>
      <c r="CI77" s="70">
        <v>0</v>
      </c>
      <c r="CJ77" s="70">
        <v>0</v>
      </c>
      <c r="CK77" s="70">
        <v>0</v>
      </c>
      <c r="CL77" s="70">
        <v>1847409</v>
      </c>
      <c r="CM77" s="70">
        <v>0</v>
      </c>
      <c r="CN77" s="70">
        <v>0</v>
      </c>
      <c r="CO77" s="70">
        <v>0</v>
      </c>
      <c r="CP77" s="70">
        <v>1847409</v>
      </c>
    </row>
    <row r="78" spans="1:94" x14ac:dyDescent="0.45">
      <c r="A78" t="s">
        <v>113</v>
      </c>
      <c r="B78" t="s">
        <v>207</v>
      </c>
      <c r="C78" s="70">
        <v>0</v>
      </c>
      <c r="D78" s="70">
        <v>5</v>
      </c>
      <c r="E78" s="70">
        <v>0</v>
      </c>
      <c r="F78" s="70">
        <v>0</v>
      </c>
      <c r="G78" s="70">
        <v>0</v>
      </c>
      <c r="H78" s="70">
        <v>2763</v>
      </c>
      <c r="I78" s="70">
        <v>0</v>
      </c>
      <c r="J78" s="70">
        <v>39</v>
      </c>
      <c r="K78" s="70">
        <v>115</v>
      </c>
      <c r="L78" s="70">
        <v>211</v>
      </c>
      <c r="M78" s="70">
        <v>178</v>
      </c>
      <c r="N78" s="70">
        <v>99</v>
      </c>
      <c r="O78" s="70">
        <v>27</v>
      </c>
      <c r="P78" s="70">
        <v>37</v>
      </c>
      <c r="Q78" s="70">
        <v>101</v>
      </c>
      <c r="R78" s="70">
        <v>42</v>
      </c>
      <c r="S78" s="70">
        <v>30</v>
      </c>
      <c r="T78" s="70">
        <v>56</v>
      </c>
      <c r="U78" s="70">
        <v>752</v>
      </c>
      <c r="V78" s="70">
        <v>49</v>
      </c>
      <c r="W78" s="70">
        <v>6</v>
      </c>
      <c r="X78" s="70">
        <v>165</v>
      </c>
      <c r="Y78" s="70">
        <v>35</v>
      </c>
      <c r="Z78" s="70">
        <v>347</v>
      </c>
      <c r="AA78" s="70">
        <v>1176</v>
      </c>
      <c r="AB78" s="70">
        <v>125</v>
      </c>
      <c r="AC78" s="70">
        <v>1114</v>
      </c>
      <c r="AD78" s="70">
        <v>361</v>
      </c>
      <c r="AE78" s="70">
        <v>292</v>
      </c>
      <c r="AF78" s="70">
        <v>137</v>
      </c>
      <c r="AG78" s="70">
        <v>941</v>
      </c>
      <c r="AH78" s="70">
        <v>2</v>
      </c>
      <c r="AI78" s="70">
        <v>0</v>
      </c>
      <c r="AJ78" s="70">
        <v>0</v>
      </c>
      <c r="AK78" s="70">
        <v>249</v>
      </c>
      <c r="AL78" s="70">
        <v>9</v>
      </c>
      <c r="AM78" s="70">
        <v>6</v>
      </c>
      <c r="AN78" s="70">
        <v>136</v>
      </c>
      <c r="AO78" s="70">
        <v>478</v>
      </c>
      <c r="AP78" s="70">
        <v>78</v>
      </c>
      <c r="AQ78" s="70">
        <v>46</v>
      </c>
      <c r="AR78" s="70">
        <v>193</v>
      </c>
      <c r="AS78" s="70">
        <v>74</v>
      </c>
      <c r="AT78" s="70">
        <v>543</v>
      </c>
      <c r="AU78" s="70">
        <v>207</v>
      </c>
      <c r="AV78" s="70">
        <v>84</v>
      </c>
      <c r="AW78" s="70">
        <v>0</v>
      </c>
      <c r="AX78" s="70">
        <v>0</v>
      </c>
      <c r="AY78" s="70">
        <v>914</v>
      </c>
      <c r="AZ78" s="70">
        <v>999</v>
      </c>
      <c r="BA78" s="70">
        <v>664</v>
      </c>
      <c r="BB78" s="70">
        <v>197</v>
      </c>
      <c r="BC78" s="70">
        <v>2160</v>
      </c>
      <c r="BD78" s="70">
        <v>375</v>
      </c>
      <c r="BE78" s="70">
        <v>1706</v>
      </c>
      <c r="BF78" s="70">
        <v>116</v>
      </c>
      <c r="BG78" s="70">
        <v>102</v>
      </c>
      <c r="BH78" s="70">
        <v>855</v>
      </c>
      <c r="BI78" s="70">
        <v>1051</v>
      </c>
      <c r="BJ78" s="70">
        <v>390</v>
      </c>
      <c r="BK78" s="70">
        <v>2690</v>
      </c>
      <c r="BL78" s="70">
        <v>55</v>
      </c>
      <c r="BM78" s="70">
        <v>300</v>
      </c>
      <c r="BN78" s="70">
        <v>690</v>
      </c>
      <c r="BO78" s="70">
        <v>1562</v>
      </c>
      <c r="BP78" s="70">
        <v>1313</v>
      </c>
      <c r="BQ78" s="70">
        <v>428</v>
      </c>
      <c r="BR78" s="70">
        <v>310</v>
      </c>
      <c r="BS78" s="70">
        <v>157</v>
      </c>
      <c r="BT78" s="70">
        <v>5562</v>
      </c>
      <c r="BU78" s="70">
        <v>780</v>
      </c>
      <c r="BV78" s="70">
        <v>34685</v>
      </c>
      <c r="BW78" s="70">
        <v>75522</v>
      </c>
      <c r="BX78" s="70">
        <v>0</v>
      </c>
      <c r="BY78" s="70">
        <v>0</v>
      </c>
      <c r="BZ78" s="70">
        <v>0</v>
      </c>
      <c r="CA78" s="70">
        <v>0</v>
      </c>
      <c r="CB78" s="70">
        <v>0</v>
      </c>
      <c r="CC78" s="70">
        <v>0</v>
      </c>
      <c r="CD78" s="70">
        <v>0</v>
      </c>
      <c r="CE78" s="70">
        <v>0</v>
      </c>
      <c r="CF78" s="70">
        <v>0</v>
      </c>
      <c r="CG78" s="70">
        <v>0</v>
      </c>
      <c r="CH78" s="70">
        <v>0</v>
      </c>
      <c r="CI78" s="70">
        <v>0</v>
      </c>
      <c r="CJ78" s="70">
        <v>0</v>
      </c>
      <c r="CK78" s="70">
        <v>0</v>
      </c>
      <c r="CL78" s="70">
        <v>0</v>
      </c>
      <c r="CM78" s="70">
        <v>0</v>
      </c>
      <c r="CN78" s="70">
        <v>0</v>
      </c>
      <c r="CO78" s="70">
        <v>0</v>
      </c>
      <c r="CP78" s="70">
        <v>110207</v>
      </c>
    </row>
    <row r="79" spans="1:94" x14ac:dyDescent="0.45">
      <c r="A79" t="s">
        <v>229</v>
      </c>
      <c r="B79" t="s">
        <v>230</v>
      </c>
      <c r="C79" s="70">
        <v>1055</v>
      </c>
      <c r="D79" s="70">
        <v>68</v>
      </c>
      <c r="E79" s="70">
        <v>1319</v>
      </c>
      <c r="F79" s="70">
        <v>56</v>
      </c>
      <c r="G79" s="70">
        <v>432</v>
      </c>
      <c r="H79" s="70">
        <v>1329</v>
      </c>
      <c r="I79" s="70">
        <v>2169</v>
      </c>
      <c r="J79" s="70">
        <v>235</v>
      </c>
      <c r="K79" s="70">
        <v>237</v>
      </c>
      <c r="L79" s="70">
        <v>761</v>
      </c>
      <c r="M79" s="70">
        <v>864</v>
      </c>
      <c r="N79" s="70">
        <v>1410</v>
      </c>
      <c r="O79" s="70">
        <v>1308</v>
      </c>
      <c r="P79" s="70">
        <v>408</v>
      </c>
      <c r="Q79" s="70">
        <v>1784</v>
      </c>
      <c r="R79" s="70">
        <v>755</v>
      </c>
      <c r="S79" s="70">
        <v>148</v>
      </c>
      <c r="T79" s="70">
        <v>517</v>
      </c>
      <c r="U79" s="70">
        <v>2554</v>
      </c>
      <c r="V79" s="70">
        <v>120</v>
      </c>
      <c r="W79" s="70">
        <v>29</v>
      </c>
      <c r="X79" s="70">
        <v>542</v>
      </c>
      <c r="Y79" s="70">
        <v>277</v>
      </c>
      <c r="Z79" s="70">
        <v>2673</v>
      </c>
      <c r="AA79" s="70">
        <v>2723</v>
      </c>
      <c r="AB79" s="70">
        <v>664</v>
      </c>
      <c r="AC79" s="70">
        <v>6095</v>
      </c>
      <c r="AD79" s="70">
        <v>56</v>
      </c>
      <c r="AE79" s="70">
        <v>617</v>
      </c>
      <c r="AF79" s="70">
        <v>706</v>
      </c>
      <c r="AG79" s="70">
        <v>3129</v>
      </c>
      <c r="AH79" s="70">
        <v>16938</v>
      </c>
      <c r="AI79" s="70">
        <v>224</v>
      </c>
      <c r="AJ79" s="70">
        <v>2717</v>
      </c>
      <c r="AK79" s="70">
        <v>1258</v>
      </c>
      <c r="AL79" s="70">
        <v>16</v>
      </c>
      <c r="AM79" s="70">
        <v>47</v>
      </c>
      <c r="AN79" s="70">
        <v>461</v>
      </c>
      <c r="AO79" s="70">
        <v>102</v>
      </c>
      <c r="AP79" s="70">
        <v>1017</v>
      </c>
      <c r="AQ79" s="70">
        <v>417</v>
      </c>
      <c r="AR79" s="70">
        <v>8432</v>
      </c>
      <c r="AS79" s="70">
        <v>825</v>
      </c>
      <c r="AT79" s="70">
        <v>3303</v>
      </c>
      <c r="AU79" s="70">
        <v>33523</v>
      </c>
      <c r="AV79" s="70">
        <v>1719</v>
      </c>
      <c r="AW79" s="70">
        <v>182</v>
      </c>
      <c r="AX79" s="70">
        <v>1735</v>
      </c>
      <c r="AY79" s="70">
        <v>3017</v>
      </c>
      <c r="AZ79" s="70">
        <v>925</v>
      </c>
      <c r="BA79" s="70">
        <v>366</v>
      </c>
      <c r="BB79" s="70">
        <v>1288</v>
      </c>
      <c r="BC79" s="70">
        <v>3133</v>
      </c>
      <c r="BD79" s="70">
        <v>1525</v>
      </c>
      <c r="BE79" s="70">
        <v>1593</v>
      </c>
      <c r="BF79" s="70">
        <v>98</v>
      </c>
      <c r="BG79" s="70">
        <v>669</v>
      </c>
      <c r="BH79" s="70">
        <v>0</v>
      </c>
      <c r="BI79" s="70">
        <v>0</v>
      </c>
      <c r="BJ79" s="70">
        <v>333</v>
      </c>
      <c r="BK79" s="70">
        <v>0</v>
      </c>
      <c r="BL79" s="70">
        <v>290</v>
      </c>
      <c r="BM79" s="70">
        <v>282</v>
      </c>
      <c r="BN79" s="70">
        <v>789</v>
      </c>
      <c r="BO79" s="70">
        <v>1906</v>
      </c>
      <c r="BP79" s="70">
        <v>547</v>
      </c>
      <c r="BQ79" s="70">
        <v>7447</v>
      </c>
      <c r="BR79" s="70">
        <v>3975</v>
      </c>
      <c r="BS79" s="70">
        <v>788</v>
      </c>
      <c r="BT79" s="70">
        <v>0</v>
      </c>
      <c r="BU79" s="70">
        <v>0</v>
      </c>
      <c r="BV79" s="70">
        <v>136927</v>
      </c>
      <c r="BW79" s="70">
        <v>-77332</v>
      </c>
      <c r="BX79" s="70">
        <v>0</v>
      </c>
      <c r="BY79" s="70">
        <v>10333</v>
      </c>
      <c r="BZ79" s="70">
        <v>0</v>
      </c>
      <c r="CA79" s="70">
        <v>0</v>
      </c>
      <c r="CB79" s="70">
        <v>0</v>
      </c>
      <c r="CC79" s="70">
        <v>223004</v>
      </c>
      <c r="CD79" s="70">
        <v>0</v>
      </c>
      <c r="CE79" s="70">
        <v>0</v>
      </c>
      <c r="CF79" s="70">
        <v>0</v>
      </c>
      <c r="CG79" s="70">
        <v>0</v>
      </c>
      <c r="CH79" s="70">
        <v>0</v>
      </c>
      <c r="CI79" s="70">
        <v>0</v>
      </c>
      <c r="CJ79" s="70">
        <v>0</v>
      </c>
      <c r="CK79" s="70">
        <v>0</v>
      </c>
      <c r="CL79" s="70">
        <v>0</v>
      </c>
      <c r="CM79" s="70">
        <v>0</v>
      </c>
      <c r="CN79" s="70">
        <v>0</v>
      </c>
      <c r="CO79" s="70">
        <v>0</v>
      </c>
      <c r="CP79" s="70">
        <v>292932</v>
      </c>
    </row>
    <row r="80" spans="1:94" x14ac:dyDescent="0.45">
      <c r="A80" t="s">
        <v>231</v>
      </c>
      <c r="B80" t="s">
        <v>232</v>
      </c>
      <c r="C80" s="70">
        <v>-45</v>
      </c>
      <c r="D80" s="70">
        <v>277</v>
      </c>
      <c r="E80" s="70">
        <v>0</v>
      </c>
      <c r="F80" s="70">
        <v>-23</v>
      </c>
      <c r="G80" s="70">
        <v>785</v>
      </c>
      <c r="H80" s="70">
        <v>7066</v>
      </c>
      <c r="I80" s="70">
        <v>2362</v>
      </c>
      <c r="J80" s="70">
        <v>0</v>
      </c>
      <c r="K80" s="70">
        <v>97</v>
      </c>
      <c r="L80" s="70">
        <v>34649</v>
      </c>
      <c r="M80" s="70">
        <v>389</v>
      </c>
      <c r="N80" s="70">
        <v>5</v>
      </c>
      <c r="O80" s="70">
        <v>0</v>
      </c>
      <c r="P80" s="70">
        <v>0</v>
      </c>
      <c r="Q80" s="70">
        <v>0</v>
      </c>
      <c r="R80" s="70">
        <v>0</v>
      </c>
      <c r="S80" s="70">
        <v>0</v>
      </c>
      <c r="T80" s="70">
        <v>259</v>
      </c>
      <c r="U80" s="70">
        <v>0</v>
      </c>
      <c r="V80" s="70">
        <v>29</v>
      </c>
      <c r="W80" s="70">
        <v>0</v>
      </c>
      <c r="X80" s="70">
        <v>4762</v>
      </c>
      <c r="Y80" s="70">
        <v>0</v>
      </c>
      <c r="Z80" s="70">
        <v>0</v>
      </c>
      <c r="AA80" s="70">
        <v>64</v>
      </c>
      <c r="AB80" s="70">
        <v>61</v>
      </c>
      <c r="AC80" s="70">
        <v>0</v>
      </c>
      <c r="AD80" s="70">
        <v>31</v>
      </c>
      <c r="AE80" s="70">
        <v>0</v>
      </c>
      <c r="AF80" s="70">
        <v>0</v>
      </c>
      <c r="AG80" s="70">
        <v>344</v>
      </c>
      <c r="AH80" s="70">
        <v>-570</v>
      </c>
      <c r="AI80" s="70">
        <v>0</v>
      </c>
      <c r="AJ80" s="70">
        <v>-74</v>
      </c>
      <c r="AK80" s="70">
        <v>272</v>
      </c>
      <c r="AL80" s="70">
        <v>3</v>
      </c>
      <c r="AM80" s="70">
        <v>113</v>
      </c>
      <c r="AN80" s="70">
        <v>7251</v>
      </c>
      <c r="AO80" s="70">
        <v>2</v>
      </c>
      <c r="AP80" s="70">
        <v>0</v>
      </c>
      <c r="AQ80" s="70">
        <v>430</v>
      </c>
      <c r="AR80" s="70">
        <v>6</v>
      </c>
      <c r="AS80" s="70">
        <v>0</v>
      </c>
      <c r="AT80" s="70">
        <v>0</v>
      </c>
      <c r="AU80" s="70">
        <v>0</v>
      </c>
      <c r="AV80" s="70">
        <v>0</v>
      </c>
      <c r="AW80" s="70">
        <v>0</v>
      </c>
      <c r="AX80" s="70">
        <v>0</v>
      </c>
      <c r="AY80" s="70">
        <v>0</v>
      </c>
      <c r="AZ80" s="70">
        <v>-38</v>
      </c>
      <c r="BA80" s="70">
        <v>0</v>
      </c>
      <c r="BB80" s="70">
        <v>0</v>
      </c>
      <c r="BC80" s="70">
        <v>0</v>
      </c>
      <c r="BD80" s="70">
        <v>247</v>
      </c>
      <c r="BE80" s="70">
        <v>0</v>
      </c>
      <c r="BF80" s="70">
        <v>0</v>
      </c>
      <c r="BG80" s="70">
        <v>2800</v>
      </c>
      <c r="BH80" s="70">
        <v>3</v>
      </c>
      <c r="BI80" s="70">
        <v>0</v>
      </c>
      <c r="BJ80" s="70">
        <v>0</v>
      </c>
      <c r="BK80" s="70">
        <v>0</v>
      </c>
      <c r="BL80" s="70">
        <v>-63</v>
      </c>
      <c r="BM80" s="70">
        <v>1242</v>
      </c>
      <c r="BN80" s="70">
        <v>0</v>
      </c>
      <c r="BO80" s="70">
        <v>0</v>
      </c>
      <c r="BP80" s="70">
        <v>12708</v>
      </c>
      <c r="BQ80" s="70">
        <v>-43</v>
      </c>
      <c r="BR80" s="70">
        <v>0</v>
      </c>
      <c r="BS80" s="70">
        <v>0</v>
      </c>
      <c r="BT80" s="70">
        <v>0</v>
      </c>
      <c r="BU80" s="70">
        <v>0</v>
      </c>
      <c r="BV80" s="70">
        <v>75399</v>
      </c>
      <c r="BW80" s="70">
        <v>186435</v>
      </c>
      <c r="BX80" s="70">
        <v>-127898</v>
      </c>
      <c r="BY80" s="70">
        <v>0</v>
      </c>
      <c r="BZ80" s="70">
        <v>-740</v>
      </c>
      <c r="CA80" s="70">
        <v>-2840</v>
      </c>
      <c r="CB80" s="70">
        <v>8563</v>
      </c>
      <c r="CC80" s="70">
        <v>42030</v>
      </c>
      <c r="CD80" s="70">
        <v>0</v>
      </c>
      <c r="CE80" s="70">
        <v>0</v>
      </c>
      <c r="CF80" s="70">
        <v>0</v>
      </c>
      <c r="CG80" s="70">
        <v>-4</v>
      </c>
      <c r="CH80" s="70">
        <v>0</v>
      </c>
      <c r="CI80" s="70">
        <v>2595</v>
      </c>
      <c r="CJ80" s="70">
        <v>0</v>
      </c>
      <c r="CK80" s="70">
        <v>-294</v>
      </c>
      <c r="CL80" s="70">
        <v>0</v>
      </c>
      <c r="CM80" s="70">
        <v>8317</v>
      </c>
      <c r="CN80" s="70">
        <v>0</v>
      </c>
      <c r="CO80" s="70">
        <v>4252</v>
      </c>
      <c r="CP80" s="70">
        <v>195814</v>
      </c>
    </row>
    <row r="81" spans="1:94" x14ac:dyDescent="0.45">
      <c r="A81" s="9" t="s">
        <v>233</v>
      </c>
      <c r="B81" s="9" t="s">
        <v>208</v>
      </c>
      <c r="C81" s="70">
        <v>259647</v>
      </c>
      <c r="D81" s="70">
        <v>20529</v>
      </c>
      <c r="E81" s="70">
        <v>174906</v>
      </c>
      <c r="F81" s="70">
        <v>45490</v>
      </c>
      <c r="G81" s="70">
        <v>56773</v>
      </c>
      <c r="H81" s="70">
        <v>183451</v>
      </c>
      <c r="I81" s="70">
        <v>769264</v>
      </c>
      <c r="J81" s="70">
        <v>75575</v>
      </c>
      <c r="K81" s="70">
        <v>71456</v>
      </c>
      <c r="L81" s="70">
        <v>192512</v>
      </c>
      <c r="M81" s="70">
        <v>235797</v>
      </c>
      <c r="N81" s="70">
        <v>243826</v>
      </c>
      <c r="O81" s="70">
        <v>80094</v>
      </c>
      <c r="P81" s="70">
        <v>69678</v>
      </c>
      <c r="Q81" s="70">
        <v>591874</v>
      </c>
      <c r="R81" s="70">
        <v>182811</v>
      </c>
      <c r="S81" s="70">
        <v>47436</v>
      </c>
      <c r="T81" s="70">
        <v>80881</v>
      </c>
      <c r="U81" s="70">
        <v>704636</v>
      </c>
      <c r="V81" s="70">
        <v>38012</v>
      </c>
      <c r="W81" s="70">
        <v>10729</v>
      </c>
      <c r="X81" s="70">
        <v>132844</v>
      </c>
      <c r="Y81" s="70">
        <v>42760</v>
      </c>
      <c r="Z81" s="70">
        <v>479811</v>
      </c>
      <c r="AA81" s="70">
        <v>460112</v>
      </c>
      <c r="AB81" s="70">
        <v>154997</v>
      </c>
      <c r="AC81" s="70">
        <v>828615</v>
      </c>
      <c r="AD81" s="70">
        <v>106896</v>
      </c>
      <c r="AE81" s="70">
        <v>95270</v>
      </c>
      <c r="AF81" s="70">
        <v>89534</v>
      </c>
      <c r="AG81" s="70">
        <v>444236</v>
      </c>
      <c r="AH81" s="70">
        <v>95106</v>
      </c>
      <c r="AI81" s="70">
        <v>41376</v>
      </c>
      <c r="AJ81" s="70">
        <v>38285</v>
      </c>
      <c r="AK81" s="70">
        <v>198674</v>
      </c>
      <c r="AL81" s="70">
        <v>31316</v>
      </c>
      <c r="AM81" s="70">
        <v>6347</v>
      </c>
      <c r="AN81" s="70">
        <v>126539</v>
      </c>
      <c r="AO81" s="70">
        <v>70358</v>
      </c>
      <c r="AP81" s="70">
        <v>93372</v>
      </c>
      <c r="AQ81" s="70">
        <v>65660</v>
      </c>
      <c r="AR81" s="70">
        <v>433901</v>
      </c>
      <c r="AS81" s="70">
        <v>172790</v>
      </c>
      <c r="AT81" s="70">
        <v>364443</v>
      </c>
      <c r="AU81" s="70">
        <v>359420</v>
      </c>
      <c r="AV81" s="70">
        <v>594308</v>
      </c>
      <c r="AW81" s="70">
        <v>143578</v>
      </c>
      <c r="AX81" s="70">
        <v>231379</v>
      </c>
      <c r="AY81" s="70">
        <v>867725</v>
      </c>
      <c r="AZ81" s="70">
        <v>109909</v>
      </c>
      <c r="BA81" s="70">
        <v>98314</v>
      </c>
      <c r="BB81" s="70">
        <v>121363</v>
      </c>
      <c r="BC81" s="70">
        <v>609834</v>
      </c>
      <c r="BD81" s="70">
        <v>240824</v>
      </c>
      <c r="BE81" s="70">
        <v>409472</v>
      </c>
      <c r="BF81" s="70">
        <v>49839</v>
      </c>
      <c r="BG81" s="70">
        <v>114015</v>
      </c>
      <c r="BH81" s="70">
        <v>347565</v>
      </c>
      <c r="BI81" s="70">
        <v>445365</v>
      </c>
      <c r="BJ81" s="70">
        <v>106097</v>
      </c>
      <c r="BK81" s="70">
        <v>87858</v>
      </c>
      <c r="BL81" s="70">
        <v>66090</v>
      </c>
      <c r="BM81" s="70">
        <v>69036</v>
      </c>
      <c r="BN81" s="70">
        <v>112179</v>
      </c>
      <c r="BO81" s="70">
        <v>400276</v>
      </c>
      <c r="BP81" s="70">
        <v>302440</v>
      </c>
      <c r="BQ81" s="70">
        <v>244302</v>
      </c>
      <c r="BR81" s="70">
        <v>135761</v>
      </c>
      <c r="BS81" s="70">
        <v>30261</v>
      </c>
      <c r="BT81" s="70">
        <v>805196</v>
      </c>
      <c r="BU81" s="70">
        <v>202074</v>
      </c>
      <c r="BV81" s="70">
        <v>16013103</v>
      </c>
      <c r="BW81" s="70">
        <v>13998666</v>
      </c>
      <c r="BX81" s="70">
        <v>1222584</v>
      </c>
      <c r="BY81" s="70">
        <v>931146</v>
      </c>
      <c r="BZ81" s="70">
        <v>786659</v>
      </c>
      <c r="CA81" s="70">
        <v>633191</v>
      </c>
      <c r="CB81" s="70">
        <v>54724</v>
      </c>
      <c r="CC81" s="70">
        <v>2200514</v>
      </c>
      <c r="CD81" s="70">
        <v>637399</v>
      </c>
      <c r="CE81" s="70">
        <v>83747</v>
      </c>
      <c r="CF81" s="70">
        <v>68751</v>
      </c>
      <c r="CG81" s="70">
        <v>3698</v>
      </c>
      <c r="CH81" s="70">
        <v>419506</v>
      </c>
      <c r="CI81" s="70">
        <v>21826</v>
      </c>
      <c r="CJ81" s="70">
        <v>100011</v>
      </c>
      <c r="CK81" s="70">
        <v>12330</v>
      </c>
      <c r="CL81" s="70">
        <v>1847409</v>
      </c>
      <c r="CM81" s="70">
        <v>47866</v>
      </c>
      <c r="CN81" s="70">
        <v>39631</v>
      </c>
      <c r="CO81" s="70">
        <v>309290</v>
      </c>
      <c r="CP81" s="70">
        <v>39432054</v>
      </c>
    </row>
    <row r="82" spans="1:94" x14ac:dyDescent="0.45">
      <c r="A82" t="s">
        <v>234</v>
      </c>
      <c r="B82" t="s">
        <v>235</v>
      </c>
      <c r="C82" s="70">
        <v>32707</v>
      </c>
      <c r="D82" s="70">
        <v>26767</v>
      </c>
      <c r="E82" s="70">
        <v>29872</v>
      </c>
      <c r="F82" s="70">
        <v>18750</v>
      </c>
      <c r="G82" s="70">
        <v>35603</v>
      </c>
      <c r="H82" s="70">
        <v>85248</v>
      </c>
      <c r="I82" s="70">
        <v>553766</v>
      </c>
      <c r="J82" s="70">
        <v>23457</v>
      </c>
      <c r="K82" s="70">
        <v>30773</v>
      </c>
      <c r="L82" s="70">
        <v>33844</v>
      </c>
      <c r="M82" s="70">
        <v>105373</v>
      </c>
      <c r="N82" s="70">
        <v>100354</v>
      </c>
      <c r="O82" s="70">
        <v>158140</v>
      </c>
      <c r="P82" s="70">
        <v>38142</v>
      </c>
      <c r="Q82" s="70">
        <v>80112</v>
      </c>
      <c r="R82" s="70">
        <v>84224</v>
      </c>
      <c r="S82" s="70">
        <v>22575</v>
      </c>
      <c r="T82" s="70">
        <v>56569</v>
      </c>
      <c r="U82" s="70">
        <v>118149</v>
      </c>
      <c r="V82" s="70">
        <v>12515</v>
      </c>
      <c r="W82" s="70">
        <v>7745</v>
      </c>
      <c r="X82" s="70">
        <v>30913</v>
      </c>
      <c r="Y82" s="70">
        <v>26517</v>
      </c>
      <c r="Z82" s="70">
        <v>20880</v>
      </c>
      <c r="AA82" s="70">
        <v>105544</v>
      </c>
      <c r="AB82" s="70">
        <v>49160</v>
      </c>
      <c r="AC82" s="70">
        <v>544852</v>
      </c>
      <c r="AD82" s="70">
        <v>121889</v>
      </c>
      <c r="AE82" s="70">
        <v>98575</v>
      </c>
      <c r="AF82" s="70">
        <v>95685</v>
      </c>
      <c r="AG82" s="70">
        <v>311198</v>
      </c>
      <c r="AH82" s="70">
        <v>58676</v>
      </c>
      <c r="AI82" s="70">
        <v>22868</v>
      </c>
      <c r="AJ82" s="70">
        <v>7506</v>
      </c>
      <c r="AK82" s="70">
        <v>103824</v>
      </c>
      <c r="AL82" s="70">
        <v>23831</v>
      </c>
      <c r="AM82" s="70">
        <v>7762</v>
      </c>
      <c r="AN82" s="70">
        <v>92694</v>
      </c>
      <c r="AO82" s="70">
        <v>60454</v>
      </c>
      <c r="AP82" s="70">
        <v>145248</v>
      </c>
      <c r="AQ82" s="70">
        <v>37351</v>
      </c>
      <c r="AR82" s="70">
        <v>113242</v>
      </c>
      <c r="AS82" s="70">
        <v>81026</v>
      </c>
      <c r="AT82" s="70">
        <v>273824</v>
      </c>
      <c r="AU82" s="70">
        <v>254626</v>
      </c>
      <c r="AV82" s="70">
        <v>285929</v>
      </c>
      <c r="AW82" s="70">
        <v>2437</v>
      </c>
      <c r="AX82" s="70">
        <v>19872</v>
      </c>
      <c r="AY82" s="70">
        <v>99979</v>
      </c>
      <c r="AZ82" s="70">
        <v>38680</v>
      </c>
      <c r="BA82" s="70">
        <v>136806</v>
      </c>
      <c r="BB82" s="70">
        <v>285450</v>
      </c>
      <c r="BC82" s="70">
        <v>632306</v>
      </c>
      <c r="BD82" s="70">
        <v>342657</v>
      </c>
      <c r="BE82" s="70">
        <v>430807</v>
      </c>
      <c r="BF82" s="70">
        <v>32140</v>
      </c>
      <c r="BG82" s="70">
        <v>197526</v>
      </c>
      <c r="BH82" s="70">
        <v>574555</v>
      </c>
      <c r="BI82" s="70">
        <v>411919</v>
      </c>
      <c r="BJ82" s="70">
        <v>137617</v>
      </c>
      <c r="BK82" s="70">
        <v>121548</v>
      </c>
      <c r="BL82" s="70">
        <v>62794</v>
      </c>
      <c r="BM82" s="70">
        <v>56239</v>
      </c>
      <c r="BN82" s="70">
        <v>86876</v>
      </c>
      <c r="BO82" s="70">
        <v>309319</v>
      </c>
      <c r="BP82" s="70">
        <v>320889</v>
      </c>
      <c r="BQ82" s="70">
        <v>258668</v>
      </c>
      <c r="BR82" s="70">
        <v>192965</v>
      </c>
      <c r="BS82" s="70">
        <v>61823</v>
      </c>
      <c r="BT82" s="70">
        <v>1387571</v>
      </c>
      <c r="BU82" s="70">
        <v>111172</v>
      </c>
      <c r="BV82" s="70">
        <v>10941366</v>
      </c>
      <c r="BW82" s="70">
        <v>0</v>
      </c>
      <c r="BX82" s="70">
        <v>0</v>
      </c>
      <c r="BY82" s="70">
        <v>0</v>
      </c>
      <c r="BZ82" s="70">
        <v>0</v>
      </c>
      <c r="CA82" s="70">
        <v>0</v>
      </c>
      <c r="CB82" s="70">
        <v>0</v>
      </c>
      <c r="CC82" s="70">
        <v>0</v>
      </c>
      <c r="CD82" s="70">
        <v>0</v>
      </c>
      <c r="CE82" s="70">
        <v>0</v>
      </c>
      <c r="CF82" s="70">
        <v>0</v>
      </c>
      <c r="CG82" s="70">
        <v>0</v>
      </c>
      <c r="CH82" s="70">
        <v>0</v>
      </c>
      <c r="CI82" s="70">
        <v>0</v>
      </c>
      <c r="CJ82" s="70">
        <v>0</v>
      </c>
      <c r="CK82" s="70">
        <v>0</v>
      </c>
      <c r="CL82" s="70">
        <v>0</v>
      </c>
      <c r="CM82" s="70">
        <v>0</v>
      </c>
      <c r="CN82" s="70">
        <v>0</v>
      </c>
      <c r="CO82" s="70">
        <v>0</v>
      </c>
      <c r="CP82" s="70">
        <v>0</v>
      </c>
    </row>
    <row r="83" spans="1:94" x14ac:dyDescent="0.45">
      <c r="A83" t="s">
        <v>236</v>
      </c>
      <c r="B83" t="s">
        <v>237</v>
      </c>
      <c r="C83" s="70">
        <v>98676</v>
      </c>
      <c r="D83" s="70">
        <v>8273</v>
      </c>
      <c r="E83" s="70">
        <v>171756</v>
      </c>
      <c r="F83" s="70">
        <v>35920</v>
      </c>
      <c r="G83" s="70">
        <v>11404</v>
      </c>
      <c r="H83" s="70">
        <v>175254</v>
      </c>
      <c r="I83" s="70">
        <v>274931</v>
      </c>
      <c r="J83" s="70">
        <v>16283</v>
      </c>
      <c r="K83" s="70">
        <v>29263</v>
      </c>
      <c r="L83" s="70">
        <v>27388</v>
      </c>
      <c r="M83" s="70">
        <v>50613</v>
      </c>
      <c r="N83" s="70">
        <v>51501</v>
      </c>
      <c r="O83" s="70">
        <v>130356</v>
      </c>
      <c r="P83" s="70">
        <v>27278</v>
      </c>
      <c r="Q83" s="70">
        <v>78382</v>
      </c>
      <c r="R83" s="70">
        <v>74608</v>
      </c>
      <c r="S83" s="70">
        <v>7160</v>
      </c>
      <c r="T83" s="70">
        <v>38413</v>
      </c>
      <c r="U83" s="70">
        <v>122202</v>
      </c>
      <c r="V83" s="70">
        <v>5706</v>
      </c>
      <c r="W83" s="70">
        <v>1179</v>
      </c>
      <c r="X83" s="70">
        <v>24166</v>
      </c>
      <c r="Y83" s="70">
        <v>13054</v>
      </c>
      <c r="Z83" s="70">
        <v>148323</v>
      </c>
      <c r="AA83" s="70">
        <v>252903</v>
      </c>
      <c r="AB83" s="70">
        <v>28897</v>
      </c>
      <c r="AC83" s="70">
        <v>422505</v>
      </c>
      <c r="AD83" s="70">
        <v>38864</v>
      </c>
      <c r="AE83" s="70">
        <v>30967</v>
      </c>
      <c r="AF83" s="70">
        <v>12289</v>
      </c>
      <c r="AG83" s="70">
        <v>172567</v>
      </c>
      <c r="AH83" s="70">
        <v>57502</v>
      </c>
      <c r="AI83" s="70">
        <v>21475</v>
      </c>
      <c r="AJ83" s="70">
        <v>6390</v>
      </c>
      <c r="AK83" s="70">
        <v>60077</v>
      </c>
      <c r="AL83" s="70">
        <v>21330</v>
      </c>
      <c r="AM83" s="70">
        <v>34535</v>
      </c>
      <c r="AN83" s="70">
        <v>29229</v>
      </c>
      <c r="AO83" s="70">
        <v>8493</v>
      </c>
      <c r="AP83" s="70">
        <v>121843</v>
      </c>
      <c r="AQ83" s="70">
        <v>55164</v>
      </c>
      <c r="AR83" s="70">
        <v>289863</v>
      </c>
      <c r="AS83" s="70">
        <v>169562</v>
      </c>
      <c r="AT83" s="70">
        <v>328802</v>
      </c>
      <c r="AU83" s="70">
        <v>52007</v>
      </c>
      <c r="AV83" s="70">
        <v>275650</v>
      </c>
      <c r="AW83" s="70">
        <v>19577</v>
      </c>
      <c r="AX83" s="70">
        <v>1737998</v>
      </c>
      <c r="AY83" s="70">
        <v>372291</v>
      </c>
      <c r="AZ83" s="70">
        <v>170236</v>
      </c>
      <c r="BA83" s="70">
        <v>111207</v>
      </c>
      <c r="BB83" s="70">
        <v>58485</v>
      </c>
      <c r="BC83" s="70">
        <v>281357</v>
      </c>
      <c r="BD83" s="70">
        <v>42865</v>
      </c>
      <c r="BE83" s="70">
        <v>140437</v>
      </c>
      <c r="BF83" s="70">
        <v>20247</v>
      </c>
      <c r="BG83" s="70">
        <v>48221</v>
      </c>
      <c r="BH83" s="70">
        <v>167894</v>
      </c>
      <c r="BI83" s="70">
        <v>71044</v>
      </c>
      <c r="BJ83" s="70">
        <v>8652</v>
      </c>
      <c r="BK83" s="70">
        <v>10140</v>
      </c>
      <c r="BL83" s="70">
        <v>64217</v>
      </c>
      <c r="BM83" s="70">
        <v>21420</v>
      </c>
      <c r="BN83" s="70">
        <v>56257</v>
      </c>
      <c r="BO83" s="70">
        <v>94712</v>
      </c>
      <c r="BP83" s="70">
        <v>91988</v>
      </c>
      <c r="BQ83" s="70">
        <v>162032</v>
      </c>
      <c r="BR83" s="70">
        <v>115302</v>
      </c>
      <c r="BS83" s="70">
        <v>6281</v>
      </c>
      <c r="BT83" s="70">
        <v>212964</v>
      </c>
      <c r="BU83" s="70">
        <v>62639</v>
      </c>
      <c r="BV83" s="70">
        <v>8261464</v>
      </c>
      <c r="BW83" s="70">
        <v>0</v>
      </c>
      <c r="BX83" s="70">
        <v>0</v>
      </c>
      <c r="BY83" s="70">
        <v>0</v>
      </c>
      <c r="BZ83" s="70">
        <v>0</v>
      </c>
      <c r="CA83" s="70">
        <v>0</v>
      </c>
      <c r="CB83" s="70">
        <v>0</v>
      </c>
      <c r="CC83" s="70">
        <v>0</v>
      </c>
      <c r="CD83" s="70">
        <v>0</v>
      </c>
      <c r="CE83" s="70">
        <v>0</v>
      </c>
      <c r="CF83" s="70">
        <v>0</v>
      </c>
      <c r="CG83" s="70">
        <v>0</v>
      </c>
      <c r="CH83" s="70">
        <v>0</v>
      </c>
      <c r="CI83" s="70">
        <v>0</v>
      </c>
      <c r="CJ83" s="70">
        <v>0</v>
      </c>
      <c r="CK83" s="70">
        <v>0</v>
      </c>
      <c r="CL83" s="70">
        <v>0</v>
      </c>
      <c r="CM83" s="70">
        <v>0</v>
      </c>
      <c r="CN83" s="70">
        <v>0</v>
      </c>
      <c r="CO83" s="70">
        <v>0</v>
      </c>
      <c r="CP83" s="70">
        <v>0</v>
      </c>
    </row>
    <row r="84" spans="1:94" x14ac:dyDescent="0.45">
      <c r="A84" t="s">
        <v>238</v>
      </c>
      <c r="B84" t="s">
        <v>239</v>
      </c>
      <c r="C84" s="70">
        <v>10256</v>
      </c>
      <c r="D84" s="70">
        <v>1253</v>
      </c>
      <c r="E84" s="70">
        <v>23965</v>
      </c>
      <c r="F84" s="70">
        <v>2949</v>
      </c>
      <c r="G84" s="70">
        <v>2002</v>
      </c>
      <c r="H84" s="70">
        <v>34314</v>
      </c>
      <c r="I84" s="70">
        <v>8595</v>
      </c>
      <c r="J84" s="70">
        <v>685</v>
      </c>
      <c r="K84" s="70">
        <v>1493</v>
      </c>
      <c r="L84" s="70">
        <v>2502</v>
      </c>
      <c r="M84" s="70">
        <v>3137</v>
      </c>
      <c r="N84" s="70">
        <v>3609</v>
      </c>
      <c r="O84" s="70">
        <v>8453</v>
      </c>
      <c r="P84" s="70">
        <v>1171</v>
      </c>
      <c r="Q84" s="70">
        <v>3650</v>
      </c>
      <c r="R84" s="70">
        <v>2802</v>
      </c>
      <c r="S84" s="70">
        <v>389</v>
      </c>
      <c r="T84" s="70">
        <v>1620</v>
      </c>
      <c r="U84" s="70">
        <v>7007</v>
      </c>
      <c r="V84" s="70">
        <v>607</v>
      </c>
      <c r="W84" s="70">
        <v>286</v>
      </c>
      <c r="X84" s="70">
        <v>1764</v>
      </c>
      <c r="Y84" s="70">
        <v>740</v>
      </c>
      <c r="Z84" s="70">
        <v>3635</v>
      </c>
      <c r="AA84" s="70">
        <v>14622</v>
      </c>
      <c r="AB84" s="70">
        <v>1665</v>
      </c>
      <c r="AC84" s="70">
        <v>13202</v>
      </c>
      <c r="AD84" s="70">
        <v>3651</v>
      </c>
      <c r="AE84" s="70">
        <v>3455</v>
      </c>
      <c r="AF84" s="70">
        <v>3493</v>
      </c>
      <c r="AG84" s="70">
        <v>12467</v>
      </c>
      <c r="AH84" s="70">
        <v>3791</v>
      </c>
      <c r="AI84" s="70">
        <v>1404</v>
      </c>
      <c r="AJ84" s="70">
        <v>877</v>
      </c>
      <c r="AK84" s="70">
        <v>4183</v>
      </c>
      <c r="AL84" s="70">
        <v>888</v>
      </c>
      <c r="AM84" s="70">
        <v>3646</v>
      </c>
      <c r="AN84" s="70">
        <v>2275</v>
      </c>
      <c r="AO84" s="70">
        <v>828</v>
      </c>
      <c r="AP84" s="70">
        <v>5033</v>
      </c>
      <c r="AQ84" s="70">
        <v>3770</v>
      </c>
      <c r="AR84" s="70">
        <v>3580</v>
      </c>
      <c r="AS84" s="70">
        <v>4214</v>
      </c>
      <c r="AT84" s="70">
        <v>18310</v>
      </c>
      <c r="AU84" s="70">
        <v>4669</v>
      </c>
      <c r="AV84" s="70">
        <v>6585</v>
      </c>
      <c r="AW84" s="70">
        <v>755</v>
      </c>
      <c r="AX84" s="70">
        <v>263492</v>
      </c>
      <c r="AY84" s="70">
        <v>28342</v>
      </c>
      <c r="AZ84" s="70">
        <v>9197</v>
      </c>
      <c r="BA84" s="70">
        <v>1263</v>
      </c>
      <c r="BB84" s="70">
        <v>2005</v>
      </c>
      <c r="BC84" s="70">
        <v>9896</v>
      </c>
      <c r="BD84" s="70">
        <v>7806</v>
      </c>
      <c r="BE84" s="70">
        <v>4159</v>
      </c>
      <c r="BF84" s="70">
        <v>1960</v>
      </c>
      <c r="BG84" s="70">
        <v>8891</v>
      </c>
      <c r="BH84" s="70">
        <v>8316</v>
      </c>
      <c r="BI84" s="70">
        <v>12243</v>
      </c>
      <c r="BJ84" s="70">
        <v>3635</v>
      </c>
      <c r="BK84" s="70">
        <v>1202</v>
      </c>
      <c r="BL84" s="70">
        <v>2748</v>
      </c>
      <c r="BM84" s="70">
        <v>4093</v>
      </c>
      <c r="BN84" s="70">
        <v>6442</v>
      </c>
      <c r="BO84" s="70">
        <v>4351</v>
      </c>
      <c r="BP84" s="70">
        <v>10835</v>
      </c>
      <c r="BQ84" s="70">
        <v>0</v>
      </c>
      <c r="BR84" s="70">
        <v>0</v>
      </c>
      <c r="BS84" s="70">
        <v>0</v>
      </c>
      <c r="BT84" s="70">
        <v>0</v>
      </c>
      <c r="BU84" s="70">
        <v>0</v>
      </c>
      <c r="BV84" s="70">
        <v>635124</v>
      </c>
      <c r="BW84" s="70">
        <v>0</v>
      </c>
      <c r="BX84" s="70">
        <v>0</v>
      </c>
      <c r="BY84" s="70">
        <v>0</v>
      </c>
      <c r="BZ84" s="70">
        <v>0</v>
      </c>
      <c r="CA84" s="70">
        <v>0</v>
      </c>
      <c r="CB84" s="70">
        <v>0</v>
      </c>
      <c r="CC84" s="70">
        <v>0</v>
      </c>
      <c r="CD84" s="70">
        <v>0</v>
      </c>
      <c r="CE84" s="70">
        <v>0</v>
      </c>
      <c r="CF84" s="70">
        <v>0</v>
      </c>
      <c r="CG84" s="70">
        <v>0</v>
      </c>
      <c r="CH84" s="70">
        <v>0</v>
      </c>
      <c r="CI84" s="70">
        <v>0</v>
      </c>
      <c r="CJ84" s="70">
        <v>0</v>
      </c>
      <c r="CK84" s="70">
        <v>0</v>
      </c>
      <c r="CL84" s="70">
        <v>0</v>
      </c>
      <c r="CM84" s="70">
        <v>0</v>
      </c>
      <c r="CN84" s="70">
        <v>0</v>
      </c>
      <c r="CO84" s="70">
        <v>0</v>
      </c>
      <c r="CP84" s="70">
        <v>0</v>
      </c>
    </row>
    <row r="85" spans="1:94" x14ac:dyDescent="0.45">
      <c r="A85" s="9" t="s">
        <v>240</v>
      </c>
      <c r="B85" s="9" t="s">
        <v>241</v>
      </c>
      <c r="C85" s="70">
        <v>141640</v>
      </c>
      <c r="D85" s="70">
        <v>36293</v>
      </c>
      <c r="E85" s="70">
        <v>225593</v>
      </c>
      <c r="F85" s="70">
        <v>57620</v>
      </c>
      <c r="G85" s="70">
        <v>49009</v>
      </c>
      <c r="H85" s="70">
        <v>294816</v>
      </c>
      <c r="I85" s="70">
        <v>837292</v>
      </c>
      <c r="J85" s="70">
        <v>40425</v>
      </c>
      <c r="K85" s="70">
        <v>61529</v>
      </c>
      <c r="L85" s="70">
        <v>63734</v>
      </c>
      <c r="M85" s="70">
        <v>159122</v>
      </c>
      <c r="N85" s="70">
        <v>155464</v>
      </c>
      <c r="O85" s="70">
        <v>296949</v>
      </c>
      <c r="P85" s="70">
        <v>66591</v>
      </c>
      <c r="Q85" s="70">
        <v>162143</v>
      </c>
      <c r="R85" s="70">
        <v>161634</v>
      </c>
      <c r="S85" s="70">
        <v>30124</v>
      </c>
      <c r="T85" s="70">
        <v>96602</v>
      </c>
      <c r="U85" s="70">
        <v>247358</v>
      </c>
      <c r="V85" s="70">
        <v>18829</v>
      </c>
      <c r="W85" s="70">
        <v>9210</v>
      </c>
      <c r="X85" s="70">
        <v>56843</v>
      </c>
      <c r="Y85" s="70">
        <v>40311</v>
      </c>
      <c r="Z85" s="70">
        <v>172838</v>
      </c>
      <c r="AA85" s="70">
        <v>373068</v>
      </c>
      <c r="AB85" s="70">
        <v>79723</v>
      </c>
      <c r="AC85" s="70">
        <v>980559</v>
      </c>
      <c r="AD85" s="70">
        <v>164405</v>
      </c>
      <c r="AE85" s="70">
        <v>132997</v>
      </c>
      <c r="AF85" s="70">
        <v>111466</v>
      </c>
      <c r="AG85" s="70">
        <v>496232</v>
      </c>
      <c r="AH85" s="70">
        <v>119969</v>
      </c>
      <c r="AI85" s="70">
        <v>45746</v>
      </c>
      <c r="AJ85" s="70">
        <v>14772</v>
      </c>
      <c r="AK85" s="70">
        <v>168083</v>
      </c>
      <c r="AL85" s="70">
        <v>46049</v>
      </c>
      <c r="AM85" s="70">
        <v>45943</v>
      </c>
      <c r="AN85" s="70">
        <v>124198</v>
      </c>
      <c r="AO85" s="70">
        <v>69775</v>
      </c>
      <c r="AP85" s="70">
        <v>272124</v>
      </c>
      <c r="AQ85" s="70">
        <v>96284</v>
      </c>
      <c r="AR85" s="70">
        <v>406684</v>
      </c>
      <c r="AS85" s="70">
        <v>254802</v>
      </c>
      <c r="AT85" s="70">
        <v>620935</v>
      </c>
      <c r="AU85" s="70">
        <v>311302</v>
      </c>
      <c r="AV85" s="70">
        <v>568164</v>
      </c>
      <c r="AW85" s="70">
        <v>22769</v>
      </c>
      <c r="AX85" s="70">
        <v>2021361</v>
      </c>
      <c r="AY85" s="70">
        <v>500612</v>
      </c>
      <c r="AZ85" s="70">
        <v>218113</v>
      </c>
      <c r="BA85" s="70">
        <v>249276</v>
      </c>
      <c r="BB85" s="70">
        <v>345940</v>
      </c>
      <c r="BC85" s="70">
        <v>923559</v>
      </c>
      <c r="BD85" s="70">
        <v>393328</v>
      </c>
      <c r="BE85" s="70">
        <v>575403</v>
      </c>
      <c r="BF85" s="70">
        <v>54347</v>
      </c>
      <c r="BG85" s="70">
        <v>254638</v>
      </c>
      <c r="BH85" s="70">
        <v>750764</v>
      </c>
      <c r="BI85" s="70">
        <v>495206</v>
      </c>
      <c r="BJ85" s="70">
        <v>149905</v>
      </c>
      <c r="BK85" s="70">
        <v>132889</v>
      </c>
      <c r="BL85" s="70">
        <v>129759</v>
      </c>
      <c r="BM85" s="70">
        <v>81751</v>
      </c>
      <c r="BN85" s="70">
        <v>149575</v>
      </c>
      <c r="BO85" s="70">
        <v>408382</v>
      </c>
      <c r="BP85" s="70">
        <v>423712</v>
      </c>
      <c r="BQ85" s="70">
        <v>420700</v>
      </c>
      <c r="BR85" s="70">
        <v>308267</v>
      </c>
      <c r="BS85" s="70">
        <v>68104</v>
      </c>
      <c r="BT85" s="70">
        <v>1600535</v>
      </c>
      <c r="BU85" s="70">
        <v>173810</v>
      </c>
      <c r="BV85" s="70">
        <v>19837954</v>
      </c>
      <c r="BW85" s="70">
        <v>0</v>
      </c>
      <c r="BX85" s="70">
        <v>0</v>
      </c>
      <c r="BY85" s="70">
        <v>0</v>
      </c>
      <c r="BZ85" s="70">
        <v>0</v>
      </c>
      <c r="CA85" s="70">
        <v>0</v>
      </c>
      <c r="CB85" s="70">
        <v>0</v>
      </c>
      <c r="CC85" s="70">
        <v>0</v>
      </c>
      <c r="CD85" s="70">
        <v>0</v>
      </c>
      <c r="CE85" s="70">
        <v>0</v>
      </c>
      <c r="CF85" s="70">
        <v>0</v>
      </c>
      <c r="CG85" s="70">
        <v>0</v>
      </c>
      <c r="CH85" s="70">
        <v>0</v>
      </c>
      <c r="CI85" s="70">
        <v>0</v>
      </c>
      <c r="CJ85" s="70">
        <v>0</v>
      </c>
      <c r="CK85" s="70">
        <v>0</v>
      </c>
      <c r="CL85" s="70">
        <v>0</v>
      </c>
      <c r="CM85" s="70">
        <v>0</v>
      </c>
      <c r="CN85" s="70">
        <v>0</v>
      </c>
      <c r="CO85" s="70">
        <v>0</v>
      </c>
      <c r="CP85" s="70">
        <v>0</v>
      </c>
    </row>
    <row r="86" spans="1:94" x14ac:dyDescent="0.45">
      <c r="A86" s="9" t="s">
        <v>242</v>
      </c>
      <c r="B86" s="9" t="s">
        <v>243</v>
      </c>
      <c r="C86" s="70">
        <v>401286</v>
      </c>
      <c r="D86" s="70">
        <v>56822</v>
      </c>
      <c r="E86" s="70">
        <v>400500</v>
      </c>
      <c r="F86" s="70">
        <v>103110</v>
      </c>
      <c r="G86" s="70">
        <v>105782</v>
      </c>
      <c r="H86" s="70">
        <v>478267</v>
      </c>
      <c r="I86" s="70">
        <v>1606556</v>
      </c>
      <c r="J86" s="70">
        <v>116000</v>
      </c>
      <c r="K86" s="70">
        <v>132985</v>
      </c>
      <c r="L86" s="70">
        <v>256247</v>
      </c>
      <c r="M86" s="70">
        <v>394920</v>
      </c>
      <c r="N86" s="70">
        <v>399290</v>
      </c>
      <c r="O86" s="70">
        <v>377043</v>
      </c>
      <c r="P86" s="70">
        <v>136269</v>
      </c>
      <c r="Q86" s="70">
        <v>754017</v>
      </c>
      <c r="R86" s="70">
        <v>344446</v>
      </c>
      <c r="S86" s="70">
        <v>77561</v>
      </c>
      <c r="T86" s="70">
        <v>177483</v>
      </c>
      <c r="U86" s="70">
        <v>951994</v>
      </c>
      <c r="V86" s="70">
        <v>56841</v>
      </c>
      <c r="W86" s="70">
        <v>19939</v>
      </c>
      <c r="X86" s="70">
        <v>189687</v>
      </c>
      <c r="Y86" s="70">
        <v>83071</v>
      </c>
      <c r="Z86" s="70">
        <v>652649</v>
      </c>
      <c r="AA86" s="70">
        <v>833181</v>
      </c>
      <c r="AB86" s="70">
        <v>234720</v>
      </c>
      <c r="AC86" s="70">
        <v>1809174</v>
      </c>
      <c r="AD86" s="70">
        <v>271301</v>
      </c>
      <c r="AE86" s="70">
        <v>228267</v>
      </c>
      <c r="AF86" s="70">
        <v>201000</v>
      </c>
      <c r="AG86" s="70">
        <v>940468</v>
      </c>
      <c r="AH86" s="70">
        <v>215075</v>
      </c>
      <c r="AI86" s="70">
        <v>87122</v>
      </c>
      <c r="AJ86" s="70">
        <v>53057</v>
      </c>
      <c r="AK86" s="70">
        <v>366758</v>
      </c>
      <c r="AL86" s="70">
        <v>77365</v>
      </c>
      <c r="AM86" s="70">
        <v>52289</v>
      </c>
      <c r="AN86" s="70">
        <v>250737</v>
      </c>
      <c r="AO86" s="70">
        <v>140133</v>
      </c>
      <c r="AP86" s="70">
        <v>365496</v>
      </c>
      <c r="AQ86" s="70">
        <v>161944</v>
      </c>
      <c r="AR86" s="70">
        <v>840586</v>
      </c>
      <c r="AS86" s="70">
        <v>427592</v>
      </c>
      <c r="AT86" s="70">
        <v>985378</v>
      </c>
      <c r="AU86" s="70">
        <v>670722</v>
      </c>
      <c r="AV86" s="70">
        <v>1162471</v>
      </c>
      <c r="AW86" s="70">
        <v>166346</v>
      </c>
      <c r="AX86" s="70">
        <v>2252741</v>
      </c>
      <c r="AY86" s="70">
        <v>1368337</v>
      </c>
      <c r="AZ86" s="70">
        <v>328022</v>
      </c>
      <c r="BA86" s="70">
        <v>347590</v>
      </c>
      <c r="BB86" s="70">
        <v>467302</v>
      </c>
      <c r="BC86" s="70">
        <v>1533394</v>
      </c>
      <c r="BD86" s="70">
        <v>634152</v>
      </c>
      <c r="BE86" s="70">
        <v>984875</v>
      </c>
      <c r="BF86" s="70">
        <v>104186</v>
      </c>
      <c r="BG86" s="70">
        <v>368652</v>
      </c>
      <c r="BH86" s="70">
        <v>1098330</v>
      </c>
      <c r="BI86" s="70">
        <v>940571</v>
      </c>
      <c r="BJ86" s="70">
        <v>256002</v>
      </c>
      <c r="BK86" s="70">
        <v>220747</v>
      </c>
      <c r="BL86" s="70">
        <v>195849</v>
      </c>
      <c r="BM86" s="70">
        <v>150787</v>
      </c>
      <c r="BN86" s="70">
        <v>261754</v>
      </c>
      <c r="BO86" s="70">
        <v>808658</v>
      </c>
      <c r="BP86" s="70">
        <v>726152</v>
      </c>
      <c r="BQ86" s="70">
        <v>665002</v>
      </c>
      <c r="BR86" s="70">
        <v>444028</v>
      </c>
      <c r="BS86" s="70">
        <v>98365</v>
      </c>
      <c r="BT86" s="70">
        <v>2405731</v>
      </c>
      <c r="BU86" s="70">
        <v>375884</v>
      </c>
      <c r="BV86" s="70">
        <v>35851057</v>
      </c>
      <c r="BW86" s="70">
        <v>0</v>
      </c>
      <c r="BX86" s="70">
        <v>0</v>
      </c>
      <c r="BY86" s="70">
        <v>0</v>
      </c>
      <c r="BZ86" s="70">
        <v>0</v>
      </c>
      <c r="CA86" s="70">
        <v>0</v>
      </c>
      <c r="CB86" s="70">
        <v>0</v>
      </c>
      <c r="CC86" s="70">
        <v>0</v>
      </c>
      <c r="CD86" s="70">
        <v>0</v>
      </c>
      <c r="CE86" s="70">
        <v>0</v>
      </c>
      <c r="CF86" s="70">
        <v>0</v>
      </c>
      <c r="CG86" s="70">
        <v>0</v>
      </c>
      <c r="CH86" s="70">
        <v>0</v>
      </c>
      <c r="CI86" s="70">
        <v>0</v>
      </c>
      <c r="CJ86" s="70">
        <v>0</v>
      </c>
      <c r="CK86" s="70">
        <v>0</v>
      </c>
      <c r="CL86" s="70">
        <v>0</v>
      </c>
      <c r="CM86" s="70">
        <v>0</v>
      </c>
      <c r="CN86" s="70">
        <v>0</v>
      </c>
      <c r="CO86" s="70">
        <v>0</v>
      </c>
      <c r="CP86" s="70">
        <v>0</v>
      </c>
    </row>
    <row r="87" spans="1:94" x14ac:dyDescent="0.45">
      <c r="A87" t="s">
        <v>244</v>
      </c>
      <c r="B87" t="s">
        <v>245</v>
      </c>
      <c r="C87" s="70">
        <v>0</v>
      </c>
      <c r="D87" s="70">
        <v>599</v>
      </c>
      <c r="E87" s="70">
        <v>11218</v>
      </c>
      <c r="F87" s="70">
        <v>2956</v>
      </c>
      <c r="G87" s="70">
        <v>250</v>
      </c>
      <c r="H87" s="70">
        <v>31036</v>
      </c>
      <c r="I87" s="70">
        <v>1850</v>
      </c>
      <c r="J87" s="70">
        <v>120</v>
      </c>
      <c r="K87" s="70">
        <v>140</v>
      </c>
      <c r="L87" s="70">
        <v>121</v>
      </c>
      <c r="M87" s="70">
        <v>642</v>
      </c>
      <c r="N87" s="70">
        <v>234</v>
      </c>
      <c r="O87" s="70">
        <v>378</v>
      </c>
      <c r="P87" s="70">
        <v>116</v>
      </c>
      <c r="Q87" s="70">
        <v>234</v>
      </c>
      <c r="R87" s="70">
        <v>97</v>
      </c>
      <c r="S87" s="70">
        <v>41</v>
      </c>
      <c r="T87" s="70">
        <v>226</v>
      </c>
      <c r="U87" s="70">
        <v>21586</v>
      </c>
      <c r="V87" s="70">
        <v>36</v>
      </c>
      <c r="W87" s="70">
        <v>11</v>
      </c>
      <c r="X87" s="70">
        <v>108</v>
      </c>
      <c r="Y87" s="70">
        <v>54</v>
      </c>
      <c r="Z87" s="70">
        <v>567</v>
      </c>
      <c r="AA87" s="70">
        <v>5047</v>
      </c>
      <c r="AB87" s="70">
        <v>400</v>
      </c>
      <c r="AC87" s="70">
        <v>231670</v>
      </c>
      <c r="AD87" s="70">
        <v>47803</v>
      </c>
      <c r="AE87" s="70">
        <v>23402</v>
      </c>
      <c r="AF87" s="70">
        <v>39528</v>
      </c>
      <c r="AG87" s="70">
        <v>111047</v>
      </c>
      <c r="AH87" s="70">
        <v>23319</v>
      </c>
      <c r="AI87" s="70">
        <v>784</v>
      </c>
      <c r="AJ87" s="70">
        <v>214</v>
      </c>
      <c r="AK87" s="70">
        <v>547</v>
      </c>
      <c r="AL87" s="70">
        <v>1063</v>
      </c>
      <c r="AM87" s="70">
        <v>79</v>
      </c>
      <c r="AN87" s="70">
        <v>299</v>
      </c>
      <c r="AO87" s="70">
        <v>130</v>
      </c>
      <c r="AP87" s="70">
        <v>1227</v>
      </c>
      <c r="AQ87" s="70">
        <v>3425</v>
      </c>
      <c r="AR87" s="70">
        <v>31819</v>
      </c>
      <c r="AS87" s="70">
        <v>1383</v>
      </c>
      <c r="AT87" s="70">
        <v>2093</v>
      </c>
      <c r="AU87" s="70">
        <v>1315</v>
      </c>
      <c r="AV87" s="70">
        <v>41048</v>
      </c>
      <c r="AW87" s="70">
        <v>173</v>
      </c>
      <c r="AX87" s="70">
        <v>0</v>
      </c>
      <c r="AY87" s="70">
        <v>1327</v>
      </c>
      <c r="AZ87" s="70">
        <v>13026</v>
      </c>
      <c r="BA87" s="70">
        <v>17011</v>
      </c>
      <c r="BB87" s="70">
        <v>4949</v>
      </c>
      <c r="BC87" s="70">
        <v>5676</v>
      </c>
      <c r="BD87" s="70">
        <v>1543</v>
      </c>
      <c r="BE87" s="70">
        <v>6435</v>
      </c>
      <c r="BF87" s="70">
        <v>1951</v>
      </c>
      <c r="BG87" s="70">
        <v>910</v>
      </c>
      <c r="BH87" s="70">
        <v>1428</v>
      </c>
      <c r="BI87" s="70">
        <v>2711</v>
      </c>
      <c r="BJ87" s="70">
        <v>3076</v>
      </c>
      <c r="BK87" s="70">
        <v>938</v>
      </c>
      <c r="BL87" s="70">
        <v>6449</v>
      </c>
      <c r="BM87" s="70">
        <v>9463</v>
      </c>
      <c r="BN87" s="70">
        <v>24959</v>
      </c>
      <c r="BO87" s="70">
        <v>50270</v>
      </c>
      <c r="BP87" s="70">
        <v>13516</v>
      </c>
      <c r="BQ87" s="70">
        <v>0</v>
      </c>
      <c r="BR87" s="70">
        <v>0</v>
      </c>
      <c r="BS87" s="70">
        <v>0</v>
      </c>
      <c r="BT87" s="70">
        <v>0</v>
      </c>
      <c r="BU87" s="70">
        <v>593</v>
      </c>
      <c r="BV87" s="70">
        <v>806664</v>
      </c>
      <c r="BW87" s="70">
        <v>0</v>
      </c>
      <c r="BX87" s="70">
        <v>0</v>
      </c>
      <c r="BY87" s="70">
        <v>0</v>
      </c>
      <c r="BZ87" s="70">
        <v>0</v>
      </c>
      <c r="CA87" s="70">
        <v>0</v>
      </c>
      <c r="CB87" s="70">
        <v>0</v>
      </c>
      <c r="CC87" s="70">
        <v>0</v>
      </c>
      <c r="CD87" s="70">
        <v>0</v>
      </c>
      <c r="CE87" s="70">
        <v>0</v>
      </c>
      <c r="CF87" s="70">
        <v>0</v>
      </c>
      <c r="CG87" s="70">
        <v>0</v>
      </c>
      <c r="CH87" s="70">
        <v>0</v>
      </c>
      <c r="CI87" s="70">
        <v>0</v>
      </c>
      <c r="CJ87" s="70">
        <v>0</v>
      </c>
      <c r="CK87" s="70">
        <v>0</v>
      </c>
      <c r="CL87" s="70">
        <v>0</v>
      </c>
      <c r="CM87" s="70">
        <v>0</v>
      </c>
      <c r="CN87" s="70">
        <v>0</v>
      </c>
      <c r="CO87" s="70">
        <v>0</v>
      </c>
      <c r="CP87" s="70">
        <v>0</v>
      </c>
    </row>
    <row r="88" spans="1:94" x14ac:dyDescent="0.45">
      <c r="A88" t="s">
        <v>246</v>
      </c>
      <c r="B88" t="s">
        <v>247</v>
      </c>
      <c r="C88" s="70">
        <v>-12068</v>
      </c>
      <c r="D88" s="70">
        <v>0</v>
      </c>
      <c r="E88" s="70">
        <v>0</v>
      </c>
      <c r="F88" s="70">
        <v>0</v>
      </c>
      <c r="G88" s="70">
        <v>0</v>
      </c>
      <c r="H88" s="70">
        <v>0</v>
      </c>
      <c r="I88" s="70">
        <v>0</v>
      </c>
      <c r="J88" s="70">
        <v>0</v>
      </c>
      <c r="K88" s="70">
        <v>0</v>
      </c>
      <c r="L88" s="70">
        <v>0</v>
      </c>
      <c r="M88" s="70">
        <v>0</v>
      </c>
      <c r="N88" s="70">
        <v>0</v>
      </c>
      <c r="O88" s="70">
        <v>0</v>
      </c>
      <c r="P88" s="70">
        <v>-261</v>
      </c>
      <c r="Q88" s="70">
        <v>0</v>
      </c>
      <c r="R88" s="70">
        <v>0</v>
      </c>
      <c r="S88" s="70">
        <v>0</v>
      </c>
      <c r="T88" s="70">
        <v>0</v>
      </c>
      <c r="U88" s="70">
        <v>0</v>
      </c>
      <c r="V88" s="70">
        <v>0</v>
      </c>
      <c r="W88" s="70">
        <v>0</v>
      </c>
      <c r="X88" s="70">
        <v>0</v>
      </c>
      <c r="Y88" s="70">
        <v>0</v>
      </c>
      <c r="Z88" s="70">
        <v>-1188</v>
      </c>
      <c r="AA88" s="70">
        <v>-14</v>
      </c>
      <c r="AB88" s="70">
        <v>0</v>
      </c>
      <c r="AC88" s="70">
        <v>0</v>
      </c>
      <c r="AD88" s="70">
        <v>0</v>
      </c>
      <c r="AE88" s="70">
        <v>0</v>
      </c>
      <c r="AF88" s="70">
        <v>0</v>
      </c>
      <c r="AG88" s="70">
        <v>0</v>
      </c>
      <c r="AH88" s="70">
        <v>-226</v>
      </c>
      <c r="AI88" s="70">
        <v>-2597</v>
      </c>
      <c r="AJ88" s="70">
        <v>-23</v>
      </c>
      <c r="AK88" s="70">
        <v>0</v>
      </c>
      <c r="AL88" s="70">
        <v>0</v>
      </c>
      <c r="AM88" s="70">
        <v>0</v>
      </c>
      <c r="AN88" s="70">
        <v>0</v>
      </c>
      <c r="AO88" s="70">
        <v>0</v>
      </c>
      <c r="AP88" s="70">
        <v>0</v>
      </c>
      <c r="AQ88" s="70">
        <v>0</v>
      </c>
      <c r="AR88" s="70">
        <v>-5</v>
      </c>
      <c r="AS88" s="70">
        <v>0</v>
      </c>
      <c r="AT88" s="70">
        <v>-477</v>
      </c>
      <c r="AU88" s="70">
        <v>0</v>
      </c>
      <c r="AV88" s="70">
        <v>0</v>
      </c>
      <c r="AW88" s="70">
        <v>0</v>
      </c>
      <c r="AX88" s="70">
        <v>-18466</v>
      </c>
      <c r="AY88" s="70">
        <v>-1690</v>
      </c>
      <c r="AZ88" s="70">
        <v>0</v>
      </c>
      <c r="BA88" s="70">
        <v>0</v>
      </c>
      <c r="BB88" s="70">
        <v>0</v>
      </c>
      <c r="BC88" s="70">
        <v>0</v>
      </c>
      <c r="BD88" s="70">
        <v>0</v>
      </c>
      <c r="BE88" s="70">
        <v>0</v>
      </c>
      <c r="BF88" s="70">
        <v>0</v>
      </c>
      <c r="BG88" s="70">
        <v>0</v>
      </c>
      <c r="BH88" s="70">
        <v>0</v>
      </c>
      <c r="BI88" s="70">
        <v>-9</v>
      </c>
      <c r="BJ88" s="70">
        <v>0</v>
      </c>
      <c r="BK88" s="70">
        <v>0</v>
      </c>
      <c r="BL88" s="70">
        <v>0</v>
      </c>
      <c r="BM88" s="70">
        <v>0</v>
      </c>
      <c r="BN88" s="70">
        <v>0</v>
      </c>
      <c r="BO88" s="70">
        <v>0</v>
      </c>
      <c r="BP88" s="70">
        <v>0</v>
      </c>
      <c r="BQ88" s="70">
        <v>0</v>
      </c>
      <c r="BR88" s="70">
        <v>0</v>
      </c>
      <c r="BS88" s="70">
        <v>-6272</v>
      </c>
      <c r="BT88" s="70">
        <v>0</v>
      </c>
      <c r="BU88" s="70">
        <v>-21100</v>
      </c>
      <c r="BV88" s="70">
        <v>-64396</v>
      </c>
      <c r="BW88" s="70">
        <v>0</v>
      </c>
      <c r="BX88" s="70">
        <v>0</v>
      </c>
      <c r="BY88" s="70">
        <v>0</v>
      </c>
      <c r="BZ88" s="70">
        <v>0</v>
      </c>
      <c r="CA88" s="70">
        <v>0</v>
      </c>
      <c r="CB88" s="70">
        <v>0</v>
      </c>
      <c r="CC88" s="70">
        <v>0</v>
      </c>
      <c r="CD88" s="70">
        <v>0</v>
      </c>
      <c r="CE88" s="70">
        <v>0</v>
      </c>
      <c r="CF88" s="70">
        <v>0</v>
      </c>
      <c r="CG88" s="70">
        <v>0</v>
      </c>
      <c r="CH88" s="70">
        <v>0</v>
      </c>
      <c r="CI88" s="70">
        <v>0</v>
      </c>
      <c r="CJ88" s="70">
        <v>0</v>
      </c>
      <c r="CK88" s="70">
        <v>0</v>
      </c>
      <c r="CL88" s="70">
        <v>0</v>
      </c>
      <c r="CM88" s="70">
        <v>0</v>
      </c>
      <c r="CN88" s="70">
        <v>0</v>
      </c>
      <c r="CO88" s="70">
        <v>0</v>
      </c>
      <c r="CP88" s="70">
        <v>0</v>
      </c>
    </row>
    <row r="89" spans="1:94" x14ac:dyDescent="0.45">
      <c r="A89" s="9" t="s">
        <v>248</v>
      </c>
      <c r="B89" s="9" t="s">
        <v>249</v>
      </c>
      <c r="C89" s="70">
        <v>129572</v>
      </c>
      <c r="D89" s="70">
        <v>36892</v>
      </c>
      <c r="E89" s="70">
        <v>236811</v>
      </c>
      <c r="F89" s="70">
        <v>60576</v>
      </c>
      <c r="G89" s="70">
        <v>49258</v>
      </c>
      <c r="H89" s="70">
        <v>325852</v>
      </c>
      <c r="I89" s="70">
        <v>839143</v>
      </c>
      <c r="J89" s="70">
        <v>40545</v>
      </c>
      <c r="K89" s="70">
        <v>61669</v>
      </c>
      <c r="L89" s="70">
        <v>63855</v>
      </c>
      <c r="M89" s="70">
        <v>159764</v>
      </c>
      <c r="N89" s="70">
        <v>155698</v>
      </c>
      <c r="O89" s="70">
        <v>297326</v>
      </c>
      <c r="P89" s="70">
        <v>66447</v>
      </c>
      <c r="Q89" s="70">
        <v>162377</v>
      </c>
      <c r="R89" s="70">
        <v>161731</v>
      </c>
      <c r="S89" s="70">
        <v>30166</v>
      </c>
      <c r="T89" s="70">
        <v>96827</v>
      </c>
      <c r="U89" s="70">
        <v>268944</v>
      </c>
      <c r="V89" s="70">
        <v>18865</v>
      </c>
      <c r="W89" s="70">
        <v>9221</v>
      </c>
      <c r="X89" s="70">
        <v>56951</v>
      </c>
      <c r="Y89" s="70">
        <v>40365</v>
      </c>
      <c r="Z89" s="70">
        <v>172217</v>
      </c>
      <c r="AA89" s="70">
        <v>378101</v>
      </c>
      <c r="AB89" s="70">
        <v>80122</v>
      </c>
      <c r="AC89" s="70">
        <v>1212229</v>
      </c>
      <c r="AD89" s="70">
        <v>212208</v>
      </c>
      <c r="AE89" s="70">
        <v>156399</v>
      </c>
      <c r="AF89" s="70">
        <v>150994</v>
      </c>
      <c r="AG89" s="70">
        <v>607279</v>
      </c>
      <c r="AH89" s="70">
        <v>143062</v>
      </c>
      <c r="AI89" s="70">
        <v>43934</v>
      </c>
      <c r="AJ89" s="70">
        <v>14963</v>
      </c>
      <c r="AK89" s="70">
        <v>168631</v>
      </c>
      <c r="AL89" s="70">
        <v>47112</v>
      </c>
      <c r="AM89" s="70">
        <v>46022</v>
      </c>
      <c r="AN89" s="70">
        <v>124497</v>
      </c>
      <c r="AO89" s="70">
        <v>69904</v>
      </c>
      <c r="AP89" s="70">
        <v>273351</v>
      </c>
      <c r="AQ89" s="70">
        <v>99709</v>
      </c>
      <c r="AR89" s="70">
        <v>438498</v>
      </c>
      <c r="AS89" s="70">
        <v>256185</v>
      </c>
      <c r="AT89" s="70">
        <v>622551</v>
      </c>
      <c r="AU89" s="70">
        <v>312616</v>
      </c>
      <c r="AV89" s="70">
        <v>609211</v>
      </c>
      <c r="AW89" s="70">
        <v>22942</v>
      </c>
      <c r="AX89" s="70">
        <v>2002895</v>
      </c>
      <c r="AY89" s="70">
        <v>500248</v>
      </c>
      <c r="AZ89" s="70">
        <v>231139</v>
      </c>
      <c r="BA89" s="70">
        <v>266287</v>
      </c>
      <c r="BB89" s="70">
        <v>350888</v>
      </c>
      <c r="BC89" s="70">
        <v>929236</v>
      </c>
      <c r="BD89" s="70">
        <v>394871</v>
      </c>
      <c r="BE89" s="70">
        <v>581837</v>
      </c>
      <c r="BF89" s="70">
        <v>56298</v>
      </c>
      <c r="BG89" s="70">
        <v>255548</v>
      </c>
      <c r="BH89" s="70">
        <v>752193</v>
      </c>
      <c r="BI89" s="70">
        <v>497908</v>
      </c>
      <c r="BJ89" s="70">
        <v>152980</v>
      </c>
      <c r="BK89" s="70">
        <v>133827</v>
      </c>
      <c r="BL89" s="70">
        <v>136208</v>
      </c>
      <c r="BM89" s="70">
        <v>91214</v>
      </c>
      <c r="BN89" s="70">
        <v>174534</v>
      </c>
      <c r="BO89" s="70">
        <v>458652</v>
      </c>
      <c r="BP89" s="70">
        <v>437228</v>
      </c>
      <c r="BQ89" s="70">
        <v>420700</v>
      </c>
      <c r="BR89" s="70">
        <v>308267</v>
      </c>
      <c r="BS89" s="70">
        <v>61832</v>
      </c>
      <c r="BT89" s="70">
        <v>1600535</v>
      </c>
      <c r="BU89" s="70">
        <v>153304</v>
      </c>
      <c r="BV89" s="70">
        <v>20580223</v>
      </c>
      <c r="BW89" s="70">
        <v>0</v>
      </c>
      <c r="BX89" s="70">
        <v>0</v>
      </c>
      <c r="BY89" s="70">
        <v>0</v>
      </c>
      <c r="BZ89" s="70">
        <v>0</v>
      </c>
      <c r="CA89" s="70">
        <v>0</v>
      </c>
      <c r="CB89" s="70">
        <v>0</v>
      </c>
      <c r="CC89" s="70">
        <v>0</v>
      </c>
      <c r="CD89" s="70">
        <v>0</v>
      </c>
      <c r="CE89" s="70">
        <v>0</v>
      </c>
      <c r="CF89" s="70">
        <v>0</v>
      </c>
      <c r="CG89" s="70">
        <v>0</v>
      </c>
      <c r="CH89" s="70">
        <v>0</v>
      </c>
      <c r="CI89" s="70">
        <v>0</v>
      </c>
      <c r="CJ89" s="70">
        <v>0</v>
      </c>
      <c r="CK89" s="70">
        <v>0</v>
      </c>
      <c r="CL89" s="70">
        <v>0</v>
      </c>
      <c r="CM89" s="70">
        <v>0</v>
      </c>
      <c r="CN89" s="70">
        <v>0</v>
      </c>
      <c r="CO89" s="70">
        <v>0</v>
      </c>
      <c r="CP89" s="70">
        <v>0</v>
      </c>
    </row>
  </sheetData>
  <mergeCells count="4">
    <mergeCell ref="A1:CP1"/>
    <mergeCell ref="A2:CP2"/>
    <mergeCell ref="A3:CP3"/>
    <mergeCell ref="A4:CP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83"/>
  <sheetViews>
    <sheetView topLeftCell="A36" workbookViewId="0">
      <selection activeCell="D60" sqref="D60"/>
    </sheetView>
  </sheetViews>
  <sheetFormatPr defaultColWidth="8.796875" defaultRowHeight="14.25" x14ac:dyDescent="0.45"/>
  <cols>
    <col min="2" max="2" width="47.33203125" customWidth="1"/>
    <col min="3" max="7" width="13.6640625" style="20" customWidth="1"/>
    <col min="8" max="13" width="13.6640625" style="15" customWidth="1"/>
  </cols>
  <sheetData>
    <row r="1" spans="1:15" ht="42.75" x14ac:dyDescent="0.45">
      <c r="A1" s="2" t="str">
        <f>'BEA Use'!A7</f>
        <v>IOCode</v>
      </c>
      <c r="B1" s="2" t="str">
        <f>'BEA Use'!B7</f>
        <v>Name</v>
      </c>
      <c r="C1" s="17" t="s">
        <v>1476</v>
      </c>
      <c r="D1" s="17" t="s">
        <v>1477</v>
      </c>
      <c r="E1" s="17" t="s">
        <v>1481</v>
      </c>
      <c r="F1" s="17" t="s">
        <v>1478</v>
      </c>
      <c r="G1" s="17" t="s">
        <v>1479</v>
      </c>
      <c r="H1" s="17" t="s">
        <v>1480</v>
      </c>
      <c r="I1" s="17" t="s">
        <v>283</v>
      </c>
      <c r="J1" s="17" t="s">
        <v>284</v>
      </c>
      <c r="K1" s="17" t="s">
        <v>1</v>
      </c>
      <c r="L1" s="17" t="s">
        <v>285</v>
      </c>
      <c r="M1" s="17" t="s">
        <v>286</v>
      </c>
    </row>
    <row r="2" spans="1:15" x14ac:dyDescent="0.45">
      <c r="A2" t="str">
        <f>'BEA Use'!A8</f>
        <v>111CA</v>
      </c>
      <c r="B2" s="18" t="str">
        <f>'BEA Use'!B8</f>
        <v>Farms</v>
      </c>
      <c r="C2" s="20">
        <f>'BEA Use'!H8</f>
        <v>0</v>
      </c>
      <c r="D2" s="63">
        <f>SUM('BEA Use'!F8,'BEA Use'!G8*('BEA Use'!F$89/SUM('BEA Use'!E$89:F$89)))</f>
        <v>69.36993210866649</v>
      </c>
      <c r="E2" s="63">
        <f>SUM('BEA Use'!E8,'BEA Use'!Z8,'BEA Use'!G8*('BEA Use'!E$89/SUM('BEA Use'!E$89:F$89)))</f>
        <v>36.630067891333518</v>
      </c>
      <c r="F2" s="20">
        <f>'BEA Use'!D8</f>
        <v>901</v>
      </c>
      <c r="G2" s="20">
        <v>0</v>
      </c>
      <c r="H2" s="15">
        <f>SUM('BEA Use'!C8:BP8,'BEA Use'!BX8:BY8,'BEA Use'!CA8)-SUM(C2:G2)</f>
        <v>373777</v>
      </c>
      <c r="I2" s="15">
        <f>SUM('BEA Use'!BQ8:BU8,'BEA Use'!CD8:CO8)</f>
        <v>4676</v>
      </c>
      <c r="J2" s="15">
        <f>SUM('BEA Use'!BW8,'BEA Use'!BZ8)</f>
        <v>146652</v>
      </c>
      <c r="K2" s="15">
        <f>'BEA Use'!CC8</f>
        <v>60702</v>
      </c>
      <c r="L2" s="15">
        <f>'BEA Use'!CB8</f>
        <v>-9342</v>
      </c>
      <c r="M2" s="15">
        <f>'BEA Use'!CP8</f>
        <v>577472</v>
      </c>
    </row>
    <row r="3" spans="1:15" x14ac:dyDescent="0.45">
      <c r="A3" t="str">
        <f>'BEA Use'!A9</f>
        <v>113FF</v>
      </c>
      <c r="B3" t="str">
        <f>'BEA Use'!B9</f>
        <v>Forestry, fishing, and related activities</v>
      </c>
      <c r="C3" s="20">
        <f>'BEA Use'!H9</f>
        <v>0</v>
      </c>
      <c r="D3" s="63">
        <f>SUM('BEA Use'!F9,'BEA Use'!G9*('BEA Use'!F$89/SUM('BEA Use'!E$89:F$89)))</f>
        <v>80</v>
      </c>
      <c r="E3" s="63">
        <f>SUM('BEA Use'!E9,'BEA Use'!Z9,'BEA Use'!G9*('BEA Use'!E$89/SUM('BEA Use'!E$89:F$89)))</f>
        <v>24</v>
      </c>
      <c r="F3" s="20">
        <f>'BEA Use'!D9</f>
        <v>9627</v>
      </c>
      <c r="G3" s="20">
        <v>0</v>
      </c>
      <c r="H3" s="15">
        <f>SUM('BEA Use'!C9:BP9,'BEA Use'!BX9:BY9,'BEA Use'!CA9)-SUM(C3:G3)</f>
        <v>66970</v>
      </c>
      <c r="I3" s="15">
        <f>SUM('BEA Use'!BQ9:BU9,'BEA Use'!CD9:CO9)</f>
        <v>4583</v>
      </c>
      <c r="J3" s="15">
        <f>SUM('BEA Use'!BW9,'BEA Use'!BZ9)</f>
        <v>9565</v>
      </c>
      <c r="K3" s="15">
        <f>'BEA Use'!CC9</f>
        <v>7992</v>
      </c>
      <c r="L3" s="15">
        <f>'BEA Use'!CB9</f>
        <v>2188</v>
      </c>
      <c r="M3" s="15">
        <f>'BEA Use'!CP9</f>
        <v>101028</v>
      </c>
      <c r="O3" s="7"/>
    </row>
    <row r="4" spans="1:15" x14ac:dyDescent="0.45">
      <c r="A4" t="str">
        <f>'BEA Use'!A10</f>
        <v>211</v>
      </c>
      <c r="B4" t="str">
        <f>'BEA Use'!B10</f>
        <v>Oil and gas extraction</v>
      </c>
      <c r="C4" s="20">
        <f>'BEA Use'!H10</f>
        <v>38886</v>
      </c>
      <c r="D4" s="63">
        <f>SUM('BEA Use'!F10,'BEA Use'!G10*('BEA Use'!F$89/SUM('BEA Use'!E$89:F$89)))</f>
        <v>1</v>
      </c>
      <c r="E4" s="63">
        <f>SUM('BEA Use'!E10,'BEA Use'!Z10,'BEA Use'!G10*('BEA Use'!E$89/SUM('BEA Use'!E$89:F$89)))</f>
        <v>426305</v>
      </c>
      <c r="F4" s="20">
        <f>'BEA Use'!D10</f>
        <v>0</v>
      </c>
      <c r="G4" s="20">
        <v>0</v>
      </c>
      <c r="H4" s="15">
        <f>SUM('BEA Use'!C10:BP10,'BEA Use'!BX10:BY10,'BEA Use'!CA10)-SUM(C4:G4)</f>
        <v>5084</v>
      </c>
      <c r="I4" s="15">
        <f>SUM('BEA Use'!BQ10:BU10,'BEA Use'!CD10:CO10)</f>
        <v>29375</v>
      </c>
      <c r="J4" s="15">
        <f>SUM('BEA Use'!BW10,'BEA Use'!BZ10)</f>
        <v>0</v>
      </c>
      <c r="K4" s="15">
        <f>'BEA Use'!CC10</f>
        <v>72776</v>
      </c>
      <c r="L4" s="15">
        <f>'BEA Use'!CB10</f>
        <v>-2063</v>
      </c>
      <c r="M4" s="15">
        <f>'BEA Use'!CP10</f>
        <v>570365</v>
      </c>
      <c r="O4" s="7"/>
    </row>
    <row r="5" spans="1:15" x14ac:dyDescent="0.45">
      <c r="A5" t="str">
        <f>'BEA Use'!A11</f>
        <v>212</v>
      </c>
      <c r="B5" t="str">
        <f>'BEA Use'!B11</f>
        <v>Mining, except oil and gas</v>
      </c>
      <c r="C5" s="20">
        <f>'BEA Use'!H11</f>
        <v>12047</v>
      </c>
      <c r="D5" s="63">
        <f>SUM('BEA Use'!F11,'BEA Use'!G11*('BEA Use'!F$89/SUM('BEA Use'!E$89:F$89)))</f>
        <v>6398.350946746159</v>
      </c>
      <c r="E5" s="63">
        <f>SUM('BEA Use'!E11,'BEA Use'!Z11,'BEA Use'!G11*('BEA Use'!E$89/SUM('BEA Use'!E$89:F$89)))</f>
        <v>4241.649053253841</v>
      </c>
      <c r="F5" s="20">
        <f>'BEA Use'!D11</f>
        <v>2</v>
      </c>
      <c r="G5" s="20">
        <v>0</v>
      </c>
      <c r="H5" s="15">
        <f>SUM('BEA Use'!C11:BP11,'BEA Use'!BX11:BY11,'BEA Use'!CA11)-SUM(C5:G5)</f>
        <v>71847</v>
      </c>
      <c r="I5" s="15">
        <f>SUM('BEA Use'!BQ11:BU11,'BEA Use'!CD11:CO11)</f>
        <v>11768</v>
      </c>
      <c r="J5" s="15">
        <f>SUM('BEA Use'!BW11,'BEA Use'!BZ11)</f>
        <v>361</v>
      </c>
      <c r="K5" s="15">
        <f>'BEA Use'!CC11</f>
        <v>20917</v>
      </c>
      <c r="L5" s="15">
        <f>'BEA Use'!CB11</f>
        <v>582</v>
      </c>
      <c r="M5" s="15">
        <f>'BEA Use'!CP11</f>
        <v>128163</v>
      </c>
      <c r="O5" s="7"/>
    </row>
    <row r="6" spans="1:15" x14ac:dyDescent="0.45">
      <c r="A6" t="str">
        <f>'BEA Use'!A12</f>
        <v>213</v>
      </c>
      <c r="B6" t="str">
        <f>'BEA Use'!B12</f>
        <v>Support activities for mining</v>
      </c>
      <c r="C6" s="20">
        <f>'BEA Use'!H12</f>
        <v>0</v>
      </c>
      <c r="D6" s="63">
        <f>SUM('BEA Use'!F12,'BEA Use'!G12*('BEA Use'!F$89/SUM('BEA Use'!E$89:F$89)))</f>
        <v>1956.2477882355315</v>
      </c>
      <c r="E6" s="63">
        <f>SUM('BEA Use'!E12,'BEA Use'!Z12,'BEA Use'!G12*('BEA Use'!E$89/SUM('BEA Use'!E$89:F$89)))</f>
        <v>11440.752211764469</v>
      </c>
      <c r="F6" s="20">
        <f>'BEA Use'!D12</f>
        <v>0</v>
      </c>
      <c r="G6" s="20">
        <v>0</v>
      </c>
      <c r="H6" s="15">
        <f>SUM('BEA Use'!C12:BP12,'BEA Use'!BX12:BY12,'BEA Use'!CA12)-SUM(C6:G6)</f>
        <v>141181</v>
      </c>
      <c r="I6" s="15">
        <f>SUM('BEA Use'!BQ12:BU12,'BEA Use'!CD12:CO12)</f>
        <v>0</v>
      </c>
      <c r="J6" s="15">
        <f>SUM('BEA Use'!BW12,'BEA Use'!BZ12)</f>
        <v>0</v>
      </c>
      <c r="K6" s="15">
        <f>'BEA Use'!CC12</f>
        <v>2528</v>
      </c>
      <c r="L6" s="15">
        <f>'BEA Use'!CB12</f>
        <v>4</v>
      </c>
      <c r="M6" s="15">
        <f>'BEA Use'!CP12</f>
        <v>157109</v>
      </c>
      <c r="O6" s="7"/>
    </row>
    <row r="7" spans="1:15" x14ac:dyDescent="0.45">
      <c r="A7" t="str">
        <f>'BEA Use'!A13</f>
        <v>22</v>
      </c>
      <c r="B7" t="str">
        <f>'BEA Use'!B13</f>
        <v>Utilities</v>
      </c>
      <c r="C7" s="20">
        <f>'BEA Use'!H13</f>
        <v>23739</v>
      </c>
      <c r="D7" s="63">
        <f>SUM('BEA Use'!F13,'BEA Use'!G13*('BEA Use'!F$89/SUM('BEA Use'!E$89:F$89)))</f>
        <v>2597.9984565566078</v>
      </c>
      <c r="E7" s="63">
        <f>SUM('BEA Use'!E13,'BEA Use'!Z13,'BEA Use'!G13*('BEA Use'!E$89/SUM('BEA Use'!E$89:F$89)))</f>
        <v>11165.001543443392</v>
      </c>
      <c r="F7" s="20">
        <f>'BEA Use'!D13</f>
        <v>139</v>
      </c>
      <c r="G7" s="20">
        <v>0</v>
      </c>
      <c r="H7" s="15">
        <f>SUM('BEA Use'!C13:BP13,'BEA Use'!BX13:BY13,'BEA Use'!CA13)-SUM(C7:G7)</f>
        <v>303772</v>
      </c>
      <c r="I7" s="15">
        <f>SUM('BEA Use'!BQ13:BU13,'BEA Use'!CD13:CO13)</f>
        <v>26747</v>
      </c>
      <c r="J7" s="15">
        <f>SUM('BEA Use'!BW13,'BEA Use'!BZ13)</f>
        <v>283695</v>
      </c>
      <c r="K7" s="15">
        <f>'BEA Use'!CC13</f>
        <v>4264</v>
      </c>
      <c r="L7" s="15">
        <f>'BEA Use'!CB13</f>
        <v>0</v>
      </c>
      <c r="M7" s="15">
        <f>'BEA Use'!CP13</f>
        <v>656119</v>
      </c>
      <c r="O7" s="7"/>
    </row>
    <row r="8" spans="1:15" x14ac:dyDescent="0.45">
      <c r="A8" t="str">
        <f>'BEA Use'!A14</f>
        <v>23</v>
      </c>
      <c r="B8" t="str">
        <f>'BEA Use'!B14</f>
        <v>Construction</v>
      </c>
      <c r="C8" s="20">
        <f>'BEA Use'!H14</f>
        <v>7384</v>
      </c>
      <c r="D8" s="63">
        <f>SUM('BEA Use'!F14,'BEA Use'!G14*('BEA Use'!F$89/SUM('BEA Use'!E$89:F$89)))</f>
        <v>1701.0969342977332</v>
      </c>
      <c r="E8" s="63">
        <f>SUM('BEA Use'!E14,'BEA Use'!Z14,'BEA Use'!G14*('BEA Use'!E$89/SUM('BEA Use'!E$89:F$89)))</f>
        <v>11538.903065702267</v>
      </c>
      <c r="F8" s="20">
        <f>'BEA Use'!D14</f>
        <v>44</v>
      </c>
      <c r="G8" s="20">
        <v>0</v>
      </c>
      <c r="H8" s="15">
        <f>SUM('BEA Use'!C14:BP14,'BEA Use'!BX14:BY14,'BEA Use'!CA14)-SUM(C8:G8)</f>
        <v>664674</v>
      </c>
      <c r="I8" s="15">
        <f>SUM('BEA Use'!BQ14:BU14,'BEA Use'!CD14:CO14)</f>
        <v>415626</v>
      </c>
      <c r="J8" s="15">
        <f>SUM('BEA Use'!BW14,'BEA Use'!BZ14)</f>
        <v>600648</v>
      </c>
      <c r="K8" s="15">
        <f>'BEA Use'!CC14</f>
        <v>100</v>
      </c>
      <c r="L8" s="15">
        <f>'BEA Use'!CB14</f>
        <v>0</v>
      </c>
      <c r="M8" s="15">
        <f>'BEA Use'!CP14</f>
        <v>1701712</v>
      </c>
      <c r="O8" s="7"/>
    </row>
    <row r="9" spans="1:15" x14ac:dyDescent="0.45">
      <c r="A9" t="str">
        <f>'BEA Use'!A15</f>
        <v>321</v>
      </c>
      <c r="B9" s="21" t="str">
        <f>'BEA Use'!B15</f>
        <v>Wood products</v>
      </c>
      <c r="C9" s="20">
        <f>'BEA Use'!H15</f>
        <v>0</v>
      </c>
      <c r="D9" s="63">
        <f>SUM('BEA Use'!F15,'BEA Use'!G15*('BEA Use'!F$89/SUM('BEA Use'!E$89:F$89)))</f>
        <v>159.07234008211523</v>
      </c>
      <c r="E9" s="63">
        <f>SUM('BEA Use'!E15,'BEA Use'!Z15,'BEA Use'!G15*('BEA Use'!E$89/SUM('BEA Use'!E$89:F$89)))</f>
        <v>144.92765991788477</v>
      </c>
      <c r="F9" s="20">
        <f>'BEA Use'!D15</f>
        <v>53</v>
      </c>
      <c r="G9" s="20">
        <v>0</v>
      </c>
      <c r="H9" s="15">
        <f>SUM('BEA Use'!C15:BP15,'BEA Use'!BX15:BY15,'BEA Use'!CA15)-SUM(C9:G9)</f>
        <v>147244</v>
      </c>
      <c r="I9" s="15">
        <f>SUM('BEA Use'!BQ15:BU15,'BEA Use'!CD15:CO15)</f>
        <v>6245</v>
      </c>
      <c r="J9" s="15">
        <f>SUM('BEA Use'!BW15,'BEA Use'!BZ15)</f>
        <v>22901</v>
      </c>
      <c r="K9" s="15">
        <f>'BEA Use'!CC15</f>
        <v>7115</v>
      </c>
      <c r="L9" s="15">
        <f>'BEA Use'!CB15</f>
        <v>631</v>
      </c>
      <c r="M9" s="15">
        <f>'BEA Use'!CP15</f>
        <v>184489</v>
      </c>
      <c r="O9" s="7"/>
    </row>
    <row r="10" spans="1:15" x14ac:dyDescent="0.45">
      <c r="A10" t="str">
        <f>'BEA Use'!A16</f>
        <v>327</v>
      </c>
      <c r="B10" s="21" t="str">
        <f>'BEA Use'!B16</f>
        <v>Nonmetallic mineral products</v>
      </c>
      <c r="C10" s="20">
        <f>'BEA Use'!H16</f>
        <v>85</v>
      </c>
      <c r="D10" s="63">
        <f>SUM('BEA Use'!F16,'BEA Use'!G16*('BEA Use'!F$89/SUM('BEA Use'!E$89:F$89)))</f>
        <v>642.00766677763318</v>
      </c>
      <c r="E10" s="63">
        <f>SUM('BEA Use'!E16,'BEA Use'!Z16,'BEA Use'!G16*('BEA Use'!E$89/SUM('BEA Use'!E$89:F$89)))</f>
        <v>4692.9923332223671</v>
      </c>
      <c r="F10" s="20">
        <f>'BEA Use'!D16</f>
        <v>82</v>
      </c>
      <c r="G10" s="20">
        <v>0</v>
      </c>
      <c r="H10" s="15">
        <f>SUM('BEA Use'!C16:BP16,'BEA Use'!BX16:BY16,'BEA Use'!CA16)-SUM(C10:G10)</f>
        <v>186580</v>
      </c>
      <c r="I10" s="15">
        <f>SUM('BEA Use'!BQ16:BU16,'BEA Use'!CD16:CO16)</f>
        <v>6392</v>
      </c>
      <c r="J10" s="15">
        <f>SUM('BEA Use'!BW16,'BEA Use'!BZ16)</f>
        <v>24770</v>
      </c>
      <c r="K10" s="15">
        <f>'BEA Use'!CC16</f>
        <v>11789</v>
      </c>
      <c r="L10" s="15">
        <f>'BEA Use'!CB16</f>
        <v>1740</v>
      </c>
      <c r="M10" s="15">
        <f>'BEA Use'!CP16</f>
        <v>236773</v>
      </c>
      <c r="O10" s="7"/>
    </row>
    <row r="11" spans="1:15" x14ac:dyDescent="0.45">
      <c r="A11" t="str">
        <f>'BEA Use'!A17</f>
        <v>331</v>
      </c>
      <c r="B11" s="18" t="str">
        <f>'BEA Use'!B17</f>
        <v>Primary metals</v>
      </c>
      <c r="C11" s="20">
        <f>'BEA Use'!H17</f>
        <v>3</v>
      </c>
      <c r="D11" s="63">
        <f>SUM('BEA Use'!F17,'BEA Use'!G17*('BEA Use'!F$89/SUM('BEA Use'!E$89:F$89)))</f>
        <v>795.82604485064917</v>
      </c>
      <c r="E11" s="63">
        <f>SUM('BEA Use'!E17,'BEA Use'!Z17,'BEA Use'!G17*('BEA Use'!E$89/SUM('BEA Use'!E$89:F$89)))</f>
        <v>7560.1739551493511</v>
      </c>
      <c r="F11" s="20">
        <f>'BEA Use'!D17</f>
        <v>0</v>
      </c>
      <c r="G11" s="20">
        <v>0</v>
      </c>
      <c r="H11" s="15">
        <f>SUM('BEA Use'!C17:BP17,'BEA Use'!BX17:BY17,'BEA Use'!CA17)-SUM(C11:G11)</f>
        <v>343472</v>
      </c>
      <c r="I11" s="15">
        <f>SUM('BEA Use'!BQ17:BU17,'BEA Use'!CD17:CO17)</f>
        <v>1220</v>
      </c>
      <c r="J11" s="15">
        <f>SUM('BEA Use'!BW17,'BEA Use'!BZ17)</f>
        <v>1136</v>
      </c>
      <c r="K11" s="15">
        <f>'BEA Use'!CC17</f>
        <v>35368</v>
      </c>
      <c r="L11" s="15">
        <f>'BEA Use'!CB17</f>
        <v>6462</v>
      </c>
      <c r="M11" s="15">
        <f>'BEA Use'!CP17</f>
        <v>396018</v>
      </c>
      <c r="O11" s="7"/>
    </row>
    <row r="12" spans="1:15" x14ac:dyDescent="0.45">
      <c r="A12" t="str">
        <f>'BEA Use'!A18</f>
        <v>332</v>
      </c>
      <c r="B12" s="21" t="str">
        <f>'BEA Use'!B18</f>
        <v>Fabricated metal products</v>
      </c>
      <c r="C12" s="20">
        <f>'BEA Use'!H18</f>
        <v>570</v>
      </c>
      <c r="D12" s="63">
        <f>SUM('BEA Use'!F18,'BEA Use'!G18*('BEA Use'!F$89/SUM('BEA Use'!E$89:F$89)))</f>
        <v>1586.9984061172815</v>
      </c>
      <c r="E12" s="63">
        <f>SUM('BEA Use'!E18,'BEA Use'!Z18,'BEA Use'!G18*('BEA Use'!E$89/SUM('BEA Use'!E$89:F$89)))</f>
        <v>9856.0015938827182</v>
      </c>
      <c r="F12" s="20">
        <f>'BEA Use'!D18</f>
        <v>202</v>
      </c>
      <c r="G12" s="20">
        <v>0</v>
      </c>
      <c r="H12" s="15">
        <f>SUM('BEA Use'!C18:BP18,'BEA Use'!BX18:BY18,'BEA Use'!CA18)-SUM(C12:G12)</f>
        <v>454917</v>
      </c>
      <c r="I12" s="15">
        <f>SUM('BEA Use'!BQ18:BU18,'BEA Use'!CD18:CO18)</f>
        <v>22442</v>
      </c>
      <c r="J12" s="15">
        <f>SUM('BEA Use'!BW18,'BEA Use'!BZ18)</f>
        <v>48397</v>
      </c>
      <c r="K12" s="15">
        <f>'BEA Use'!CC18</f>
        <v>44218</v>
      </c>
      <c r="L12" s="15">
        <f>'BEA Use'!CB18</f>
        <v>6217</v>
      </c>
      <c r="M12" s="15">
        <f>'BEA Use'!CP18</f>
        <v>588407</v>
      </c>
      <c r="O12" s="7"/>
    </row>
    <row r="13" spans="1:15" x14ac:dyDescent="0.45">
      <c r="A13" t="str">
        <f>'BEA Use'!A19</f>
        <v>333</v>
      </c>
      <c r="B13" s="21" t="str">
        <f>'BEA Use'!B19</f>
        <v>Machinery</v>
      </c>
      <c r="C13" s="20">
        <f>'BEA Use'!H19</f>
        <v>1468</v>
      </c>
      <c r="D13" s="63">
        <f>SUM('BEA Use'!F19,'BEA Use'!G19*('BEA Use'!F$89/SUM('BEA Use'!E$89:F$89)))</f>
        <v>6909.8920598412169</v>
      </c>
      <c r="E13" s="63">
        <f>SUM('BEA Use'!E19,'BEA Use'!Z19,'BEA Use'!G19*('BEA Use'!E$89/SUM('BEA Use'!E$89:F$89)))</f>
        <v>21678.107940158785</v>
      </c>
      <c r="F13" s="20">
        <f>'BEA Use'!D19</f>
        <v>457</v>
      </c>
      <c r="G13" s="20">
        <v>0</v>
      </c>
      <c r="H13" s="15">
        <f>SUM('BEA Use'!C19:BP19,'BEA Use'!BX19:BY19,'BEA Use'!CA19)-SUM(C13:G13)</f>
        <v>568998</v>
      </c>
      <c r="I13" s="15">
        <f>SUM('BEA Use'!BQ19:BU19,'BEA Use'!CD19:CO19)</f>
        <v>11300</v>
      </c>
      <c r="J13" s="15">
        <f>SUM('BEA Use'!BW19,'BEA Use'!BZ19)</f>
        <v>21253</v>
      </c>
      <c r="K13" s="15">
        <f>'BEA Use'!CC19</f>
        <v>135548</v>
      </c>
      <c r="L13" s="15">
        <f>'BEA Use'!CB19</f>
        <v>6679</v>
      </c>
      <c r="M13" s="15">
        <f>'BEA Use'!CP19</f>
        <v>774287</v>
      </c>
      <c r="O13" s="7"/>
    </row>
    <row r="14" spans="1:15" x14ac:dyDescent="0.45">
      <c r="A14" t="str">
        <f>'BEA Use'!A20</f>
        <v>334</v>
      </c>
      <c r="B14" s="21" t="str">
        <f>'BEA Use'!B20</f>
        <v>Computer and electronic products</v>
      </c>
      <c r="C14" s="20">
        <f>'BEA Use'!H20</f>
        <v>113</v>
      </c>
      <c r="D14" s="63">
        <f>SUM('BEA Use'!F20,'BEA Use'!G20*('BEA Use'!F$89/SUM('BEA Use'!E$89:F$89)))</f>
        <v>132.45817066650528</v>
      </c>
      <c r="E14" s="63">
        <f>SUM('BEA Use'!E20,'BEA Use'!Z20,'BEA Use'!G20*('BEA Use'!E$89/SUM('BEA Use'!E$89:F$89)))</f>
        <v>1116.5418293334947</v>
      </c>
      <c r="F14" s="20">
        <f>'BEA Use'!D20</f>
        <v>1</v>
      </c>
      <c r="G14" s="20">
        <v>0</v>
      </c>
      <c r="H14" s="15">
        <f>SUM('BEA Use'!C20:BP20,'BEA Use'!BX20:BY20,'BEA Use'!CA20)-SUM(C14:G14)</f>
        <v>578334</v>
      </c>
      <c r="I14" s="15">
        <f>SUM('BEA Use'!BQ20:BU20,'BEA Use'!CD20:CO20)</f>
        <v>54397</v>
      </c>
      <c r="J14" s="15">
        <f>SUM('BEA Use'!BW20,'BEA Use'!BZ20)</f>
        <v>173454</v>
      </c>
      <c r="K14" s="15">
        <f>'BEA Use'!CC20</f>
        <v>125726</v>
      </c>
      <c r="L14" s="15">
        <f>'BEA Use'!CB20</f>
        <v>4036</v>
      </c>
      <c r="M14" s="15">
        <f>'BEA Use'!CP20</f>
        <v>937308</v>
      </c>
      <c r="O14" s="7"/>
    </row>
    <row r="15" spans="1:15" x14ac:dyDescent="0.45">
      <c r="A15" t="str">
        <f>'BEA Use'!A21</f>
        <v>335</v>
      </c>
      <c r="B15" s="21" t="str">
        <f>'BEA Use'!B21</f>
        <v>Electrical equipment, appliances, and components</v>
      </c>
      <c r="C15" s="20">
        <f>'BEA Use'!H21</f>
        <v>32</v>
      </c>
      <c r="D15" s="63">
        <f>SUM('BEA Use'!F21,'BEA Use'!G21*('BEA Use'!F$89/SUM('BEA Use'!E$89:F$89)))</f>
        <v>260.52896730522855</v>
      </c>
      <c r="E15" s="63">
        <f>SUM('BEA Use'!E21,'BEA Use'!Z21,'BEA Use'!G21*('BEA Use'!E$89/SUM('BEA Use'!E$89:F$89)))</f>
        <v>1119.4710326947716</v>
      </c>
      <c r="F15" s="20">
        <f>'BEA Use'!D21</f>
        <v>291</v>
      </c>
      <c r="G15" s="20">
        <v>0</v>
      </c>
      <c r="H15" s="15">
        <f>SUM('BEA Use'!C21:BP21,'BEA Use'!BX21:BY21,'BEA Use'!CA21)-SUM(C15:G15)</f>
        <v>215026</v>
      </c>
      <c r="I15" s="15">
        <f>SUM('BEA Use'!BQ21:BU21,'BEA Use'!CD21:CO21)</f>
        <v>9361</v>
      </c>
      <c r="J15" s="15">
        <f>SUM('BEA Use'!BW21,'BEA Use'!BZ21)</f>
        <v>102722</v>
      </c>
      <c r="K15" s="15">
        <f>'BEA Use'!CC21</f>
        <v>39489</v>
      </c>
      <c r="L15" s="15">
        <f>'BEA Use'!CB21</f>
        <v>3420</v>
      </c>
      <c r="M15" s="15">
        <f>'BEA Use'!CP21</f>
        <v>371719</v>
      </c>
      <c r="O15" s="7"/>
    </row>
    <row r="16" spans="1:15" x14ac:dyDescent="0.45">
      <c r="A16" t="str">
        <f>'BEA Use'!A22</f>
        <v>3361MV</v>
      </c>
      <c r="B16" s="21" t="str">
        <f>'BEA Use'!B22</f>
        <v>Motor vehicles, bodies and trailers, and parts</v>
      </c>
      <c r="C16" s="20">
        <f>'BEA Use'!H22</f>
        <v>56</v>
      </c>
      <c r="D16" s="63">
        <f>SUM('BEA Use'!F22,'BEA Use'!G22*('BEA Use'!F$89/SUM('BEA Use'!E$89:F$89)))</f>
        <v>1171.6418505180118</v>
      </c>
      <c r="E16" s="63">
        <f>SUM('BEA Use'!E22,'BEA Use'!Z22,'BEA Use'!G22*('BEA Use'!E$89/SUM('BEA Use'!E$89:F$89)))</f>
        <v>1814.3581494819882</v>
      </c>
      <c r="F16" s="20">
        <f>'BEA Use'!D22</f>
        <v>133</v>
      </c>
      <c r="G16" s="20">
        <v>0</v>
      </c>
      <c r="H16" s="15">
        <f>SUM('BEA Use'!C22:BP22,'BEA Use'!BX22:BY22,'BEA Use'!CA22)-SUM(C16:G16)</f>
        <v>747038</v>
      </c>
      <c r="I16" s="15">
        <f>SUM('BEA Use'!BQ22:BU22,'BEA Use'!CD22:CO22)</f>
        <v>97903</v>
      </c>
      <c r="J16" s="15">
        <f>SUM('BEA Use'!BW22,'BEA Use'!BZ22)</f>
        <v>346941</v>
      </c>
      <c r="K16" s="15">
        <f>'BEA Use'!CC22</f>
        <v>120386</v>
      </c>
      <c r="L16" s="15">
        <f>'BEA Use'!CB22</f>
        <v>18919</v>
      </c>
      <c r="M16" s="15">
        <f>'BEA Use'!CP22</f>
        <v>1334364</v>
      </c>
      <c r="O16" s="7"/>
    </row>
    <row r="17" spans="1:15" x14ac:dyDescent="0.45">
      <c r="A17" t="str">
        <f>'BEA Use'!A23</f>
        <v>3364OT</v>
      </c>
      <c r="B17" s="21" t="str">
        <f>'BEA Use'!B23</f>
        <v>Other transportation equipment</v>
      </c>
      <c r="C17" s="20">
        <f>'BEA Use'!H23</f>
        <v>0</v>
      </c>
      <c r="D17" s="63">
        <f>SUM('BEA Use'!F23,'BEA Use'!G23*('BEA Use'!F$89/SUM('BEA Use'!E$89:F$89)))</f>
        <v>41</v>
      </c>
      <c r="E17" s="63">
        <f>SUM('BEA Use'!E23,'BEA Use'!Z23,'BEA Use'!G23*('BEA Use'!E$89/SUM('BEA Use'!E$89:F$89)))</f>
        <v>0</v>
      </c>
      <c r="F17" s="20">
        <f>'BEA Use'!D23</f>
        <v>52</v>
      </c>
      <c r="G17" s="20">
        <v>0</v>
      </c>
      <c r="H17" s="15">
        <f>SUM('BEA Use'!C23:BP23,'BEA Use'!BX23:BY23,'BEA Use'!CA23)-SUM(C17:G17)</f>
        <v>162004</v>
      </c>
      <c r="I17" s="15">
        <f>SUM('BEA Use'!BQ23:BU23,'BEA Use'!CD23:CO23)</f>
        <v>81748</v>
      </c>
      <c r="J17" s="15">
        <f>SUM('BEA Use'!BW23,'BEA Use'!BZ23)</f>
        <v>36123</v>
      </c>
      <c r="K17" s="15">
        <f>'BEA Use'!CC23</f>
        <v>135069</v>
      </c>
      <c r="L17" s="15">
        <f>'BEA Use'!CB23</f>
        <v>1639</v>
      </c>
      <c r="M17" s="15">
        <f>'BEA Use'!CP23</f>
        <v>416676</v>
      </c>
      <c r="O17" s="7"/>
    </row>
    <row r="18" spans="1:15" x14ac:dyDescent="0.45">
      <c r="A18" t="str">
        <f>'BEA Use'!A24</f>
        <v>337</v>
      </c>
      <c r="B18" s="21" t="str">
        <f>'BEA Use'!B24</f>
        <v>Furniture and related products</v>
      </c>
      <c r="C18" s="20">
        <f>'BEA Use'!H24</f>
        <v>0</v>
      </c>
      <c r="D18" s="63">
        <f>SUM('BEA Use'!F24,'BEA Use'!G24*('BEA Use'!F$89/SUM('BEA Use'!E$89:F$89)))</f>
        <v>0</v>
      </c>
      <c r="E18" s="63">
        <f>SUM('BEA Use'!E24,'BEA Use'!Z24,'BEA Use'!G24*('BEA Use'!E$89/SUM('BEA Use'!E$89:F$89)))</f>
        <v>0</v>
      </c>
      <c r="F18" s="20">
        <f>'BEA Use'!D24</f>
        <v>0</v>
      </c>
      <c r="G18" s="20">
        <v>0</v>
      </c>
      <c r="H18" s="15">
        <f>SUM('BEA Use'!C24:BP24,'BEA Use'!BX24:BY24,'BEA Use'!CA24)-SUM(C18:G18)</f>
        <v>102431</v>
      </c>
      <c r="I18" s="15">
        <f>SUM('BEA Use'!BQ24:BU24,'BEA Use'!CD24:CO24)</f>
        <v>1046</v>
      </c>
      <c r="J18" s="15">
        <f>SUM('BEA Use'!BW24,'BEA Use'!BZ24)</f>
        <v>129935</v>
      </c>
      <c r="K18" s="15">
        <f>'BEA Use'!CC24</f>
        <v>5001</v>
      </c>
      <c r="L18" s="15">
        <f>'BEA Use'!CB24</f>
        <v>-123</v>
      </c>
      <c r="M18" s="15">
        <f>'BEA Use'!CP24</f>
        <v>238290</v>
      </c>
      <c r="O18" s="7"/>
    </row>
    <row r="19" spans="1:15" x14ac:dyDescent="0.45">
      <c r="A19" t="str">
        <f>'BEA Use'!A25</f>
        <v>339</v>
      </c>
      <c r="B19" s="21" t="str">
        <f>'BEA Use'!B25</f>
        <v>Miscellaneous manufacturing</v>
      </c>
      <c r="C19" s="20">
        <f>'BEA Use'!H25</f>
        <v>0</v>
      </c>
      <c r="D19" s="63">
        <f>SUM('BEA Use'!F25,'BEA Use'!G25*('BEA Use'!F$89/SUM('BEA Use'!E$89:F$89)))</f>
        <v>49.925601993362186</v>
      </c>
      <c r="E19" s="63">
        <f>SUM('BEA Use'!E25,'BEA Use'!Z25,'BEA Use'!G25*('BEA Use'!E$89/SUM('BEA Use'!E$89:F$89)))</f>
        <v>87.074398006637807</v>
      </c>
      <c r="F19" s="20">
        <f>'BEA Use'!D25</f>
        <v>7</v>
      </c>
      <c r="G19" s="20">
        <v>0</v>
      </c>
      <c r="H19" s="15">
        <f>SUM('BEA Use'!C25:BP25,'BEA Use'!BX25:BY25,'BEA Use'!CA25)-SUM(C19:G19)</f>
        <v>171659</v>
      </c>
      <c r="I19" s="15">
        <f>SUM('BEA Use'!BQ25:BU25,'BEA Use'!CD25:CO25)</f>
        <v>12267</v>
      </c>
      <c r="J19" s="15">
        <f>SUM('BEA Use'!BW25,'BEA Use'!BZ25)</f>
        <v>262035</v>
      </c>
      <c r="K19" s="15">
        <f>'BEA Use'!CC25</f>
        <v>45916</v>
      </c>
      <c r="L19" s="15">
        <f>'BEA Use'!CB25</f>
        <v>3356</v>
      </c>
      <c r="M19" s="15">
        <f>'BEA Use'!CP25</f>
        <v>495382</v>
      </c>
      <c r="O19" s="7"/>
    </row>
    <row r="20" spans="1:15" x14ac:dyDescent="0.45">
      <c r="A20" t="str">
        <f>'BEA Use'!A26</f>
        <v>311FT</v>
      </c>
      <c r="B20" s="21" t="str">
        <f>'BEA Use'!B26</f>
        <v>Food and beverage and tobacco products</v>
      </c>
      <c r="C20" s="20">
        <f>'BEA Use'!H26</f>
        <v>0</v>
      </c>
      <c r="D20" s="63">
        <f>SUM('BEA Use'!F26,'BEA Use'!G26*('BEA Use'!F$89/SUM('BEA Use'!E$89:F$89)))</f>
        <v>0</v>
      </c>
      <c r="E20" s="63">
        <f>SUM('BEA Use'!E26,'BEA Use'!Z26,'BEA Use'!G26*('BEA Use'!E$89/SUM('BEA Use'!E$89:F$89)))</f>
        <v>472</v>
      </c>
      <c r="F20" s="20">
        <f>'BEA Use'!D26</f>
        <v>663</v>
      </c>
      <c r="G20" s="20">
        <v>0</v>
      </c>
      <c r="H20" s="15">
        <f>SUM('BEA Use'!C26:BP26,'BEA Use'!BX26:BY26,'BEA Use'!CA26)-SUM(C20:G20)</f>
        <v>421174</v>
      </c>
      <c r="I20" s="15">
        <f>SUM('BEA Use'!BQ26:BU26,'BEA Use'!CD26:CO26)</f>
        <v>73032</v>
      </c>
      <c r="J20" s="15">
        <f>SUM('BEA Use'!BW26,'BEA Use'!BZ26)</f>
        <v>1063112</v>
      </c>
      <c r="K20" s="15">
        <f>'BEA Use'!CC26</f>
        <v>78761</v>
      </c>
      <c r="L20" s="15">
        <f>'BEA Use'!CB26</f>
        <v>-711</v>
      </c>
      <c r="M20" s="15">
        <f>'BEA Use'!CP26</f>
        <v>1636504</v>
      </c>
      <c r="O20" s="7"/>
    </row>
    <row r="21" spans="1:15" x14ac:dyDescent="0.45">
      <c r="A21" t="str">
        <f>'BEA Use'!A27</f>
        <v>313TT</v>
      </c>
      <c r="B21" s="21" t="str">
        <f>'BEA Use'!B27</f>
        <v>Textile mills and textile product mills</v>
      </c>
      <c r="C21" s="20">
        <f>'BEA Use'!H27</f>
        <v>0</v>
      </c>
      <c r="D21" s="63">
        <f>SUM('BEA Use'!F27,'BEA Use'!G27*('BEA Use'!F$89/SUM('BEA Use'!E$89:F$89)))</f>
        <v>3</v>
      </c>
      <c r="E21" s="63">
        <f>SUM('BEA Use'!E27,'BEA Use'!Z27,'BEA Use'!G27*('BEA Use'!E$89/SUM('BEA Use'!E$89:F$89)))</f>
        <v>147</v>
      </c>
      <c r="F21" s="20">
        <f>'BEA Use'!D27</f>
        <v>141</v>
      </c>
      <c r="G21" s="20">
        <v>0</v>
      </c>
      <c r="H21" s="15">
        <f>SUM('BEA Use'!C27:BP27,'BEA Use'!BX27:BY27,'BEA Use'!CA27)-SUM(C21:G21)</f>
        <v>73182</v>
      </c>
      <c r="I21" s="15">
        <f>SUM('BEA Use'!BQ27:BU27,'BEA Use'!CD27:CO27)</f>
        <v>5716</v>
      </c>
      <c r="J21" s="15">
        <f>SUM('BEA Use'!BW27,'BEA Use'!BZ27)</f>
        <v>80446</v>
      </c>
      <c r="K21" s="15">
        <f>'BEA Use'!CC27</f>
        <v>11384</v>
      </c>
      <c r="L21" s="15">
        <f>'BEA Use'!CB27</f>
        <v>811</v>
      </c>
      <c r="M21" s="15">
        <f>'BEA Use'!CP27</f>
        <v>171833</v>
      </c>
      <c r="O21" s="7"/>
    </row>
    <row r="22" spans="1:15" x14ac:dyDescent="0.45">
      <c r="A22" t="str">
        <f>'BEA Use'!A28</f>
        <v>315AL</v>
      </c>
      <c r="B22" s="21" t="str">
        <f>'BEA Use'!B28</f>
        <v>Apparel and leather and allied products</v>
      </c>
      <c r="C22" s="20">
        <f>'BEA Use'!H28</f>
        <v>17</v>
      </c>
      <c r="D22" s="63">
        <f>SUM('BEA Use'!F28,'BEA Use'!G28*('BEA Use'!F$89/SUM('BEA Use'!E$89:F$89)))</f>
        <v>0</v>
      </c>
      <c r="E22" s="63">
        <f>SUM('BEA Use'!E28,'BEA Use'!Z28,'BEA Use'!G28*('BEA Use'!E$89/SUM('BEA Use'!E$89:F$89)))</f>
        <v>163</v>
      </c>
      <c r="F22" s="20">
        <f>'BEA Use'!D28</f>
        <v>0</v>
      </c>
      <c r="G22" s="20">
        <v>0</v>
      </c>
      <c r="H22" s="15">
        <f>SUM('BEA Use'!C28:BP28,'BEA Use'!BX28:BY28,'BEA Use'!CA28)-SUM(C22:G22)</f>
        <v>23629</v>
      </c>
      <c r="I22" s="15">
        <f>SUM('BEA Use'!BQ28:BU28,'BEA Use'!CD28:CO28)</f>
        <v>8973</v>
      </c>
      <c r="J22" s="15">
        <f>SUM('BEA Use'!BW28,'BEA Use'!BZ28)</f>
        <v>407290</v>
      </c>
      <c r="K22" s="15">
        <f>'BEA Use'!CC28</f>
        <v>6141</v>
      </c>
      <c r="L22" s="15">
        <f>'BEA Use'!CB28</f>
        <v>-688</v>
      </c>
      <c r="M22" s="15">
        <f>'BEA Use'!CP28</f>
        <v>445525</v>
      </c>
      <c r="O22" s="7"/>
    </row>
    <row r="23" spans="1:15" x14ac:dyDescent="0.45">
      <c r="A23" t="str">
        <f>'BEA Use'!A29</f>
        <v>322</v>
      </c>
      <c r="B23" s="21" t="str">
        <f>'BEA Use'!B29</f>
        <v>Paper products</v>
      </c>
      <c r="C23" s="20">
        <f>'BEA Use'!H29</f>
        <v>59</v>
      </c>
      <c r="D23" s="63">
        <f>SUM('BEA Use'!F29,'BEA Use'!G29*('BEA Use'!F$89/SUM('BEA Use'!E$89:F$89)))</f>
        <v>220.9989710377387</v>
      </c>
      <c r="E23" s="63">
        <f>SUM('BEA Use'!E29,'BEA Use'!Z29,'BEA Use'!G29*('BEA Use'!E$89/SUM('BEA Use'!E$89:F$89)))</f>
        <v>538.00102896226133</v>
      </c>
      <c r="F23" s="20">
        <f>'BEA Use'!D29</f>
        <v>0</v>
      </c>
      <c r="G23" s="20">
        <v>0</v>
      </c>
      <c r="H23" s="15">
        <f>SUM('BEA Use'!C29:BP29,'BEA Use'!BX29:BY29,'BEA Use'!CA29)-SUM(C23:G23)</f>
        <v>183433</v>
      </c>
      <c r="I23" s="15">
        <f>SUM('BEA Use'!BQ29:BU29,'BEA Use'!CD29:CO29)</f>
        <v>18328</v>
      </c>
      <c r="J23" s="15">
        <f>SUM('BEA Use'!BW29,'BEA Use'!BZ29)</f>
        <v>47167</v>
      </c>
      <c r="K23" s="15">
        <f>'BEA Use'!CC29</f>
        <v>26067</v>
      </c>
      <c r="L23" s="15">
        <f>'BEA Use'!CB29</f>
        <v>292</v>
      </c>
      <c r="M23" s="15">
        <f>'BEA Use'!CP29</f>
        <v>276107</v>
      </c>
      <c r="O23" s="7"/>
    </row>
    <row r="24" spans="1:15" x14ac:dyDescent="0.45">
      <c r="A24" t="str">
        <f>'BEA Use'!A30</f>
        <v>323</v>
      </c>
      <c r="B24" s="21" t="str">
        <f>'BEA Use'!B30</f>
        <v>Printing and related support activities</v>
      </c>
      <c r="C24" s="20">
        <f>'BEA Use'!H30</f>
        <v>2</v>
      </c>
      <c r="D24" s="63">
        <f>SUM('BEA Use'!F30,'BEA Use'!G30*('BEA Use'!F$89/SUM('BEA Use'!E$89:F$89)))</f>
        <v>2</v>
      </c>
      <c r="E24" s="63">
        <f>SUM('BEA Use'!E30,'BEA Use'!Z30,'BEA Use'!G30*('BEA Use'!E$89/SUM('BEA Use'!E$89:F$89)))</f>
        <v>18</v>
      </c>
      <c r="F24" s="20">
        <f>'BEA Use'!D30</f>
        <v>0</v>
      </c>
      <c r="G24" s="20">
        <v>0</v>
      </c>
      <c r="H24" s="15">
        <f>SUM('BEA Use'!C30:BP30,'BEA Use'!BX30:BY30,'BEA Use'!CA30)-SUM(C24:G24)</f>
        <v>64241</v>
      </c>
      <c r="I24" s="15">
        <f>SUM('BEA Use'!BQ30:BU30,'BEA Use'!CD30:CO30)</f>
        <v>14753</v>
      </c>
      <c r="J24" s="15">
        <f>SUM('BEA Use'!BW30,'BEA Use'!BZ30)</f>
        <v>10736</v>
      </c>
      <c r="K24" s="15">
        <f>'BEA Use'!CC30</f>
        <v>2226</v>
      </c>
      <c r="L24" s="15">
        <f>'BEA Use'!CB30</f>
        <v>519</v>
      </c>
      <c r="M24" s="15">
        <f>'BEA Use'!CP30</f>
        <v>92500</v>
      </c>
      <c r="O24" s="7"/>
    </row>
    <row r="25" spans="1:15" x14ac:dyDescent="0.45">
      <c r="A25" t="str">
        <f>'BEA Use'!A31</f>
        <v>324</v>
      </c>
      <c r="B25" t="str">
        <f>'BEA Use'!B31</f>
        <v>Petroleum and coal products</v>
      </c>
      <c r="C25" s="20">
        <f>'BEA Use'!H31</f>
        <v>26783</v>
      </c>
      <c r="D25" s="63">
        <f>SUM('BEA Use'!F31,'BEA Use'!G31*('BEA Use'!F$89/SUM('BEA Use'!E$89:F$89)))</f>
        <v>6264.6997346891421</v>
      </c>
      <c r="E25" s="63">
        <f>SUM('BEA Use'!E31,'BEA Use'!Z31,'BEA Use'!G31*('BEA Use'!E$89/SUM('BEA Use'!E$89:F$89)))</f>
        <v>34619.300265310856</v>
      </c>
      <c r="F25" s="20">
        <f>'BEA Use'!D31</f>
        <v>991</v>
      </c>
      <c r="G25" s="20">
        <v>0</v>
      </c>
      <c r="H25" s="15">
        <f>SUM('BEA Use'!C31:BP31,'BEA Use'!BX31:BY31,'BEA Use'!CA31)-SUM(C25:G25)</f>
        <v>301075</v>
      </c>
      <c r="I25" s="15">
        <f>SUM('BEA Use'!BQ31:BU31,'BEA Use'!CD31:CO31)</f>
        <v>182840</v>
      </c>
      <c r="J25" s="15">
        <f>SUM('BEA Use'!BW31,'BEA Use'!BZ31)</f>
        <v>349729</v>
      </c>
      <c r="K25" s="15">
        <f>'BEA Use'!CC31</f>
        <v>122998</v>
      </c>
      <c r="L25" s="15">
        <f>'BEA Use'!CB31</f>
        <v>-3981</v>
      </c>
      <c r="M25" s="15">
        <f>'BEA Use'!CP31</f>
        <v>1021318</v>
      </c>
      <c r="O25" s="7"/>
    </row>
    <row r="26" spans="1:15" x14ac:dyDescent="0.45">
      <c r="A26" t="str">
        <f>'BEA Use'!A32</f>
        <v>325</v>
      </c>
      <c r="B26" s="18" t="str">
        <f>'BEA Use'!B32</f>
        <v>Chemical products</v>
      </c>
      <c r="C26" s="20">
        <f>'BEA Use'!H32</f>
        <v>2157</v>
      </c>
      <c r="D26" s="63">
        <f>SUM('BEA Use'!F32,'BEA Use'!G32*('BEA Use'!F$89/SUM('BEA Use'!E$89:F$89)))</f>
        <v>3411.5525325585854</v>
      </c>
      <c r="E26" s="63">
        <f>SUM('BEA Use'!E32,'BEA Use'!Z32,'BEA Use'!G32*('BEA Use'!E$89/SUM('BEA Use'!E$89:F$89)))</f>
        <v>23649.447467441416</v>
      </c>
      <c r="F26" s="20">
        <f>'BEA Use'!D32</f>
        <v>2914</v>
      </c>
      <c r="G26" s="20">
        <v>0</v>
      </c>
      <c r="H26" s="15">
        <f>SUM('BEA Use'!C32:BP32,'BEA Use'!BX32:BY32,'BEA Use'!CA32)-SUM(C26:G26)</f>
        <v>616229</v>
      </c>
      <c r="I26" s="15">
        <f>SUM('BEA Use'!BQ32:BU32,'BEA Use'!CD32:CO32)</f>
        <v>51029</v>
      </c>
      <c r="J26" s="15">
        <f>SUM('BEA Use'!BW32,'BEA Use'!BZ32)</f>
        <v>653741</v>
      </c>
      <c r="K26" s="15">
        <f>'BEA Use'!CC32</f>
        <v>193250</v>
      </c>
      <c r="L26" s="15">
        <f>'BEA Use'!CB32</f>
        <v>1794</v>
      </c>
      <c r="M26" s="15">
        <f>'BEA Use'!CP32</f>
        <v>1548176</v>
      </c>
      <c r="O26" s="7"/>
    </row>
    <row r="27" spans="1:15" x14ac:dyDescent="0.45">
      <c r="A27" t="str">
        <f>'BEA Use'!A33</f>
        <v>326</v>
      </c>
      <c r="B27" s="21" t="str">
        <f>'BEA Use'!B33</f>
        <v>Plastics and rubber products</v>
      </c>
      <c r="C27" s="20">
        <f>'BEA Use'!H33</f>
        <v>43</v>
      </c>
      <c r="D27" s="63">
        <f>SUM('BEA Use'!F33,'BEA Use'!G33*('BEA Use'!F$89/SUM('BEA Use'!E$89:F$89)))</f>
        <v>1649.0061233342412</v>
      </c>
      <c r="E27" s="63">
        <f>SUM('BEA Use'!E33,'BEA Use'!Z33,'BEA Use'!G33*('BEA Use'!E$89/SUM('BEA Use'!E$89:F$89)))</f>
        <v>1783.9938766657588</v>
      </c>
      <c r="F27" s="20">
        <f>'BEA Use'!D33</f>
        <v>144</v>
      </c>
      <c r="G27" s="20">
        <v>0</v>
      </c>
      <c r="H27" s="15">
        <f>SUM('BEA Use'!C33:BP33,'BEA Use'!BX33:BY33,'BEA Use'!CA33)-SUM(C27:G27)</f>
        <v>277251</v>
      </c>
      <c r="I27" s="15">
        <f>SUM('BEA Use'!BQ33:BU33,'BEA Use'!CD33:CO33)</f>
        <v>19380</v>
      </c>
      <c r="J27" s="15">
        <f>SUM('BEA Use'!BW33,'BEA Use'!BZ33)</f>
        <v>68753</v>
      </c>
      <c r="K27" s="15">
        <f>'BEA Use'!CC33</f>
        <v>31219</v>
      </c>
      <c r="L27" s="15">
        <f>'BEA Use'!CB33</f>
        <v>2719</v>
      </c>
      <c r="M27" s="15">
        <f>'BEA Use'!CP33</f>
        <v>402945</v>
      </c>
      <c r="O27" s="7"/>
    </row>
    <row r="28" spans="1:15" x14ac:dyDescent="0.45">
      <c r="A28" t="str">
        <f>'BEA Use'!A34</f>
        <v>42</v>
      </c>
      <c r="B28" t="str">
        <f>'BEA Use'!B34</f>
        <v>Wholesale trade</v>
      </c>
      <c r="C28" s="20">
        <f>'BEA Use'!H34</f>
        <v>1180</v>
      </c>
      <c r="D28" s="63">
        <f>SUM('BEA Use'!F34,'BEA Use'!G34*('BEA Use'!F$89/SUM('BEA Use'!E$89:F$89)))</f>
        <v>102</v>
      </c>
      <c r="E28" s="63">
        <f>SUM('BEA Use'!E34,'BEA Use'!Z34,'BEA Use'!G34*('BEA Use'!E$89/SUM('BEA Use'!E$89:F$89)))</f>
        <v>236</v>
      </c>
      <c r="F28" s="20">
        <f>'BEA Use'!D34</f>
        <v>32</v>
      </c>
      <c r="G28" s="20">
        <v>0</v>
      </c>
      <c r="H28" s="15">
        <f>SUM('BEA Use'!C34:BP34,'BEA Use'!BX34:BY34,'BEA Use'!CA34)-SUM(C28:G28)</f>
        <v>100440</v>
      </c>
      <c r="I28" s="15">
        <f>SUM('BEA Use'!BQ34:BU34,'BEA Use'!CD34:CO34)</f>
        <v>34</v>
      </c>
      <c r="J28" s="15">
        <f>SUM('BEA Use'!BW34,'BEA Use'!BZ34)</f>
        <v>0</v>
      </c>
      <c r="K28" s="15">
        <f>'BEA Use'!CC34</f>
        <v>2889</v>
      </c>
      <c r="L28" s="15">
        <f>'BEA Use'!CB34</f>
        <v>0</v>
      </c>
      <c r="M28" s="15">
        <f>'BEA Use'!CP34</f>
        <v>104910</v>
      </c>
      <c r="O28" s="7"/>
    </row>
    <row r="29" spans="1:15" x14ac:dyDescent="0.45">
      <c r="A29" t="str">
        <f>'BEA Use'!A35</f>
        <v>441</v>
      </c>
      <c r="B29" t="str">
        <f>'BEA Use'!B35</f>
        <v>Motor vehicle and parts dealers</v>
      </c>
      <c r="C29" s="20">
        <f>'BEA Use'!H35</f>
        <v>0</v>
      </c>
      <c r="D29" s="63">
        <f>SUM('BEA Use'!F35,'BEA Use'!G35*('BEA Use'!F$89/SUM('BEA Use'!E$89:F$89)))</f>
        <v>0</v>
      </c>
      <c r="E29" s="63">
        <f>SUM('BEA Use'!E35,'BEA Use'!Z35,'BEA Use'!G35*('BEA Use'!E$89/SUM('BEA Use'!E$89:F$89)))</f>
        <v>0</v>
      </c>
      <c r="F29" s="20">
        <f>'BEA Use'!D35</f>
        <v>0</v>
      </c>
      <c r="G29" s="20">
        <v>0</v>
      </c>
      <c r="H29" s="15">
        <f>SUM('BEA Use'!C35:BP35,'BEA Use'!BX35:BY35,'BEA Use'!CA35)-SUM(C29:G29)</f>
        <v>0</v>
      </c>
      <c r="I29" s="15">
        <f>SUM('BEA Use'!BQ35:BU35,'BEA Use'!CD35:CO35)</f>
        <v>0</v>
      </c>
      <c r="J29" s="15">
        <f>SUM('BEA Use'!BW35,'BEA Use'!BZ35)</f>
        <v>0</v>
      </c>
      <c r="K29" s="15">
        <f>'BEA Use'!CC35</f>
        <v>0</v>
      </c>
      <c r="L29" s="15">
        <f>'BEA Use'!CB35</f>
        <v>0</v>
      </c>
      <c r="M29" s="15">
        <f>'BEA Use'!CP35</f>
        <v>0</v>
      </c>
      <c r="O29" s="7"/>
    </row>
    <row r="30" spans="1:15" x14ac:dyDescent="0.45">
      <c r="A30" t="str">
        <f>'BEA Use'!A36</f>
        <v>445</v>
      </c>
      <c r="B30" t="str">
        <f>'BEA Use'!B36</f>
        <v>Food and beverage stores</v>
      </c>
      <c r="C30" s="20">
        <f>'BEA Use'!H36</f>
        <v>0</v>
      </c>
      <c r="D30" s="63">
        <f>SUM('BEA Use'!F36,'BEA Use'!G36*('BEA Use'!F$89/SUM('BEA Use'!E$89:F$89)))</f>
        <v>0</v>
      </c>
      <c r="E30" s="63">
        <f>SUM('BEA Use'!E36,'BEA Use'!Z36,'BEA Use'!G36*('BEA Use'!E$89/SUM('BEA Use'!E$89:F$89)))</f>
        <v>0</v>
      </c>
      <c r="F30" s="20">
        <f>'BEA Use'!D36</f>
        <v>0</v>
      </c>
      <c r="G30" s="20">
        <v>0</v>
      </c>
      <c r="H30" s="15">
        <f>SUM('BEA Use'!C36:BP36,'BEA Use'!BX36:BY36,'BEA Use'!CA36)-SUM(C30:G30)</f>
        <v>0</v>
      </c>
      <c r="I30" s="15">
        <f>SUM('BEA Use'!BQ36:BU36,'BEA Use'!CD36:CO36)</f>
        <v>0</v>
      </c>
      <c r="J30" s="15">
        <f>SUM('BEA Use'!BW36,'BEA Use'!BZ36)</f>
        <v>0</v>
      </c>
      <c r="K30" s="15">
        <f>'BEA Use'!CC36</f>
        <v>0</v>
      </c>
      <c r="L30" s="15">
        <f>'BEA Use'!CB36</f>
        <v>0</v>
      </c>
      <c r="M30" s="15">
        <f>'BEA Use'!CP36</f>
        <v>0</v>
      </c>
      <c r="O30" s="7"/>
    </row>
    <row r="31" spans="1:15" x14ac:dyDescent="0.45">
      <c r="A31" t="str">
        <f>'BEA Use'!A37</f>
        <v>452</v>
      </c>
      <c r="B31" t="str">
        <f>'BEA Use'!B37</f>
        <v>General merchandise stores</v>
      </c>
      <c r="C31" s="20">
        <f>'BEA Use'!H37</f>
        <v>0</v>
      </c>
      <c r="D31" s="63">
        <f>SUM('BEA Use'!F37,'BEA Use'!G37*('BEA Use'!F$89/SUM('BEA Use'!E$89:F$89)))</f>
        <v>0</v>
      </c>
      <c r="E31" s="63">
        <f>SUM('BEA Use'!E37,'BEA Use'!Z37,'BEA Use'!G37*('BEA Use'!E$89/SUM('BEA Use'!E$89:F$89)))</f>
        <v>0</v>
      </c>
      <c r="F31" s="20">
        <f>'BEA Use'!D37</f>
        <v>0</v>
      </c>
      <c r="G31" s="20">
        <v>0</v>
      </c>
      <c r="H31" s="15">
        <f>SUM('BEA Use'!C37:BP37,'BEA Use'!BX37:BY37,'BEA Use'!CA37)-SUM(C31:G31)</f>
        <v>0</v>
      </c>
      <c r="I31" s="15">
        <f>SUM('BEA Use'!BQ37:BU37,'BEA Use'!CD37:CO37)</f>
        <v>0</v>
      </c>
      <c r="J31" s="15">
        <f>SUM('BEA Use'!BW37,'BEA Use'!BZ37)</f>
        <v>0</v>
      </c>
      <c r="K31" s="15">
        <f>'BEA Use'!CC37</f>
        <v>0</v>
      </c>
      <c r="L31" s="15">
        <f>'BEA Use'!CB37</f>
        <v>0</v>
      </c>
      <c r="M31" s="15">
        <f>'BEA Use'!CP37</f>
        <v>0</v>
      </c>
      <c r="O31" s="7"/>
    </row>
    <row r="32" spans="1:15" x14ac:dyDescent="0.45">
      <c r="A32" t="str">
        <f>'BEA Use'!A38</f>
        <v>4A0</v>
      </c>
      <c r="B32" t="str">
        <f>'BEA Use'!B38</f>
        <v>Other retail</v>
      </c>
      <c r="C32" s="20">
        <f>'BEA Use'!H38</f>
        <v>0</v>
      </c>
      <c r="D32" s="63">
        <f>SUM('BEA Use'!F38,'BEA Use'!G38*('BEA Use'!F$89/SUM('BEA Use'!E$89:F$89)))</f>
        <v>0</v>
      </c>
      <c r="E32" s="63">
        <f>SUM('BEA Use'!E38,'BEA Use'!Z38,'BEA Use'!G38*('BEA Use'!E$89/SUM('BEA Use'!E$89:F$89)))</f>
        <v>0</v>
      </c>
      <c r="F32" s="20">
        <f>'BEA Use'!D38</f>
        <v>0</v>
      </c>
      <c r="G32" s="20">
        <v>0</v>
      </c>
      <c r="H32" s="15">
        <f>SUM('BEA Use'!C38:BP38,'BEA Use'!BX38:BY38,'BEA Use'!CA38)-SUM(C32:G32)</f>
        <v>1790</v>
      </c>
      <c r="I32" s="15">
        <f>SUM('BEA Use'!BQ38:BU38,'BEA Use'!CD38:CO38)</f>
        <v>0</v>
      </c>
      <c r="J32" s="15">
        <f>SUM('BEA Use'!BW38,'BEA Use'!BZ38)</f>
        <v>6183</v>
      </c>
      <c r="K32" s="15">
        <f>'BEA Use'!CC38</f>
        <v>0</v>
      </c>
      <c r="L32" s="15">
        <f>'BEA Use'!CB38</f>
        <v>0</v>
      </c>
      <c r="M32" s="15">
        <f>'BEA Use'!CP38</f>
        <v>7972</v>
      </c>
      <c r="O32" s="7"/>
    </row>
    <row r="33" spans="1:15" x14ac:dyDescent="0.45">
      <c r="A33" t="str">
        <f>'BEA Use'!A39</f>
        <v>481</v>
      </c>
      <c r="B33" t="str">
        <f>'BEA Use'!B39</f>
        <v>Air transportation</v>
      </c>
      <c r="C33" s="20">
        <f>'BEA Use'!H39</f>
        <v>725</v>
      </c>
      <c r="D33" s="63">
        <f>SUM('BEA Use'!F39,'BEA Use'!G39*('BEA Use'!F$89/SUM('BEA Use'!E$89:F$89)))</f>
        <v>123.73626284941844</v>
      </c>
      <c r="E33" s="63">
        <f>SUM('BEA Use'!E39,'BEA Use'!Z39,'BEA Use'!G39*('BEA Use'!E$89/SUM('BEA Use'!E$89:F$89)))</f>
        <v>695.26373715058162</v>
      </c>
      <c r="F33" s="20">
        <f>'BEA Use'!D39</f>
        <v>0</v>
      </c>
      <c r="G33" s="20">
        <v>0</v>
      </c>
      <c r="H33" s="15">
        <f>SUM('BEA Use'!C39:BP39,'BEA Use'!BX39:BY39,'BEA Use'!CA39)-SUM(C33:G33)</f>
        <v>73821</v>
      </c>
      <c r="I33" s="15">
        <f>SUM('BEA Use'!BQ39:BU39,'BEA Use'!CD39:CO39)</f>
        <v>9977</v>
      </c>
      <c r="J33" s="15">
        <f>SUM('BEA Use'!BW39,'BEA Use'!BZ39)</f>
        <v>138971</v>
      </c>
      <c r="K33" s="15">
        <f>'BEA Use'!CC39</f>
        <v>47187</v>
      </c>
      <c r="L33" s="15">
        <f>'BEA Use'!CB39</f>
        <v>0</v>
      </c>
      <c r="M33" s="15">
        <f>'BEA Use'!CP39</f>
        <v>271505</v>
      </c>
      <c r="O33" s="7"/>
    </row>
    <row r="34" spans="1:15" x14ac:dyDescent="0.45">
      <c r="A34" t="str">
        <f>'BEA Use'!A40</f>
        <v>482</v>
      </c>
      <c r="B34" t="str">
        <f>'BEA Use'!B40</f>
        <v>Rail transportation</v>
      </c>
      <c r="C34" s="20">
        <f>'BEA Use'!H40</f>
        <v>101</v>
      </c>
      <c r="D34" s="63">
        <f>SUM('BEA Use'!F40,'BEA Use'!G40*('BEA Use'!F$89/SUM('BEA Use'!E$89:F$89)))</f>
        <v>0</v>
      </c>
      <c r="E34" s="63">
        <f>SUM('BEA Use'!E40,'BEA Use'!Z40,'BEA Use'!G40*('BEA Use'!E$89/SUM('BEA Use'!E$89:F$89)))</f>
        <v>0</v>
      </c>
      <c r="F34" s="20">
        <f>'BEA Use'!D40</f>
        <v>0</v>
      </c>
      <c r="G34" s="20">
        <v>0</v>
      </c>
      <c r="H34" s="15">
        <f>SUM('BEA Use'!C40:BP40,'BEA Use'!BX40:BY40,'BEA Use'!CA40)-SUM(C34:G34)</f>
        <v>5615</v>
      </c>
      <c r="I34" s="15">
        <f>SUM('BEA Use'!BQ40:BU40,'BEA Use'!CD40:CO40)</f>
        <v>961</v>
      </c>
      <c r="J34" s="15">
        <f>SUM('BEA Use'!BW40,'BEA Use'!BZ40)</f>
        <v>1479</v>
      </c>
      <c r="K34" s="15">
        <f>'BEA Use'!CC40</f>
        <v>1366</v>
      </c>
      <c r="L34" s="15">
        <f>'BEA Use'!CB40</f>
        <v>0</v>
      </c>
      <c r="M34" s="15">
        <f>'BEA Use'!CP40</f>
        <v>9524</v>
      </c>
      <c r="O34" s="7"/>
    </row>
    <row r="35" spans="1:15" x14ac:dyDescent="0.45">
      <c r="A35" t="str">
        <f>'BEA Use'!A41</f>
        <v>483</v>
      </c>
      <c r="B35" t="str">
        <f>'BEA Use'!B41</f>
        <v>Water transportation</v>
      </c>
      <c r="C35" s="20">
        <f>'BEA Use'!H41</f>
        <v>10</v>
      </c>
      <c r="D35" s="63">
        <f>SUM('BEA Use'!F41,'BEA Use'!G41*('BEA Use'!F$89/SUM('BEA Use'!E$89:F$89)))</f>
        <v>0</v>
      </c>
      <c r="E35" s="63">
        <f>SUM('BEA Use'!E41,'BEA Use'!Z41,'BEA Use'!G41*('BEA Use'!E$89/SUM('BEA Use'!E$89:F$89)))</f>
        <v>0</v>
      </c>
      <c r="F35" s="20">
        <f>'BEA Use'!D41</f>
        <v>0</v>
      </c>
      <c r="G35" s="20">
        <v>0</v>
      </c>
      <c r="H35" s="15">
        <f>SUM('BEA Use'!C41:BP41,'BEA Use'!BX41:BY41,'BEA Use'!CA41)-SUM(C35:G35)</f>
        <v>1362</v>
      </c>
      <c r="I35" s="15">
        <f>SUM('BEA Use'!BQ41:BU41,'BEA Use'!CD41:CO41)</f>
        <v>2555</v>
      </c>
      <c r="J35" s="15">
        <f>SUM('BEA Use'!BW41,'BEA Use'!BZ41)</f>
        <v>24214</v>
      </c>
      <c r="K35" s="15">
        <f>'BEA Use'!CC41</f>
        <v>4565</v>
      </c>
      <c r="L35" s="15">
        <f>'BEA Use'!CB41</f>
        <v>0</v>
      </c>
      <c r="M35" s="15">
        <f>'BEA Use'!CP41</f>
        <v>32706</v>
      </c>
      <c r="O35" s="7"/>
    </row>
    <row r="36" spans="1:15" x14ac:dyDescent="0.45">
      <c r="A36" t="str">
        <f>'BEA Use'!A42</f>
        <v>484</v>
      </c>
      <c r="B36" t="str">
        <f>'BEA Use'!B42</f>
        <v>Truck transportation</v>
      </c>
      <c r="C36" s="20">
        <f>'BEA Use'!H42</f>
        <v>0</v>
      </c>
      <c r="D36" s="63">
        <f>SUM('BEA Use'!F42,'BEA Use'!G42*('BEA Use'!F$89/SUM('BEA Use'!E$89:F$89)))</f>
        <v>35.03539831936164</v>
      </c>
      <c r="E36" s="63">
        <f>SUM('BEA Use'!E42,'BEA Use'!Z42,'BEA Use'!G42*('BEA Use'!E$89/SUM('BEA Use'!E$89:F$89)))</f>
        <v>676.96460168063834</v>
      </c>
      <c r="F36" s="20">
        <f>'BEA Use'!D42</f>
        <v>0</v>
      </c>
      <c r="G36" s="20">
        <v>0</v>
      </c>
      <c r="H36" s="15">
        <f>SUM('BEA Use'!C42:BP42,'BEA Use'!BX42:BY42,'BEA Use'!CA42)-SUM(C36:G36)</f>
        <v>22030</v>
      </c>
      <c r="I36" s="15">
        <f>SUM('BEA Use'!BQ42:BU42,'BEA Use'!CD42:CO42)</f>
        <v>1595</v>
      </c>
      <c r="J36" s="15">
        <f>SUM('BEA Use'!BW42,'BEA Use'!BZ42)</f>
        <v>12595</v>
      </c>
      <c r="K36" s="15">
        <f>'BEA Use'!CC42</f>
        <v>1632</v>
      </c>
      <c r="L36" s="15">
        <f>'BEA Use'!CB42</f>
        <v>0</v>
      </c>
      <c r="M36" s="15">
        <f>'BEA Use'!CP42</f>
        <v>38561</v>
      </c>
      <c r="O36" s="7"/>
    </row>
    <row r="37" spans="1:15" x14ac:dyDescent="0.45">
      <c r="A37" t="str">
        <f>'BEA Use'!A43</f>
        <v>485</v>
      </c>
      <c r="B37" t="str">
        <f>'BEA Use'!B43</f>
        <v>Transit and ground passenger transportation</v>
      </c>
      <c r="C37" s="20">
        <f>'BEA Use'!H43</f>
        <v>639</v>
      </c>
      <c r="D37" s="63">
        <f>SUM('BEA Use'!F43,'BEA Use'!G43*('BEA Use'!F$89/SUM('BEA Use'!E$89:F$89)))</f>
        <v>33.683937092071943</v>
      </c>
      <c r="E37" s="63">
        <f>SUM('BEA Use'!E43,'BEA Use'!Z43,'BEA Use'!G43*('BEA Use'!E$89/SUM('BEA Use'!E$89:F$89)))</f>
        <v>201.31606290792806</v>
      </c>
      <c r="F37" s="20">
        <f>'BEA Use'!D43</f>
        <v>3</v>
      </c>
      <c r="G37" s="20">
        <v>0</v>
      </c>
      <c r="H37" s="15">
        <f>SUM('BEA Use'!C43:BP43,'BEA Use'!BX43:BY43,'BEA Use'!CA43)-SUM(C37:G37)</f>
        <v>33153</v>
      </c>
      <c r="I37" s="15">
        <f>SUM('BEA Use'!BQ43:BU43,'BEA Use'!CD43:CO43)</f>
        <v>16928</v>
      </c>
      <c r="J37" s="15">
        <f>SUM('BEA Use'!BW43,'BEA Use'!BZ43)</f>
        <v>45355</v>
      </c>
      <c r="K37" s="15">
        <f>'BEA Use'!CC43</f>
        <v>0</v>
      </c>
      <c r="L37" s="15">
        <f>'BEA Use'!CB43</f>
        <v>0</v>
      </c>
      <c r="M37" s="15">
        <f>'BEA Use'!CP43</f>
        <v>96316</v>
      </c>
      <c r="O37" s="7"/>
    </row>
    <row r="38" spans="1:15" x14ac:dyDescent="0.45">
      <c r="A38" t="str">
        <f>'BEA Use'!A44</f>
        <v>486</v>
      </c>
      <c r="B38" t="str">
        <f>'BEA Use'!B44</f>
        <v>Pipeline transportation</v>
      </c>
      <c r="C38" s="20">
        <f>'BEA Use'!H44</f>
        <v>0</v>
      </c>
      <c r="D38" s="63">
        <f>SUM('BEA Use'!F44,'BEA Use'!G44*('BEA Use'!F$89/SUM('BEA Use'!E$89:F$89)))</f>
        <v>0</v>
      </c>
      <c r="E38" s="63">
        <f>SUM('BEA Use'!E44,'BEA Use'!Z44,'BEA Use'!G44*('BEA Use'!E$89/SUM('BEA Use'!E$89:F$89)))</f>
        <v>408</v>
      </c>
      <c r="F38" s="20">
        <f>'BEA Use'!D44</f>
        <v>0</v>
      </c>
      <c r="G38" s="20">
        <v>0</v>
      </c>
      <c r="H38" s="15">
        <f>SUM('BEA Use'!C44:BP44,'BEA Use'!BX44:BY44,'BEA Use'!CA44)-SUM(C38:G38)</f>
        <v>0</v>
      </c>
      <c r="I38" s="15">
        <f>SUM('BEA Use'!BQ44:BU44,'BEA Use'!CD44:CO44)</f>
        <v>0</v>
      </c>
      <c r="J38" s="15">
        <f>SUM('BEA Use'!BW44,'BEA Use'!BZ44)</f>
        <v>0</v>
      </c>
      <c r="K38" s="15">
        <f>'BEA Use'!CC44</f>
        <v>316</v>
      </c>
      <c r="L38" s="15">
        <f>'BEA Use'!CB44</f>
        <v>0</v>
      </c>
      <c r="M38" s="15">
        <f>'BEA Use'!CP44</f>
        <v>724</v>
      </c>
      <c r="O38" s="7"/>
    </row>
    <row r="39" spans="1:15" x14ac:dyDescent="0.45">
      <c r="A39" t="str">
        <f>'BEA Use'!A45</f>
        <v>487OS</v>
      </c>
      <c r="B39" t="str">
        <f>'BEA Use'!B45</f>
        <v>Other transportation and support activities</v>
      </c>
      <c r="C39" s="20">
        <f>'BEA Use'!H45</f>
        <v>7250</v>
      </c>
      <c r="D39" s="63">
        <f>SUM('BEA Use'!F45,'BEA Use'!G45*('BEA Use'!F$89/SUM('BEA Use'!E$89:F$89)))</f>
        <v>1223.0369417627535</v>
      </c>
      <c r="E39" s="63">
        <f>SUM('BEA Use'!E45,'BEA Use'!Z45,'BEA Use'!G45*('BEA Use'!E$89/SUM('BEA Use'!E$89:F$89)))</f>
        <v>1592.9630582372465</v>
      </c>
      <c r="F39" s="20">
        <f>'BEA Use'!D45</f>
        <v>266</v>
      </c>
      <c r="G39" s="20">
        <v>0</v>
      </c>
      <c r="H39" s="15">
        <f>SUM('BEA Use'!C45:BP45,'BEA Use'!BX45:BY45,'BEA Use'!CA45)-SUM(C39:G39)</f>
        <v>212938</v>
      </c>
      <c r="I39" s="15">
        <f>SUM('BEA Use'!BQ45:BU45,'BEA Use'!CD45:CO45)</f>
        <v>5555</v>
      </c>
      <c r="J39" s="15">
        <f>SUM('BEA Use'!BW45,'BEA Use'!BZ45)</f>
        <v>25098</v>
      </c>
      <c r="K39" s="15">
        <f>'BEA Use'!CC45</f>
        <v>11354</v>
      </c>
      <c r="L39" s="15">
        <f>'BEA Use'!CB45</f>
        <v>0</v>
      </c>
      <c r="M39" s="15">
        <f>'BEA Use'!CP45</f>
        <v>265278</v>
      </c>
      <c r="O39" s="7"/>
    </row>
    <row r="40" spans="1:15" x14ac:dyDescent="0.45">
      <c r="A40" t="str">
        <f>'BEA Use'!A46</f>
        <v>493</v>
      </c>
      <c r="B40" t="str">
        <f>'BEA Use'!B46</f>
        <v>Warehousing and storage</v>
      </c>
      <c r="C40" s="20">
        <f>'BEA Use'!H46</f>
        <v>390</v>
      </c>
      <c r="D40" s="63">
        <f>SUM('BEA Use'!F46,'BEA Use'!G46*('BEA Use'!F$89/SUM('BEA Use'!E$89:F$89)))</f>
        <v>296</v>
      </c>
      <c r="E40" s="63">
        <f>SUM('BEA Use'!E46,'BEA Use'!Z46,'BEA Use'!G46*('BEA Use'!E$89/SUM('BEA Use'!E$89:F$89)))</f>
        <v>3380</v>
      </c>
      <c r="F40" s="20">
        <f>'BEA Use'!D46</f>
        <v>0</v>
      </c>
      <c r="G40" s="20">
        <v>0</v>
      </c>
      <c r="H40" s="15">
        <f>SUM('BEA Use'!C46:BP46,'BEA Use'!BX46:BY46,'BEA Use'!CA46)-SUM(C40:G40)</f>
        <v>135972</v>
      </c>
      <c r="I40" s="15">
        <f>SUM('BEA Use'!BQ46:BU46,'BEA Use'!CD46:CO46)</f>
        <v>3917</v>
      </c>
      <c r="J40" s="15">
        <f>SUM('BEA Use'!BW46,'BEA Use'!BZ46)</f>
        <v>125</v>
      </c>
      <c r="K40" s="15">
        <f>'BEA Use'!CC46</f>
        <v>183</v>
      </c>
      <c r="L40" s="15">
        <f>'BEA Use'!CB46</f>
        <v>0</v>
      </c>
      <c r="M40" s="15">
        <f>'BEA Use'!CP46</f>
        <v>144266</v>
      </c>
      <c r="O40" s="7"/>
    </row>
    <row r="41" spans="1:15" x14ac:dyDescent="0.45">
      <c r="A41" t="str">
        <f>'BEA Use'!A47</f>
        <v>511</v>
      </c>
      <c r="B41" t="str">
        <f>'BEA Use'!B47</f>
        <v>Publishing industries, except internet (includes software)</v>
      </c>
      <c r="C41" s="20">
        <f>'BEA Use'!H47</f>
        <v>122</v>
      </c>
      <c r="D41" s="63">
        <f>SUM('BEA Use'!F47,'BEA Use'!G47*('BEA Use'!F$89/SUM('BEA Use'!E$89:F$89)))</f>
        <v>0.61108252882607517</v>
      </c>
      <c r="E41" s="63">
        <f>SUM('BEA Use'!E47,'BEA Use'!Z47,'BEA Use'!G47*('BEA Use'!E$89/SUM('BEA Use'!E$89:F$89)))</f>
        <v>26.388917471173926</v>
      </c>
      <c r="F41" s="20">
        <f>'BEA Use'!D47</f>
        <v>1</v>
      </c>
      <c r="G41" s="20">
        <v>0</v>
      </c>
      <c r="H41" s="15">
        <f>SUM('BEA Use'!C47:BP47,'BEA Use'!BX47:BY47,'BEA Use'!CA47)-SUM(C41:G41)</f>
        <v>184327</v>
      </c>
      <c r="I41" s="15">
        <f>SUM('BEA Use'!BQ47:BU47,'BEA Use'!CD47:CO47)</f>
        <v>21172</v>
      </c>
      <c r="J41" s="15">
        <f>SUM('BEA Use'!BW47,'BEA Use'!BZ47)</f>
        <v>138907</v>
      </c>
      <c r="K41" s="15">
        <f>'BEA Use'!CC47</f>
        <v>44898</v>
      </c>
      <c r="L41" s="15">
        <f>'BEA Use'!CB47</f>
        <v>929</v>
      </c>
      <c r="M41" s="15">
        <f>'BEA Use'!CP47</f>
        <v>390386</v>
      </c>
      <c r="O41" s="7"/>
    </row>
    <row r="42" spans="1:15" x14ac:dyDescent="0.45">
      <c r="A42" t="str">
        <f>'BEA Use'!A48</f>
        <v>512</v>
      </c>
      <c r="B42" t="str">
        <f>'BEA Use'!B48</f>
        <v>Motion picture and sound recording industries</v>
      </c>
      <c r="C42" s="20">
        <f>'BEA Use'!H48</f>
        <v>0</v>
      </c>
      <c r="D42" s="63">
        <f>SUM('BEA Use'!F48,'BEA Use'!G48*('BEA Use'!F$89/SUM('BEA Use'!E$89:F$89)))</f>
        <v>0</v>
      </c>
      <c r="E42" s="63">
        <f>SUM('BEA Use'!E48,'BEA Use'!Z48,'BEA Use'!G48*('BEA Use'!E$89/SUM('BEA Use'!E$89:F$89)))</f>
        <v>0</v>
      </c>
      <c r="F42" s="20">
        <f>'BEA Use'!D48</f>
        <v>0</v>
      </c>
      <c r="G42" s="20">
        <v>0</v>
      </c>
      <c r="H42" s="15">
        <f>SUM('BEA Use'!C48:BP48,'BEA Use'!BX48:BY48,'BEA Use'!CA48)-SUM(C42:G42)</f>
        <v>127359</v>
      </c>
      <c r="I42" s="15">
        <f>SUM('BEA Use'!BQ48:BU48,'BEA Use'!CD48:CO48)</f>
        <v>2517</v>
      </c>
      <c r="J42" s="15">
        <f>SUM('BEA Use'!BW48,'BEA Use'!BZ48)</f>
        <v>35009</v>
      </c>
      <c r="K42" s="15">
        <f>'BEA Use'!CC48</f>
        <v>19317</v>
      </c>
      <c r="L42" s="15">
        <f>'BEA Use'!CB48</f>
        <v>131</v>
      </c>
      <c r="M42" s="15">
        <f>'BEA Use'!CP48</f>
        <v>184335</v>
      </c>
      <c r="O42" s="7"/>
    </row>
    <row r="43" spans="1:15" x14ac:dyDescent="0.45">
      <c r="A43" t="str">
        <f>'BEA Use'!A49</f>
        <v>513</v>
      </c>
      <c r="B43" t="str">
        <f>'BEA Use'!B49</f>
        <v>Broadcasting and telecommunications</v>
      </c>
      <c r="C43" s="20">
        <f>'BEA Use'!H49</f>
        <v>1342</v>
      </c>
      <c r="D43" s="63">
        <f>SUM('BEA Use'!F49,'BEA Use'!G49*('BEA Use'!F$89/SUM('BEA Use'!E$89:F$89)))</f>
        <v>363.45559826085201</v>
      </c>
      <c r="E43" s="63">
        <f>SUM('BEA Use'!E49,'BEA Use'!Z49,'BEA Use'!G49*('BEA Use'!E$89/SUM('BEA Use'!E$89:F$89)))</f>
        <v>2242.5444017391483</v>
      </c>
      <c r="F43" s="20">
        <f>'BEA Use'!D49</f>
        <v>39</v>
      </c>
      <c r="G43" s="20">
        <v>0</v>
      </c>
      <c r="H43" s="15">
        <f>SUM('BEA Use'!C49:BP49,'BEA Use'!BX49:BY49,'BEA Use'!CA49)-SUM(C43:G43)</f>
        <v>332686</v>
      </c>
      <c r="I43" s="15">
        <f>SUM('BEA Use'!BQ49:BU49,'BEA Use'!CD49:CO49)</f>
        <v>51733</v>
      </c>
      <c r="J43" s="15">
        <f>SUM('BEA Use'!BW49,'BEA Use'!BZ49)</f>
        <v>333208</v>
      </c>
      <c r="K43" s="15">
        <f>'BEA Use'!CC49</f>
        <v>12137</v>
      </c>
      <c r="L43" s="15">
        <f>'BEA Use'!CB49</f>
        <v>0</v>
      </c>
      <c r="M43" s="15">
        <f>'BEA Use'!CP49</f>
        <v>733756</v>
      </c>
      <c r="O43" s="7"/>
    </row>
    <row r="44" spans="1:15" x14ac:dyDescent="0.45">
      <c r="A44" t="str">
        <f>'BEA Use'!A50</f>
        <v>514</v>
      </c>
      <c r="B44" t="str">
        <f>'BEA Use'!B50</f>
        <v>Data processing, internet publishing, and other information services</v>
      </c>
      <c r="C44" s="20">
        <f>'BEA Use'!H50</f>
        <v>1411</v>
      </c>
      <c r="D44" s="63">
        <f>SUM('BEA Use'!F50,'BEA Use'!G50*('BEA Use'!F$89/SUM('BEA Use'!E$89:F$89)))</f>
        <v>10.055412644130376</v>
      </c>
      <c r="E44" s="63">
        <f>SUM('BEA Use'!E50,'BEA Use'!Z50,'BEA Use'!G50*('BEA Use'!E$89/SUM('BEA Use'!E$89:F$89)))</f>
        <v>575.94458735586966</v>
      </c>
      <c r="F44" s="20">
        <f>'BEA Use'!D50</f>
        <v>0</v>
      </c>
      <c r="G44" s="20">
        <v>0</v>
      </c>
      <c r="H44" s="15">
        <f>SUM('BEA Use'!C50:BP50,'BEA Use'!BX50:BY50,'BEA Use'!CA50)-SUM(C44:G44)</f>
        <v>178274</v>
      </c>
      <c r="I44" s="15">
        <f>SUM('BEA Use'!BQ50:BU50,'BEA Use'!CD50:CO50)</f>
        <v>32889</v>
      </c>
      <c r="J44" s="15">
        <f>SUM('BEA Use'!BW50,'BEA Use'!BZ50)</f>
        <v>68710</v>
      </c>
      <c r="K44" s="15">
        <f>'BEA Use'!CC50</f>
        <v>6627</v>
      </c>
      <c r="L44" s="15">
        <f>'BEA Use'!CB50</f>
        <v>0</v>
      </c>
      <c r="M44" s="15">
        <f>'BEA Use'!CP50</f>
        <v>288495</v>
      </c>
      <c r="O44" s="7"/>
    </row>
    <row r="45" spans="1:15" x14ac:dyDescent="0.45">
      <c r="A45" t="str">
        <f>'BEA Use'!A51</f>
        <v>521CI</v>
      </c>
      <c r="B45" t="str">
        <f>'BEA Use'!B51</f>
        <v>Federal Reserve banks, credit intermediation, and related activities</v>
      </c>
      <c r="C45" s="20">
        <f>'BEA Use'!H51</f>
        <v>7473</v>
      </c>
      <c r="D45" s="63">
        <f>SUM('BEA Use'!F51,'BEA Use'!G51*('BEA Use'!F$89/SUM('BEA Use'!E$89:F$89)))</f>
        <v>973.27804174358664</v>
      </c>
      <c r="E45" s="63">
        <f>SUM('BEA Use'!E51,'BEA Use'!Z51,'BEA Use'!G51*('BEA Use'!E$89/SUM('BEA Use'!E$89:F$89)))</f>
        <v>5156.7219582564139</v>
      </c>
      <c r="F45" s="20">
        <f>'BEA Use'!D51</f>
        <v>80</v>
      </c>
      <c r="G45" s="20">
        <v>0</v>
      </c>
      <c r="H45" s="15">
        <f>SUM('BEA Use'!C51:BP51,'BEA Use'!BX51:BY51,'BEA Use'!CA51)-SUM(C45:G45)</f>
        <v>514409</v>
      </c>
      <c r="I45" s="15">
        <f>SUM('BEA Use'!BQ51:BU51,'BEA Use'!CD51:CO51)</f>
        <v>18835</v>
      </c>
      <c r="J45" s="15">
        <f>SUM('BEA Use'!BW51,'BEA Use'!BZ51)</f>
        <v>276754</v>
      </c>
      <c r="K45" s="15">
        <f>'BEA Use'!CC51</f>
        <v>66867</v>
      </c>
      <c r="L45" s="15">
        <f>'BEA Use'!CB51</f>
        <v>0</v>
      </c>
      <c r="M45" s="15">
        <f>'BEA Use'!CP51</f>
        <v>890544</v>
      </c>
      <c r="O45" s="7"/>
    </row>
    <row r="46" spans="1:15" x14ac:dyDescent="0.45">
      <c r="A46" t="str">
        <f>'BEA Use'!A52</f>
        <v>523</v>
      </c>
      <c r="B46" t="str">
        <f>'BEA Use'!B52</f>
        <v>Securities, commodity contracts, and investments</v>
      </c>
      <c r="C46" s="20">
        <f>'BEA Use'!H52</f>
        <v>516</v>
      </c>
      <c r="D46" s="63">
        <f>SUM('BEA Use'!F52,'BEA Use'!G52*('BEA Use'!F$89/SUM('BEA Use'!E$89:F$89)))</f>
        <v>1542.7243793440871</v>
      </c>
      <c r="E46" s="63">
        <f>SUM('BEA Use'!E52,'BEA Use'!Z52,'BEA Use'!G52*('BEA Use'!E$89/SUM('BEA Use'!E$89:F$89)))</f>
        <v>8349.2756206559134</v>
      </c>
      <c r="F46" s="20">
        <f>'BEA Use'!D52</f>
        <v>34</v>
      </c>
      <c r="G46" s="20">
        <v>0</v>
      </c>
      <c r="H46" s="15">
        <f>SUM('BEA Use'!C52:BP52,'BEA Use'!BX52:BY52,'BEA Use'!CA52)-SUM(C46:G46)</f>
        <v>306289</v>
      </c>
      <c r="I46" s="15">
        <f>SUM('BEA Use'!BQ52:BU52,'BEA Use'!CD52:CO52)</f>
        <v>29945</v>
      </c>
      <c r="J46" s="15">
        <f>SUM('BEA Use'!BW52,'BEA Use'!BZ52)</f>
        <v>258473</v>
      </c>
      <c r="K46" s="15">
        <f>'BEA Use'!CC52</f>
        <v>64894</v>
      </c>
      <c r="L46" s="15">
        <f>'BEA Use'!CB52</f>
        <v>0</v>
      </c>
      <c r="M46" s="15">
        <f>'BEA Use'!CP52</f>
        <v>670041</v>
      </c>
      <c r="O46" s="7"/>
    </row>
    <row r="47" spans="1:15" x14ac:dyDescent="0.45">
      <c r="A47" t="str">
        <f>'BEA Use'!A53</f>
        <v>524</v>
      </c>
      <c r="B47" t="str">
        <f>'BEA Use'!B53</f>
        <v>Insurance carriers and related activities</v>
      </c>
      <c r="C47" s="20">
        <f>'BEA Use'!H53</f>
        <v>817</v>
      </c>
      <c r="D47" s="63">
        <f>SUM('BEA Use'!F53,'BEA Use'!G53*('BEA Use'!F$89/SUM('BEA Use'!E$89:F$89)))</f>
        <v>2408.7279807120017</v>
      </c>
      <c r="E47" s="63">
        <f>SUM('BEA Use'!E53,'BEA Use'!Z53,'BEA Use'!G53*('BEA Use'!E$89/SUM('BEA Use'!E$89:F$89)))</f>
        <v>12472.272019287999</v>
      </c>
      <c r="F47" s="20">
        <f>'BEA Use'!D53</f>
        <v>1046</v>
      </c>
      <c r="G47" s="20">
        <v>0</v>
      </c>
      <c r="H47" s="15">
        <f>SUM('BEA Use'!C53:BP53,'BEA Use'!BX53:BY53,'BEA Use'!CA53)-SUM(C47:G47)</f>
        <v>723260</v>
      </c>
      <c r="I47" s="15">
        <f>SUM('BEA Use'!BQ53:BU53,'BEA Use'!CD53:CO53)</f>
        <v>79846</v>
      </c>
      <c r="J47" s="15">
        <f>SUM('BEA Use'!BW53,'BEA Use'!BZ53)</f>
        <v>412000</v>
      </c>
      <c r="K47" s="15">
        <f>'BEA Use'!CC53</f>
        <v>18047</v>
      </c>
      <c r="L47" s="15">
        <f>'BEA Use'!CB53</f>
        <v>0</v>
      </c>
      <c r="M47" s="15">
        <f>'BEA Use'!CP53</f>
        <v>1249896</v>
      </c>
      <c r="O47" s="7"/>
    </row>
    <row r="48" spans="1:15" x14ac:dyDescent="0.45">
      <c r="A48" t="str">
        <f>'BEA Use'!A54</f>
        <v>525</v>
      </c>
      <c r="B48" t="str">
        <f>'BEA Use'!B54</f>
        <v>Funds, trusts, and other financial vehicles</v>
      </c>
      <c r="C48" s="20">
        <f>'BEA Use'!H54</f>
        <v>0</v>
      </c>
      <c r="D48" s="63">
        <f>SUM('BEA Use'!F54,'BEA Use'!G54*('BEA Use'!F$89/SUM('BEA Use'!E$89:F$89)))</f>
        <v>0</v>
      </c>
      <c r="E48" s="63">
        <f>SUM('BEA Use'!E54,'BEA Use'!Z54,'BEA Use'!G54*('BEA Use'!E$89/SUM('BEA Use'!E$89:F$89)))</f>
        <v>0</v>
      </c>
      <c r="F48" s="20">
        <f>'BEA Use'!D54</f>
        <v>0</v>
      </c>
      <c r="G48" s="20">
        <v>0</v>
      </c>
      <c r="H48" s="15">
        <f>SUM('BEA Use'!C54:BP54,'BEA Use'!BX54:BY54,'BEA Use'!CA54)-SUM(C48:G48)</f>
        <v>22971</v>
      </c>
      <c r="I48" s="15">
        <f>SUM('BEA Use'!BQ54:BU54,'BEA Use'!CD54:CO54)</f>
        <v>0</v>
      </c>
      <c r="J48" s="15">
        <f>SUM('BEA Use'!BW54,'BEA Use'!BZ54)</f>
        <v>173272</v>
      </c>
      <c r="K48" s="15">
        <f>'BEA Use'!CC54</f>
        <v>0</v>
      </c>
      <c r="L48" s="15">
        <f>'BEA Use'!CB54</f>
        <v>0</v>
      </c>
      <c r="M48" s="15">
        <f>'BEA Use'!CP54</f>
        <v>196243</v>
      </c>
      <c r="O48" s="7"/>
    </row>
    <row r="49" spans="1:15" x14ac:dyDescent="0.45">
      <c r="A49" t="str">
        <f>'BEA Use'!A55</f>
        <v>HS</v>
      </c>
      <c r="B49" t="str">
        <f>'BEA Use'!B55</f>
        <v>Housing</v>
      </c>
      <c r="C49" s="20">
        <f>'BEA Use'!H55</f>
        <v>0</v>
      </c>
      <c r="D49" s="63">
        <f>SUM('BEA Use'!F55,'BEA Use'!G55*('BEA Use'!F$89/SUM('BEA Use'!E$89:F$89)))</f>
        <v>0</v>
      </c>
      <c r="E49" s="63">
        <f>SUM('BEA Use'!E55,'BEA Use'!Z55,'BEA Use'!G55*('BEA Use'!E$89/SUM('BEA Use'!E$89:F$89)))</f>
        <v>0</v>
      </c>
      <c r="F49" s="20">
        <f>'BEA Use'!D55</f>
        <v>0</v>
      </c>
      <c r="G49" s="20">
        <v>0</v>
      </c>
      <c r="H49" s="15">
        <f>SUM('BEA Use'!C55:BP55,'BEA Use'!BX55:BY55,'BEA Use'!CA55)-SUM(C49:G49)</f>
        <v>0</v>
      </c>
      <c r="I49" s="15">
        <f>SUM('BEA Use'!BQ55:BU55,'BEA Use'!CD55:CO55)</f>
        <v>0</v>
      </c>
      <c r="J49" s="15">
        <f>SUM('BEA Use'!BW55,'BEA Use'!BZ55)</f>
        <v>2221999</v>
      </c>
      <c r="K49" s="15">
        <f>'BEA Use'!CC55</f>
        <v>0</v>
      </c>
      <c r="L49" s="15">
        <f>'BEA Use'!CB55</f>
        <v>0</v>
      </c>
      <c r="M49" s="15">
        <f>'BEA Use'!CP55</f>
        <v>2221999</v>
      </c>
      <c r="O49" s="7"/>
    </row>
    <row r="50" spans="1:15" x14ac:dyDescent="0.45">
      <c r="A50" t="str">
        <f>'BEA Use'!A56</f>
        <v>ORE</v>
      </c>
      <c r="B50" t="str">
        <f>'BEA Use'!B56</f>
        <v>Other real estate</v>
      </c>
      <c r="C50" s="20">
        <f>'BEA Use'!H56</f>
        <v>3599</v>
      </c>
      <c r="D50" s="63">
        <f>SUM('BEA Use'!F56,'BEA Use'!G56*('BEA Use'!F$89/SUM('BEA Use'!E$89:F$89)))</f>
        <v>154.33093242139032</v>
      </c>
      <c r="E50" s="63">
        <f>SUM('BEA Use'!E56,'BEA Use'!Z56,'BEA Use'!G56*('BEA Use'!E$89/SUM('BEA Use'!E$89:F$89)))</f>
        <v>1673.6690675786097</v>
      </c>
      <c r="F50" s="20">
        <f>'BEA Use'!D56</f>
        <v>116</v>
      </c>
      <c r="G50" s="20">
        <v>0</v>
      </c>
      <c r="H50" s="15">
        <f>SUM('BEA Use'!C56:BP56,'BEA Use'!BX56:BY56,'BEA Use'!CA56)-SUM(C50:G50)</f>
        <v>1208872</v>
      </c>
      <c r="I50" s="15">
        <f>SUM('BEA Use'!BQ56:BU56,'BEA Use'!CD56:CO56)</f>
        <v>53928</v>
      </c>
      <c r="J50" s="15">
        <f>SUM('BEA Use'!BW56,'BEA Use'!BZ56)</f>
        <v>129913</v>
      </c>
      <c r="K50" s="15">
        <f>'BEA Use'!CC56</f>
        <v>3293</v>
      </c>
      <c r="L50" s="15">
        <f>'BEA Use'!CB56</f>
        <v>0</v>
      </c>
      <c r="M50" s="15">
        <f>'BEA Use'!CP56</f>
        <v>1401548</v>
      </c>
      <c r="O50" s="7"/>
    </row>
    <row r="51" spans="1:15" x14ac:dyDescent="0.45">
      <c r="A51" t="str">
        <f>'BEA Use'!A57</f>
        <v>532RL</v>
      </c>
      <c r="B51" t="str">
        <f>'BEA Use'!B57</f>
        <v>Rental and leasing services and lessors of intangible assets</v>
      </c>
      <c r="C51" s="20">
        <f>'BEA Use'!H57</f>
        <v>858</v>
      </c>
      <c r="D51" s="63">
        <f>SUM('BEA Use'!F57,'BEA Use'!G57*('BEA Use'!F$89/SUM('BEA Use'!E$89:F$89)))</f>
        <v>2242.368802267752</v>
      </c>
      <c r="E51" s="63">
        <f>SUM('BEA Use'!E57,'BEA Use'!Z57,'BEA Use'!G57*('BEA Use'!E$89/SUM('BEA Use'!E$89:F$89)))</f>
        <v>10384.631197732248</v>
      </c>
      <c r="F51" s="20">
        <f>'BEA Use'!D57</f>
        <v>217</v>
      </c>
      <c r="G51" s="20">
        <v>0</v>
      </c>
      <c r="H51" s="15">
        <f>SUM('BEA Use'!C57:BP57,'BEA Use'!BX57:BY57,'BEA Use'!CA57)-SUM(C51:G51)</f>
        <v>257687</v>
      </c>
      <c r="I51" s="15">
        <f>SUM('BEA Use'!BQ57:BU57,'BEA Use'!CD57:CO57)</f>
        <v>9594</v>
      </c>
      <c r="J51" s="15">
        <f>SUM('BEA Use'!BW57,'BEA Use'!BZ57)</f>
        <v>108279</v>
      </c>
      <c r="K51" s="15">
        <f>'BEA Use'!CC57</f>
        <v>73908</v>
      </c>
      <c r="L51" s="15">
        <f>'BEA Use'!CB57</f>
        <v>0</v>
      </c>
      <c r="M51" s="15">
        <f>'BEA Use'!CP57</f>
        <v>463170</v>
      </c>
      <c r="O51" s="7"/>
    </row>
    <row r="52" spans="1:15" x14ac:dyDescent="0.45">
      <c r="A52" t="str">
        <f>'BEA Use'!A58</f>
        <v>5411</v>
      </c>
      <c r="B52" t="str">
        <f>'BEA Use'!B58</f>
        <v>Legal services</v>
      </c>
      <c r="C52" s="20">
        <f>'BEA Use'!H58</f>
        <v>3330</v>
      </c>
      <c r="D52" s="63">
        <f>SUM('BEA Use'!F58,'BEA Use'!G58*('BEA Use'!F$89/SUM('BEA Use'!E$89:F$89)))</f>
        <v>874.1323326170949</v>
      </c>
      <c r="E52" s="63">
        <f>SUM('BEA Use'!E58,'BEA Use'!Z58,'BEA Use'!G58*('BEA Use'!E$89/SUM('BEA Use'!E$89:F$89)))</f>
        <v>8323.867667382905</v>
      </c>
      <c r="F52" s="20">
        <f>'BEA Use'!D58</f>
        <v>85</v>
      </c>
      <c r="G52" s="20">
        <v>0</v>
      </c>
      <c r="H52" s="15">
        <f>SUM('BEA Use'!C58:BP58,'BEA Use'!BX58:BY58,'BEA Use'!CA58)-SUM(C52:G52)</f>
        <v>198446</v>
      </c>
      <c r="I52" s="15">
        <f>SUM('BEA Use'!BQ58:BU58,'BEA Use'!CD58:CO58)</f>
        <v>11407</v>
      </c>
      <c r="J52" s="15">
        <f>SUM('BEA Use'!BW58,'BEA Use'!BZ58)</f>
        <v>132620</v>
      </c>
      <c r="K52" s="15">
        <f>'BEA Use'!CC58</f>
        <v>13294</v>
      </c>
      <c r="L52" s="15">
        <f>'BEA Use'!CB58</f>
        <v>0</v>
      </c>
      <c r="M52" s="15">
        <f>'BEA Use'!CP58</f>
        <v>368380</v>
      </c>
      <c r="O52" s="7"/>
    </row>
    <row r="53" spans="1:15" x14ac:dyDescent="0.45">
      <c r="A53" t="str">
        <f>'BEA Use'!A59</f>
        <v>5415</v>
      </c>
      <c r="B53" t="str">
        <f>'BEA Use'!B59</f>
        <v>Computer systems design and related services</v>
      </c>
      <c r="C53" s="20">
        <f>'BEA Use'!H59</f>
        <v>1399</v>
      </c>
      <c r="D53" s="63">
        <f>SUM('BEA Use'!F59,'BEA Use'!G59*('BEA Use'!F$89/SUM('BEA Use'!E$89:F$89)))</f>
        <v>300.36993210866649</v>
      </c>
      <c r="E53" s="63">
        <f>SUM('BEA Use'!E59,'BEA Use'!Z59,'BEA Use'!G59*('BEA Use'!E$89/SUM('BEA Use'!E$89:F$89)))</f>
        <v>8832.630067891334</v>
      </c>
      <c r="F53" s="20">
        <f>'BEA Use'!D59</f>
        <v>53</v>
      </c>
      <c r="G53" s="20">
        <v>0</v>
      </c>
      <c r="H53" s="15">
        <f>SUM('BEA Use'!C59:BP59,'BEA Use'!BX59:BY59,'BEA Use'!CA59)-SUM(C53:G53)</f>
        <v>450642</v>
      </c>
      <c r="I53" s="15">
        <f>SUM('BEA Use'!BQ59:BU59,'BEA Use'!CD59:CO59)</f>
        <v>103051</v>
      </c>
      <c r="J53" s="15">
        <f>SUM('BEA Use'!BW59,'BEA Use'!BZ59)</f>
        <v>0</v>
      </c>
      <c r="K53" s="15">
        <f>'BEA Use'!CC59</f>
        <v>26525</v>
      </c>
      <c r="L53" s="15">
        <f>'BEA Use'!CB59</f>
        <v>0</v>
      </c>
      <c r="M53" s="15">
        <f>'BEA Use'!CP59</f>
        <v>590802</v>
      </c>
      <c r="O53" s="7"/>
    </row>
    <row r="54" spans="1:15" x14ac:dyDescent="0.45">
      <c r="A54" t="str">
        <f>'BEA Use'!A60</f>
        <v>5412OP</v>
      </c>
      <c r="B54" t="str">
        <f>'BEA Use'!B60</f>
        <v>Miscellaneous professional, scientific, and technical services</v>
      </c>
      <c r="C54" s="20">
        <f>'BEA Use'!H60</f>
        <v>10568</v>
      </c>
      <c r="D54" s="63">
        <f>SUM('BEA Use'!F60,'BEA Use'!G60*('BEA Use'!F$89/SUM('BEA Use'!E$89:F$89)))</f>
        <v>4500.4322952919938</v>
      </c>
      <c r="E54" s="63">
        <f>SUM('BEA Use'!E60,'BEA Use'!Z60,'BEA Use'!G60*('BEA Use'!E$89/SUM('BEA Use'!E$89:F$89)))</f>
        <v>18710.567704708006</v>
      </c>
      <c r="F54" s="20">
        <f>'BEA Use'!D60</f>
        <v>761</v>
      </c>
      <c r="G54" s="20">
        <v>0</v>
      </c>
      <c r="H54" s="15">
        <f>SUM('BEA Use'!C60:BP60,'BEA Use'!BX60:BY60,'BEA Use'!CA60)-SUM(C54:G54)</f>
        <v>1771353</v>
      </c>
      <c r="I54" s="15">
        <f>SUM('BEA Use'!BQ60:BU60,'BEA Use'!CD60:CO60)</f>
        <v>268402</v>
      </c>
      <c r="J54" s="15">
        <f>SUM('BEA Use'!BW60,'BEA Use'!BZ60)</f>
        <v>79963</v>
      </c>
      <c r="K54" s="15">
        <f>'BEA Use'!CC60</f>
        <v>153360</v>
      </c>
      <c r="L54" s="15">
        <f>'BEA Use'!CB60</f>
        <v>0</v>
      </c>
      <c r="M54" s="15">
        <f>'BEA Use'!CP60</f>
        <v>2307617</v>
      </c>
      <c r="O54" s="7"/>
    </row>
    <row r="55" spans="1:15" x14ac:dyDescent="0.45">
      <c r="A55" t="str">
        <f>'BEA Use'!A61</f>
        <v>55</v>
      </c>
      <c r="B55" t="str">
        <f>'BEA Use'!B61</f>
        <v>Management of companies and enterprises</v>
      </c>
      <c r="C55" s="20">
        <f>'BEA Use'!H61</f>
        <v>23</v>
      </c>
      <c r="D55" s="63">
        <f>SUM('BEA Use'!F61,'BEA Use'!G61*('BEA Use'!F$89/SUM('BEA Use'!E$89:F$89)))</f>
        <v>3562.3934973620235</v>
      </c>
      <c r="E55" s="63">
        <f>SUM('BEA Use'!E61,'BEA Use'!Z61,'BEA Use'!G61*('BEA Use'!E$89/SUM('BEA Use'!E$89:F$89)))</f>
        <v>23979.606502637977</v>
      </c>
      <c r="F55" s="20">
        <f>'BEA Use'!D61</f>
        <v>0</v>
      </c>
      <c r="G55" s="20">
        <v>0</v>
      </c>
      <c r="H55" s="15">
        <f>SUM('BEA Use'!C61:BP61,'BEA Use'!BX61:BY61,'BEA Use'!CA61)-SUM(C55:G55)</f>
        <v>585112</v>
      </c>
      <c r="I55" s="15">
        <f>SUM('BEA Use'!BQ61:BU61,'BEA Use'!CD61:CO61)</f>
        <v>518</v>
      </c>
      <c r="J55" s="15">
        <f>SUM('BEA Use'!BW61,'BEA Use'!BZ61)</f>
        <v>0</v>
      </c>
      <c r="K55" s="15">
        <f>'BEA Use'!CC61</f>
        <v>4095</v>
      </c>
      <c r="L55" s="15">
        <f>'BEA Use'!CB61</f>
        <v>0</v>
      </c>
      <c r="M55" s="15">
        <f>'BEA Use'!CP61</f>
        <v>617290</v>
      </c>
      <c r="O55" s="7"/>
    </row>
    <row r="56" spans="1:15" x14ac:dyDescent="0.45">
      <c r="A56" t="str">
        <f>'BEA Use'!A62</f>
        <v>561</v>
      </c>
      <c r="B56" t="str">
        <f>'BEA Use'!B62</f>
        <v>Administrative and support services</v>
      </c>
      <c r="C56" s="20">
        <f>'BEA Use'!H62</f>
        <v>13259</v>
      </c>
      <c r="D56" s="63">
        <f>SUM('BEA Use'!F62,'BEA Use'!G62*('BEA Use'!F$89/SUM('BEA Use'!E$89:F$89)))</f>
        <v>1076.4817359198619</v>
      </c>
      <c r="E56" s="63">
        <f>SUM('BEA Use'!E62,'BEA Use'!Z62,'BEA Use'!G62*('BEA Use'!E$89/SUM('BEA Use'!E$89:F$89)))</f>
        <v>6089.5182640801377</v>
      </c>
      <c r="F56" s="20">
        <f>'BEA Use'!D62</f>
        <v>73</v>
      </c>
      <c r="G56" s="20">
        <v>0</v>
      </c>
      <c r="H56" s="15">
        <f>SUM('BEA Use'!C62:BP62,'BEA Use'!BX62:BY62,'BEA Use'!CA62)-SUM(C56:G56)</f>
        <v>831998</v>
      </c>
      <c r="I56" s="15">
        <f>SUM('BEA Use'!BQ62:BU62,'BEA Use'!CD62:CO62)</f>
        <v>60793</v>
      </c>
      <c r="J56" s="15">
        <f>SUM('BEA Use'!BW62,'BEA Use'!BZ62)</f>
        <v>68983</v>
      </c>
      <c r="K56" s="15">
        <f>'BEA Use'!CC62</f>
        <v>2355</v>
      </c>
      <c r="L56" s="15">
        <f>'BEA Use'!CB62</f>
        <v>0</v>
      </c>
      <c r="M56" s="15">
        <f>'BEA Use'!CP62</f>
        <v>984622</v>
      </c>
      <c r="O56" s="7"/>
    </row>
    <row r="57" spans="1:15" x14ac:dyDescent="0.45">
      <c r="A57" t="str">
        <f>'BEA Use'!A63</f>
        <v>562</v>
      </c>
      <c r="B57" t="str">
        <f>'BEA Use'!B63</f>
        <v>Waste management and remediation services</v>
      </c>
      <c r="C57" s="20">
        <f>'BEA Use'!H63</f>
        <v>605</v>
      </c>
      <c r="D57" s="63">
        <f>SUM('BEA Use'!F63,'BEA Use'!G63*('BEA Use'!F$89/SUM('BEA Use'!E$89:F$89)))</f>
        <v>317.81117533718691</v>
      </c>
      <c r="E57" s="63">
        <f>SUM('BEA Use'!E63,'BEA Use'!Z63,'BEA Use'!G63*('BEA Use'!E$89/SUM('BEA Use'!E$89:F$89)))</f>
        <v>2450.1888246628132</v>
      </c>
      <c r="F57" s="20">
        <f>'BEA Use'!D63</f>
        <v>13</v>
      </c>
      <c r="G57" s="20">
        <v>0</v>
      </c>
      <c r="H57" s="15">
        <f>SUM('BEA Use'!C63:BP63,'BEA Use'!BX63:BY63,'BEA Use'!CA63)-SUM(C57:G57)</f>
        <v>68681</v>
      </c>
      <c r="I57" s="15">
        <f>SUM('BEA Use'!BQ63:BU63,'BEA Use'!CD63:CO63)</f>
        <v>22267</v>
      </c>
      <c r="J57" s="15">
        <f>SUM('BEA Use'!BW63,'BEA Use'!BZ63)</f>
        <v>27372</v>
      </c>
      <c r="K57" s="15">
        <f>'BEA Use'!CC63</f>
        <v>135</v>
      </c>
      <c r="L57" s="15">
        <f>'BEA Use'!CB63</f>
        <v>0</v>
      </c>
      <c r="M57" s="15">
        <f>'BEA Use'!CP63</f>
        <v>121839</v>
      </c>
      <c r="O57" s="7"/>
    </row>
    <row r="58" spans="1:15" x14ac:dyDescent="0.45">
      <c r="A58" t="str">
        <f>'BEA Use'!A64</f>
        <v>61</v>
      </c>
      <c r="B58" t="str">
        <f>'BEA Use'!B64</f>
        <v>Educational services</v>
      </c>
      <c r="C58" s="20">
        <f>'BEA Use'!H64</f>
        <v>196</v>
      </c>
      <c r="D58" s="63">
        <f>SUM('BEA Use'!F64,'BEA Use'!G64*('BEA Use'!F$89/SUM('BEA Use'!E$89:F$89)))</f>
        <v>0</v>
      </c>
      <c r="E58" s="63">
        <f>SUM('BEA Use'!E64,'BEA Use'!Z64,'BEA Use'!G64*('BEA Use'!E$89/SUM('BEA Use'!E$89:F$89)))</f>
        <v>36</v>
      </c>
      <c r="F58" s="20">
        <f>'BEA Use'!D64</f>
        <v>5</v>
      </c>
      <c r="G58" s="20">
        <v>0</v>
      </c>
      <c r="H58" s="15">
        <f>SUM('BEA Use'!C64:BP64,'BEA Use'!BX64:BY64,'BEA Use'!CA64)-SUM(C58:G58)</f>
        <v>23179</v>
      </c>
      <c r="I58" s="15">
        <f>SUM('BEA Use'!BQ64:BU64,'BEA Use'!CD64:CO64)</f>
        <v>18133</v>
      </c>
      <c r="J58" s="15">
        <f>SUM('BEA Use'!BW64,'BEA Use'!BZ64)</f>
        <v>365110</v>
      </c>
      <c r="K58" s="15">
        <f>'BEA Use'!CC64</f>
        <v>1964</v>
      </c>
      <c r="L58" s="15">
        <f>'BEA Use'!CB64</f>
        <v>0</v>
      </c>
      <c r="M58" s="15">
        <f>'BEA Use'!CP64</f>
        <v>408620</v>
      </c>
      <c r="O58" s="7"/>
    </row>
    <row r="59" spans="1:15" x14ac:dyDescent="0.45">
      <c r="A59" t="str">
        <f>'BEA Use'!A65</f>
        <v>621</v>
      </c>
      <c r="B59" t="str">
        <f>'BEA Use'!B65</f>
        <v>Ambulatory health care services</v>
      </c>
      <c r="C59" s="20">
        <f>'BEA Use'!H65</f>
        <v>0</v>
      </c>
      <c r="D59" s="63">
        <f>SUM('BEA Use'!F65,'BEA Use'!G65*('BEA Use'!F$89/SUM('BEA Use'!E$89:F$89)))</f>
        <v>0</v>
      </c>
      <c r="E59" s="63">
        <f>SUM('BEA Use'!E65,'BEA Use'!Z65,'BEA Use'!G65*('BEA Use'!E$89/SUM('BEA Use'!E$89:F$89)))</f>
        <v>0</v>
      </c>
      <c r="F59" s="20">
        <f>'BEA Use'!D65</f>
        <v>0</v>
      </c>
      <c r="G59" s="20">
        <v>0</v>
      </c>
      <c r="H59" s="15">
        <f>SUM('BEA Use'!C65:BP65,'BEA Use'!BX65:BY65,'BEA Use'!CA65)-SUM(C59:G59)</f>
        <v>32452</v>
      </c>
      <c r="I59" s="15">
        <f>SUM('BEA Use'!BQ65:BU65,'BEA Use'!CD65:CO65)</f>
        <v>11328</v>
      </c>
      <c r="J59" s="15">
        <f>SUM('BEA Use'!BW65,'BEA Use'!BZ65)</f>
        <v>1087818</v>
      </c>
      <c r="K59" s="15">
        <f>'BEA Use'!CC65</f>
        <v>90</v>
      </c>
      <c r="L59" s="15">
        <f>'BEA Use'!CB65</f>
        <v>0</v>
      </c>
      <c r="M59" s="15">
        <f>'BEA Use'!CP65</f>
        <v>1131687</v>
      </c>
      <c r="O59" s="7"/>
    </row>
    <row r="60" spans="1:15" x14ac:dyDescent="0.45">
      <c r="A60" t="str">
        <f>'BEA Use'!A66</f>
        <v>622</v>
      </c>
      <c r="B60" t="str">
        <f>'BEA Use'!B66</f>
        <v>Hospitals</v>
      </c>
      <c r="C60" s="20">
        <f>'BEA Use'!H66</f>
        <v>0</v>
      </c>
      <c r="D60" s="63">
        <f>SUM('BEA Use'!F66,'BEA Use'!G66*('BEA Use'!F$89/SUM('BEA Use'!E$89:F$89)))</f>
        <v>0</v>
      </c>
      <c r="E60" s="63">
        <f>SUM('BEA Use'!E66,'BEA Use'!Z66,'BEA Use'!G66*('BEA Use'!E$89/SUM('BEA Use'!E$89:F$89)))</f>
        <v>0</v>
      </c>
      <c r="F60" s="20">
        <f>'BEA Use'!D66</f>
        <v>0</v>
      </c>
      <c r="G60" s="20">
        <v>0</v>
      </c>
      <c r="H60" s="15">
        <f>SUM('BEA Use'!C66:BP66,'BEA Use'!BX66:BY66,'BEA Use'!CA66)-SUM(C60:G60)</f>
        <v>4721</v>
      </c>
      <c r="I60" s="15">
        <f>SUM('BEA Use'!BQ66:BU66,'BEA Use'!CD66:CO66)</f>
        <v>0</v>
      </c>
      <c r="J60" s="15">
        <f>SUM('BEA Use'!BW66,'BEA Use'!BZ66)</f>
        <v>1144147</v>
      </c>
      <c r="K60" s="15">
        <f>'BEA Use'!CC66</f>
        <v>2307</v>
      </c>
      <c r="L60" s="15">
        <f>'BEA Use'!CB66</f>
        <v>0</v>
      </c>
      <c r="M60" s="15">
        <f>'BEA Use'!CP66</f>
        <v>1151175</v>
      </c>
      <c r="O60" s="7"/>
    </row>
    <row r="61" spans="1:15" x14ac:dyDescent="0.45">
      <c r="A61" t="str">
        <f>'BEA Use'!A67</f>
        <v>623</v>
      </c>
      <c r="B61" t="str">
        <f>'BEA Use'!B67</f>
        <v>Nursing and residential care facilities</v>
      </c>
      <c r="C61" s="20">
        <f>'BEA Use'!H67</f>
        <v>0</v>
      </c>
      <c r="D61" s="63">
        <f>SUM('BEA Use'!F67,'BEA Use'!G67*('BEA Use'!F$89/SUM('BEA Use'!E$89:F$89)))</f>
        <v>0</v>
      </c>
      <c r="E61" s="63">
        <f>SUM('BEA Use'!E67,'BEA Use'!Z67,'BEA Use'!G67*('BEA Use'!E$89/SUM('BEA Use'!E$89:F$89)))</f>
        <v>0</v>
      </c>
      <c r="F61" s="20">
        <f>'BEA Use'!D67</f>
        <v>0</v>
      </c>
      <c r="G61" s="20">
        <v>0</v>
      </c>
      <c r="H61" s="15">
        <f>SUM('BEA Use'!C67:BP67,'BEA Use'!BX67:BY67,'BEA Use'!CA67)-SUM(C61:G61)</f>
        <v>0</v>
      </c>
      <c r="I61" s="15">
        <f>SUM('BEA Use'!BQ67:BU67,'BEA Use'!CD67:CO67)</f>
        <v>995</v>
      </c>
      <c r="J61" s="15">
        <f>SUM('BEA Use'!BW67,'BEA Use'!BZ67)</f>
        <v>258784</v>
      </c>
      <c r="K61" s="15">
        <f>'BEA Use'!CC67</f>
        <v>0</v>
      </c>
      <c r="L61" s="15">
        <f>'BEA Use'!CB67</f>
        <v>0</v>
      </c>
      <c r="M61" s="15">
        <f>'BEA Use'!CP67</f>
        <v>259780</v>
      </c>
      <c r="O61" s="7"/>
    </row>
    <row r="62" spans="1:15" x14ac:dyDescent="0.45">
      <c r="A62" t="str">
        <f>'BEA Use'!A68</f>
        <v>624</v>
      </c>
      <c r="B62" t="str">
        <f>'BEA Use'!B68</f>
        <v>Social assistance</v>
      </c>
      <c r="C62" s="20">
        <f>'BEA Use'!H68</f>
        <v>0</v>
      </c>
      <c r="D62" s="63">
        <f>SUM('BEA Use'!F68,'BEA Use'!G68*('BEA Use'!F$89/SUM('BEA Use'!E$89:F$89)))</f>
        <v>0</v>
      </c>
      <c r="E62" s="63">
        <f>SUM('BEA Use'!E68,'BEA Use'!Z68,'BEA Use'!G68*('BEA Use'!E$89/SUM('BEA Use'!E$89:F$89)))</f>
        <v>0</v>
      </c>
      <c r="F62" s="20">
        <f>'BEA Use'!D68</f>
        <v>0</v>
      </c>
      <c r="G62" s="20">
        <v>0</v>
      </c>
      <c r="H62" s="15">
        <f>SUM('BEA Use'!C68:BP68,'BEA Use'!BX68:BY68,'BEA Use'!CA68)-SUM(C62:G62)</f>
        <v>0</v>
      </c>
      <c r="I62" s="15">
        <f>SUM('BEA Use'!BQ68:BU68,'BEA Use'!CD68:CO68)</f>
        <v>1301</v>
      </c>
      <c r="J62" s="15">
        <f>SUM('BEA Use'!BW68,'BEA Use'!BZ68)</f>
        <v>221983</v>
      </c>
      <c r="K62" s="15">
        <f>'BEA Use'!CC68</f>
        <v>0</v>
      </c>
      <c r="L62" s="15">
        <f>'BEA Use'!CB68</f>
        <v>0</v>
      </c>
      <c r="M62" s="15">
        <f>'BEA Use'!CP68</f>
        <v>223284</v>
      </c>
      <c r="O62" s="7"/>
    </row>
    <row r="63" spans="1:15" x14ac:dyDescent="0.45">
      <c r="A63" t="str">
        <f>'BEA Use'!A69</f>
        <v>711AS</v>
      </c>
      <c r="B63" t="str">
        <f>'BEA Use'!B69</f>
        <v>Performing arts, spectator sports, museums, and related activities</v>
      </c>
      <c r="C63" s="20">
        <f>'BEA Use'!H69</f>
        <v>98</v>
      </c>
      <c r="D63" s="63">
        <f>SUM('BEA Use'!F69,'BEA Use'!G69*('BEA Use'!F$89/SUM('BEA Use'!E$89:F$89)))</f>
        <v>5.0923544068839597</v>
      </c>
      <c r="E63" s="63">
        <f>SUM('BEA Use'!E69,'BEA Use'!Z69,'BEA Use'!G69*('BEA Use'!E$89/SUM('BEA Use'!E$89:F$89)))</f>
        <v>118.90764559311604</v>
      </c>
      <c r="F63" s="20">
        <f>'BEA Use'!D69</f>
        <v>2</v>
      </c>
      <c r="G63" s="20">
        <v>0</v>
      </c>
      <c r="H63" s="15">
        <f>SUM('BEA Use'!C69:BP69,'BEA Use'!BX69:BY69,'BEA Use'!CA69)-SUM(C63:G63)</f>
        <v>100670</v>
      </c>
      <c r="I63" s="15">
        <f>SUM('BEA Use'!BQ69:BU69,'BEA Use'!CD69:CO69)</f>
        <v>2515</v>
      </c>
      <c r="J63" s="15">
        <f>SUM('BEA Use'!BW69,'BEA Use'!BZ69)</f>
        <v>84209</v>
      </c>
      <c r="K63" s="15">
        <f>'BEA Use'!CC69</f>
        <v>1485</v>
      </c>
      <c r="L63" s="15">
        <f>'BEA Use'!CB69</f>
        <v>0</v>
      </c>
      <c r="M63" s="15">
        <f>'BEA Use'!CP69</f>
        <v>189101</v>
      </c>
      <c r="O63" s="7"/>
    </row>
    <row r="64" spans="1:15" x14ac:dyDescent="0.45">
      <c r="A64" t="str">
        <f>'BEA Use'!A70</f>
        <v>713</v>
      </c>
      <c r="B64" t="str">
        <f>'BEA Use'!B70</f>
        <v>Amusements, gambling, and recreation industries</v>
      </c>
      <c r="C64" s="20">
        <f>'BEA Use'!H70</f>
        <v>19</v>
      </c>
      <c r="D64" s="63">
        <f>SUM('BEA Use'!F70,'BEA Use'!G70*('BEA Use'!F$89/SUM('BEA Use'!E$89:F$89)))</f>
        <v>2.4443301153043007</v>
      </c>
      <c r="E64" s="63">
        <f>SUM('BEA Use'!E70,'BEA Use'!Z70,'BEA Use'!G70*('BEA Use'!E$89/SUM('BEA Use'!E$89:F$89)))</f>
        <v>17.5556698846957</v>
      </c>
      <c r="F64" s="20">
        <f>'BEA Use'!D70</f>
        <v>0</v>
      </c>
      <c r="G64" s="20">
        <v>0</v>
      </c>
      <c r="H64" s="15">
        <f>SUM('BEA Use'!C70:BP70,'BEA Use'!BX70:BY70,'BEA Use'!CA70)-SUM(C64:G64)</f>
        <v>4175</v>
      </c>
      <c r="I64" s="15">
        <f>SUM('BEA Use'!BQ70:BU70,'BEA Use'!CD70:CO70)</f>
        <v>725</v>
      </c>
      <c r="J64" s="15">
        <f>SUM('BEA Use'!BW70,'BEA Use'!BZ70)</f>
        <v>209367</v>
      </c>
      <c r="K64" s="15">
        <f>'BEA Use'!CC70</f>
        <v>0</v>
      </c>
      <c r="L64" s="15">
        <f>'BEA Use'!CB70</f>
        <v>0</v>
      </c>
      <c r="M64" s="15">
        <f>'BEA Use'!CP70</f>
        <v>214307</v>
      </c>
      <c r="O64" s="7"/>
    </row>
    <row r="65" spans="1:15" x14ac:dyDescent="0.45">
      <c r="A65" t="str">
        <f>'BEA Use'!A71</f>
        <v>721</v>
      </c>
      <c r="B65" t="str">
        <f>'BEA Use'!B71</f>
        <v>Accommodation</v>
      </c>
      <c r="C65" s="20">
        <f>'BEA Use'!H71</f>
        <v>789</v>
      </c>
      <c r="D65" s="63">
        <f>SUM('BEA Use'!F71,'BEA Use'!G71*('BEA Use'!F$89/SUM('BEA Use'!E$89:F$89)))</f>
        <v>79.923029587708953</v>
      </c>
      <c r="E65" s="63">
        <f>SUM('BEA Use'!E71,'BEA Use'!Z71,'BEA Use'!G71*('BEA Use'!E$89/SUM('BEA Use'!E$89:F$89)))</f>
        <v>463.07697041229108</v>
      </c>
      <c r="F65" s="20">
        <f>'BEA Use'!D71</f>
        <v>0</v>
      </c>
      <c r="G65" s="20">
        <v>0</v>
      </c>
      <c r="H65" s="15">
        <f>SUM('BEA Use'!C71:BP71,'BEA Use'!BX71:BY71,'BEA Use'!CA71)-SUM(C65:G65)</f>
        <v>66073</v>
      </c>
      <c r="I65" s="15">
        <f>SUM('BEA Use'!BQ71:BU71,'BEA Use'!CD71:CO71)</f>
        <v>4634</v>
      </c>
      <c r="J65" s="15">
        <f>SUM('BEA Use'!BW71,'BEA Use'!BZ71)</f>
        <v>162596</v>
      </c>
      <c r="K65" s="15">
        <f>'BEA Use'!CC71</f>
        <v>0</v>
      </c>
      <c r="L65" s="15">
        <f>'BEA Use'!CB71</f>
        <v>0</v>
      </c>
      <c r="M65" s="15">
        <f>'BEA Use'!CP71</f>
        <v>234638</v>
      </c>
      <c r="O65" s="7"/>
    </row>
    <row r="66" spans="1:15" x14ac:dyDescent="0.45">
      <c r="A66" t="str">
        <f>'BEA Use'!A72</f>
        <v>722</v>
      </c>
      <c r="B66" t="str">
        <f>'BEA Use'!B72</f>
        <v>Food services and drinking places</v>
      </c>
      <c r="C66" s="20">
        <f>'BEA Use'!H72</f>
        <v>1469</v>
      </c>
      <c r="D66" s="63">
        <f>SUM('BEA Use'!F72,'BEA Use'!G72*('BEA Use'!F$89/SUM('BEA Use'!E$89:F$89)))</f>
        <v>135.14365120196913</v>
      </c>
      <c r="E66" s="63">
        <f>SUM('BEA Use'!E72,'BEA Use'!Z72,'BEA Use'!G72*('BEA Use'!E$89/SUM('BEA Use'!E$89:F$89)))</f>
        <v>865.85634879803092</v>
      </c>
      <c r="F66" s="20">
        <f>'BEA Use'!D72</f>
        <v>41</v>
      </c>
      <c r="G66" s="20">
        <v>0</v>
      </c>
      <c r="H66" s="15">
        <f>SUM('BEA Use'!C72:BP72,'BEA Use'!BX72:BY72,'BEA Use'!CA72)-SUM(C66:G66)</f>
        <v>197227</v>
      </c>
      <c r="I66" s="15">
        <f>SUM('BEA Use'!BQ72:BU72,'BEA Use'!CD72:CO72)</f>
        <v>13574</v>
      </c>
      <c r="J66" s="15">
        <f>SUM('BEA Use'!BW72,'BEA Use'!BZ72)</f>
        <v>794009</v>
      </c>
      <c r="K66" s="15">
        <f>'BEA Use'!CC72</f>
        <v>2470</v>
      </c>
      <c r="L66" s="15">
        <f>'BEA Use'!CB72</f>
        <v>0</v>
      </c>
      <c r="M66" s="15">
        <f>'BEA Use'!CP72</f>
        <v>1009794</v>
      </c>
      <c r="O66" s="7"/>
    </row>
    <row r="67" spans="1:15" x14ac:dyDescent="0.45">
      <c r="A67" t="str">
        <f>'BEA Use'!A73</f>
        <v>81</v>
      </c>
      <c r="B67" t="str">
        <f>'BEA Use'!B73</f>
        <v>Other services, except government</v>
      </c>
      <c r="C67" s="20">
        <f>'BEA Use'!H73</f>
        <v>515</v>
      </c>
      <c r="D67" s="63">
        <f>SUM('BEA Use'!F73,'BEA Use'!G73*('BEA Use'!F$89/SUM('BEA Use'!E$89:F$89)))</f>
        <v>304.3068022475764</v>
      </c>
      <c r="E67" s="63">
        <f>SUM('BEA Use'!E73,'BEA Use'!Z73,'BEA Use'!G73*('BEA Use'!E$89/SUM('BEA Use'!E$89:F$89)))</f>
        <v>2352.6931977524237</v>
      </c>
      <c r="F67" s="20">
        <f>'BEA Use'!D73</f>
        <v>464</v>
      </c>
      <c r="G67" s="20">
        <v>0</v>
      </c>
      <c r="H67" s="15">
        <f>SUM('BEA Use'!C73:BP73,'BEA Use'!BX73:BY73,'BEA Use'!CA73)-SUM(C67:G67)</f>
        <v>225909</v>
      </c>
      <c r="I67" s="15">
        <f>SUM('BEA Use'!BQ73:BU73,'BEA Use'!CD73:CO73)</f>
        <v>36084</v>
      </c>
      <c r="J67" s="15">
        <f>SUM('BEA Use'!BW73,'BEA Use'!BZ73)</f>
        <v>656227</v>
      </c>
      <c r="K67" s="15">
        <f>'BEA Use'!CC73</f>
        <v>77</v>
      </c>
      <c r="L67" s="15">
        <f>'BEA Use'!CB73</f>
        <v>0</v>
      </c>
      <c r="M67" s="15">
        <f>'BEA Use'!CP73</f>
        <v>921932</v>
      </c>
      <c r="O67" s="7"/>
    </row>
    <row r="68" spans="1:15" x14ac:dyDescent="0.45">
      <c r="A68" t="str">
        <f>'BEA Use'!A74</f>
        <v>GFGD</v>
      </c>
      <c r="B68" t="str">
        <f>'BEA Use'!B74</f>
        <v>Federal general government (defense)</v>
      </c>
      <c r="C68" s="20">
        <f>'BEA Use'!H74</f>
        <v>0</v>
      </c>
      <c r="D68" s="63">
        <f>SUM('BEA Use'!F74,'BEA Use'!G74*('BEA Use'!F$89/SUM('BEA Use'!E$89:F$89)))</f>
        <v>0</v>
      </c>
      <c r="E68" s="63">
        <f>SUM('BEA Use'!E74,'BEA Use'!Z74,'BEA Use'!G74*('BEA Use'!E$89/SUM('BEA Use'!E$89:F$89)))</f>
        <v>0</v>
      </c>
      <c r="F68" s="20">
        <f>'BEA Use'!D74</f>
        <v>0</v>
      </c>
      <c r="G68" s="20">
        <v>0</v>
      </c>
      <c r="H68" s="15">
        <f>SUM('BEA Use'!C74:BP74,'BEA Use'!BX74:BY74,'BEA Use'!CA74)-SUM(C68:G68)</f>
        <v>0</v>
      </c>
      <c r="I68" s="15">
        <f>SUM('BEA Use'!BQ74:BU74,'BEA Use'!CD74:CO74)</f>
        <v>637399</v>
      </c>
      <c r="J68" s="15">
        <f>SUM('BEA Use'!BW74,'BEA Use'!BZ74)</f>
        <v>0</v>
      </c>
      <c r="K68" s="15">
        <f>'BEA Use'!CC74</f>
        <v>0</v>
      </c>
      <c r="L68" s="15">
        <f>'BEA Use'!CB74</f>
        <v>0</v>
      </c>
      <c r="M68" s="15">
        <f>'BEA Use'!CP74</f>
        <v>637399</v>
      </c>
      <c r="O68" s="7"/>
    </row>
    <row r="69" spans="1:15" x14ac:dyDescent="0.45">
      <c r="A69" t="str">
        <f>'BEA Use'!A75</f>
        <v>GFGN</v>
      </c>
      <c r="B69" t="str">
        <f>'BEA Use'!B75</f>
        <v>Federal general government (nondefense)</v>
      </c>
      <c r="C69" s="20">
        <f>'BEA Use'!H75</f>
        <v>0</v>
      </c>
      <c r="D69" s="63">
        <f>SUM('BEA Use'!F75,'BEA Use'!G75*('BEA Use'!F$89/SUM('BEA Use'!E$89:F$89)))</f>
        <v>0</v>
      </c>
      <c r="E69" s="63">
        <f>SUM('BEA Use'!E75,'BEA Use'!Z75,'BEA Use'!G75*('BEA Use'!E$89/SUM('BEA Use'!E$89:F$89)))</f>
        <v>0</v>
      </c>
      <c r="F69" s="20">
        <f>'BEA Use'!D75</f>
        <v>0</v>
      </c>
      <c r="G69" s="20">
        <v>0</v>
      </c>
      <c r="H69" s="15">
        <f>SUM('BEA Use'!C75:BP75,'BEA Use'!BX75:BY75,'BEA Use'!CA75)-SUM(C69:G69)</f>
        <v>0</v>
      </c>
      <c r="I69" s="15">
        <f>SUM('BEA Use'!BQ75:BU75,'BEA Use'!CD75:CO75)</f>
        <v>419506</v>
      </c>
      <c r="J69" s="15">
        <f>SUM('BEA Use'!BW75,'BEA Use'!BZ75)</f>
        <v>0</v>
      </c>
      <c r="K69" s="15">
        <f>'BEA Use'!CC75</f>
        <v>0</v>
      </c>
      <c r="L69" s="15">
        <f>'BEA Use'!CB75</f>
        <v>0</v>
      </c>
      <c r="M69" s="15">
        <f>'BEA Use'!CP75</f>
        <v>419506</v>
      </c>
      <c r="O69" s="7"/>
    </row>
    <row r="70" spans="1:15" x14ac:dyDescent="0.45">
      <c r="A70" t="str">
        <f>'BEA Use'!A76</f>
        <v>GFE</v>
      </c>
      <c r="B70" t="str">
        <f>'BEA Use'!B76</f>
        <v>Federal government enterprises</v>
      </c>
      <c r="C70" s="20">
        <f>'BEA Use'!H76</f>
        <v>146</v>
      </c>
      <c r="D70" s="63">
        <f>SUM('BEA Use'!F76,'BEA Use'!G76*('BEA Use'!F$89/SUM('BEA Use'!E$89:F$89)))</f>
        <v>4</v>
      </c>
      <c r="E70" s="63">
        <f>SUM('BEA Use'!E76,'BEA Use'!Z76,'BEA Use'!G76*('BEA Use'!E$89/SUM('BEA Use'!E$89:F$89)))</f>
        <v>95</v>
      </c>
      <c r="F70" s="20">
        <f>'BEA Use'!D76</f>
        <v>3</v>
      </c>
      <c r="G70" s="20">
        <v>0</v>
      </c>
      <c r="H70" s="15">
        <f>SUM('BEA Use'!C76:BP76,'BEA Use'!BX76:BY76,'BEA Use'!CA76)-SUM(C70:G70)</f>
        <v>62245</v>
      </c>
      <c r="I70" s="15">
        <f>SUM('BEA Use'!BQ76:BU76,'BEA Use'!CD76:CO76)</f>
        <v>1618</v>
      </c>
      <c r="J70" s="15">
        <f>SUM('BEA Use'!BW76,'BEA Use'!BZ76)</f>
        <v>6148</v>
      </c>
      <c r="K70" s="15">
        <f>'BEA Use'!CC76</f>
        <v>894</v>
      </c>
      <c r="L70" s="15">
        <f>'BEA Use'!CB76</f>
        <v>0</v>
      </c>
      <c r="M70" s="15">
        <f>'BEA Use'!CP76</f>
        <v>71154</v>
      </c>
      <c r="O70" s="7"/>
    </row>
    <row r="71" spans="1:15" x14ac:dyDescent="0.45">
      <c r="A71" t="str">
        <f>'BEA Use'!A77</f>
        <v>GSLG</v>
      </c>
      <c r="B71" t="str">
        <f>'BEA Use'!B77</f>
        <v>State and local general government</v>
      </c>
      <c r="C71" s="20">
        <f>'BEA Use'!H77</f>
        <v>0</v>
      </c>
      <c r="D71" s="63">
        <f>SUM('BEA Use'!F77,'BEA Use'!G77*('BEA Use'!F$89/SUM('BEA Use'!E$89:F$89)))</f>
        <v>0</v>
      </c>
      <c r="E71" s="63">
        <f>SUM('BEA Use'!E77,'BEA Use'!Z77,'BEA Use'!G77*('BEA Use'!E$89/SUM('BEA Use'!E$89:F$89)))</f>
        <v>0</v>
      </c>
      <c r="F71" s="20">
        <f>'BEA Use'!D77</f>
        <v>0</v>
      </c>
      <c r="G71" s="20">
        <v>0</v>
      </c>
      <c r="H71" s="15">
        <f>SUM('BEA Use'!C77:BP77,'BEA Use'!BX77:BY77,'BEA Use'!CA77)-SUM(C71:G71)</f>
        <v>0</v>
      </c>
      <c r="I71" s="15">
        <f>SUM('BEA Use'!BQ77:BU77,'BEA Use'!CD77:CO77)</f>
        <v>1847409</v>
      </c>
      <c r="J71" s="15">
        <f>SUM('BEA Use'!BW77,'BEA Use'!BZ77)</f>
        <v>0</v>
      </c>
      <c r="K71" s="15">
        <f>'BEA Use'!CC77</f>
        <v>0</v>
      </c>
      <c r="L71" s="15">
        <f>'BEA Use'!CB77</f>
        <v>0</v>
      </c>
      <c r="M71" s="15">
        <f>'BEA Use'!CP77</f>
        <v>1847409</v>
      </c>
      <c r="O71" s="7"/>
    </row>
    <row r="72" spans="1:15" x14ac:dyDescent="0.45">
      <c r="A72" t="str">
        <f>'BEA Use'!A78</f>
        <v>GSLE</v>
      </c>
      <c r="B72" t="str">
        <f>'BEA Use'!B78</f>
        <v>State and local government enterprises</v>
      </c>
      <c r="C72" s="20">
        <f>'BEA Use'!H78</f>
        <v>2763</v>
      </c>
      <c r="D72" s="63">
        <f>SUM('BEA Use'!F78,'BEA Use'!G78*('BEA Use'!F$89/SUM('BEA Use'!E$89:F$89)))</f>
        <v>0</v>
      </c>
      <c r="E72" s="63">
        <f>SUM('BEA Use'!E78,'BEA Use'!Z78,'BEA Use'!G78*('BEA Use'!E$89/SUM('BEA Use'!E$89:F$89)))</f>
        <v>347</v>
      </c>
      <c r="F72" s="20">
        <f>'BEA Use'!D78</f>
        <v>5</v>
      </c>
      <c r="G72" s="20">
        <v>0</v>
      </c>
      <c r="H72" s="15">
        <f>SUM('BEA Use'!C78:BP78,'BEA Use'!BX78:BY78,'BEA Use'!CA78)-SUM(C72:G72)</f>
        <v>24332</v>
      </c>
      <c r="I72" s="15">
        <f>SUM('BEA Use'!BQ78:BU78,'BEA Use'!CD78:CO78)</f>
        <v>7237</v>
      </c>
      <c r="J72" s="15">
        <f>SUM('BEA Use'!BW78,'BEA Use'!BZ78)</f>
        <v>75522</v>
      </c>
      <c r="K72" s="15">
        <f>'BEA Use'!CC78</f>
        <v>0</v>
      </c>
      <c r="L72" s="15">
        <f>'BEA Use'!CB78</f>
        <v>0</v>
      </c>
      <c r="M72" s="15">
        <f>'BEA Use'!CP78</f>
        <v>110207</v>
      </c>
      <c r="O72" s="7"/>
    </row>
    <row r="73" spans="1:15" x14ac:dyDescent="0.45">
      <c r="A73" t="str">
        <f>'BEA Use'!A79</f>
        <v>Other</v>
      </c>
      <c r="B73" t="str">
        <f>'BEA Use'!B79</f>
        <v>Noncomparable imports and rest-of-the-world adjustment</v>
      </c>
      <c r="C73" s="20">
        <f>'BEA Use'!H79</f>
        <v>1329</v>
      </c>
      <c r="D73" s="63">
        <f>SUM('BEA Use'!F79,'BEA Use'!G79*('BEA Use'!F$89/SUM('BEA Use'!E$89:F$89)))</f>
        <v>143.99588415095482</v>
      </c>
      <c r="E73" s="63">
        <f>SUM('BEA Use'!E79,'BEA Use'!Z79,'BEA Use'!G79*('BEA Use'!E$89/SUM('BEA Use'!E$89:F$89)))</f>
        <v>4336.0041158490449</v>
      </c>
      <c r="F73" s="20">
        <f>'BEA Use'!D79</f>
        <v>68</v>
      </c>
      <c r="G73" s="20">
        <v>0</v>
      </c>
      <c r="H73" s="15">
        <f>SUM('BEA Use'!C79:BP79,'BEA Use'!BX79:BY79,'BEA Use'!CA79)-SUM(C73:G73)</f>
        <v>129173</v>
      </c>
      <c r="I73" s="15">
        <f>SUM('BEA Use'!BQ79:BU79,'BEA Use'!CD79:CO79)</f>
        <v>12210</v>
      </c>
      <c r="J73" s="15">
        <f>SUM('BEA Use'!BW79,'BEA Use'!BZ79)</f>
        <v>-77332</v>
      </c>
      <c r="K73" s="15">
        <f>'BEA Use'!CC79</f>
        <v>223004</v>
      </c>
      <c r="L73" s="15">
        <f>'BEA Use'!CB79</f>
        <v>0</v>
      </c>
      <c r="M73" s="15">
        <f>'BEA Use'!CP79</f>
        <v>292932</v>
      </c>
      <c r="O73" s="7"/>
    </row>
    <row r="74" spans="1:15" x14ac:dyDescent="0.45">
      <c r="A74" t="str">
        <f>'BEA Use'!A80</f>
        <v>Used</v>
      </c>
      <c r="B74" t="str">
        <f>'BEA Use'!B80</f>
        <v>Scrap, used and secondhand goods</v>
      </c>
      <c r="C74" s="20">
        <f>'BEA Use'!H80</f>
        <v>7066</v>
      </c>
      <c r="D74" s="63">
        <f>SUM('BEA Use'!F80,'BEA Use'!G80*('BEA Use'!F$89/SUM('BEA Use'!E$89:F$89)))</f>
        <v>136.89992837615634</v>
      </c>
      <c r="E74" s="63">
        <f>SUM('BEA Use'!E80,'BEA Use'!Z80,'BEA Use'!G80*('BEA Use'!E$89/SUM('BEA Use'!E$89:F$89)))</f>
        <v>625.10007162384375</v>
      </c>
      <c r="F74" s="20">
        <f>'BEA Use'!D80</f>
        <v>277</v>
      </c>
      <c r="G74" s="20">
        <v>0</v>
      </c>
      <c r="H74" s="15">
        <f>SUM('BEA Use'!C80:BP80,'BEA Use'!BX80:BY80,'BEA Use'!CA80)-SUM(C74:G74)</f>
        <v>-63399</v>
      </c>
      <c r="I74" s="15">
        <f>SUM('BEA Use'!BQ80:BU80,'BEA Use'!CD80:CO80)</f>
        <v>14823</v>
      </c>
      <c r="J74" s="15">
        <f>SUM('BEA Use'!BW80,'BEA Use'!BZ80)</f>
        <v>185695</v>
      </c>
      <c r="K74" s="15">
        <f>'BEA Use'!CC80</f>
        <v>42030</v>
      </c>
      <c r="L74" s="15">
        <f>'BEA Use'!CB80</f>
        <v>8563</v>
      </c>
      <c r="M74" s="15">
        <f>'BEA Use'!CP80</f>
        <v>195814</v>
      </c>
      <c r="O74" s="7"/>
    </row>
    <row r="75" spans="1:15" x14ac:dyDescent="0.45">
      <c r="A75" t="str">
        <f>'BEA Use'!A81</f>
        <v>T005</v>
      </c>
      <c r="B75" t="str">
        <f>'BEA Use'!B81</f>
        <v>Total Intermediate</v>
      </c>
      <c r="C75" s="20">
        <f>'BEA Use'!H81</f>
        <v>183451</v>
      </c>
      <c r="D75" s="63">
        <f>SUM('BEA Use'!F81,'BEA Use'!G81*('BEA Use'!F$89/SUM('BEA Use'!E$89:F$89)))</f>
        <v>57054.329469680917</v>
      </c>
      <c r="E75" s="63">
        <f>SUM('BEA Use'!E81,'BEA Use'!Z81,'BEA Use'!G81*('BEA Use'!E$89/SUM('BEA Use'!E$89:F$89)))</f>
        <v>699925.6705303191</v>
      </c>
      <c r="F75" s="20">
        <f>'BEA Use'!D81</f>
        <v>20529</v>
      </c>
      <c r="G75" s="20">
        <v>0</v>
      </c>
      <c r="H75" s="15">
        <f>SUM('BEA Use'!C81:BP81,'BEA Use'!BX81:BY81,'BEA Use'!CA81)-SUM(C75:G75)</f>
        <v>16421466</v>
      </c>
      <c r="I75" s="15">
        <f>SUM('BEA Use'!BQ81:BU81,'BEA Use'!CD81:CO81)</f>
        <v>5009058</v>
      </c>
      <c r="J75" s="15">
        <f>SUM('BEA Use'!BW81,'BEA Use'!BZ81)</f>
        <v>14785325</v>
      </c>
      <c r="K75" s="15">
        <f>'BEA Use'!CC81</f>
        <v>2200514</v>
      </c>
      <c r="L75" s="15">
        <f>'BEA Use'!CB81</f>
        <v>54724</v>
      </c>
      <c r="M75" s="15">
        <f>'BEA Use'!CP81</f>
        <v>39432054</v>
      </c>
      <c r="O75" s="7"/>
    </row>
    <row r="76" spans="1:15" x14ac:dyDescent="0.45">
      <c r="A76" t="str">
        <f>'BEA Use'!A82</f>
        <v>V001</v>
      </c>
      <c r="B76" t="str">
        <f>'BEA Use'!B82</f>
        <v>Compensation of employees</v>
      </c>
      <c r="C76" s="20">
        <f>'BEA Use'!H82</f>
        <v>85248</v>
      </c>
      <c r="D76" s="63">
        <f>SUM('BEA Use'!F82,'BEA Use'!G82*('BEA Use'!F$89/SUM('BEA Use'!E$89:F$89)))</f>
        <v>26002.123757931586</v>
      </c>
      <c r="E76" s="63">
        <f>SUM('BEA Use'!E82,'BEA Use'!Z82,'BEA Use'!G82*('BEA Use'!E$89/SUM('BEA Use'!E$89:F$89)))</f>
        <v>79102.876242068422</v>
      </c>
      <c r="F76" s="20">
        <f>'BEA Use'!D82</f>
        <v>26767</v>
      </c>
      <c r="G76" s="20">
        <v>0</v>
      </c>
      <c r="H76" s="15">
        <f>SUM('BEA Use'!C82:BP82,'BEA Use'!BX82:BY82,'BEA Use'!CA82)-SUM(C76:G76)</f>
        <v>8712055</v>
      </c>
      <c r="I76" s="15">
        <f>SUM('BEA Use'!BQ82:BU82,'BEA Use'!CD82:CO82)</f>
        <v>2012199</v>
      </c>
      <c r="J76" s="15">
        <f>SUM('BEA Use'!BW82,'BEA Use'!BZ82)</f>
        <v>0</v>
      </c>
      <c r="K76" s="15">
        <f>'BEA Use'!CC82</f>
        <v>0</v>
      </c>
      <c r="L76" s="15">
        <f>'BEA Use'!CB82</f>
        <v>0</v>
      </c>
      <c r="M76" s="15">
        <f>'BEA Use'!CP82</f>
        <v>0</v>
      </c>
      <c r="O76" s="7"/>
    </row>
    <row r="77" spans="1:15" x14ac:dyDescent="0.45">
      <c r="A77" t="str">
        <f>'BEA Use'!A83</f>
        <v>V003</v>
      </c>
      <c r="B77" t="str">
        <f>'BEA Use'!B83</f>
        <v>Gross operating surplus</v>
      </c>
      <c r="C77" s="20">
        <f>'BEA Use'!H83</f>
        <v>175254</v>
      </c>
      <c r="D77" s="63">
        <f>SUM('BEA Use'!F83,'BEA Use'!G83*('BEA Use'!F$89/SUM('BEA Use'!E$89:F$89)))</f>
        <v>38242.928386244188</v>
      </c>
      <c r="E77" s="63">
        <f>SUM('BEA Use'!E83,'BEA Use'!Z83,'BEA Use'!G83*('BEA Use'!E$89/SUM('BEA Use'!E$89:F$89)))</f>
        <v>329160.07161375583</v>
      </c>
      <c r="F77" s="20">
        <f>'BEA Use'!D83</f>
        <v>8273</v>
      </c>
      <c r="G77" s="20">
        <v>0</v>
      </c>
      <c r="H77" s="15">
        <f>SUM('BEA Use'!C83:BP83,'BEA Use'!BX83:BY83,'BEA Use'!CA83)-SUM(C77:G77)</f>
        <v>7151318</v>
      </c>
      <c r="I77" s="15">
        <f>SUM('BEA Use'!BQ83:BU83,'BEA Use'!CD83:CO83)</f>
        <v>559218</v>
      </c>
      <c r="J77" s="15">
        <f>SUM('BEA Use'!BW83,'BEA Use'!BZ83)</f>
        <v>0</v>
      </c>
      <c r="K77" s="15">
        <f>'BEA Use'!CC83</f>
        <v>0</v>
      </c>
      <c r="L77" s="15">
        <f>'BEA Use'!CB83</f>
        <v>0</v>
      </c>
      <c r="M77" s="15">
        <f>'BEA Use'!CP83</f>
        <v>0</v>
      </c>
      <c r="O77" s="7"/>
    </row>
    <row r="78" spans="1:15" x14ac:dyDescent="0.45">
      <c r="A78" t="str">
        <f>'BEA Use'!A84</f>
        <v>T00OTOP</v>
      </c>
      <c r="B78" t="str">
        <f>'BEA Use'!B84</f>
        <v>Other taxes on production</v>
      </c>
      <c r="C78" s="20">
        <f>'BEA Use'!H84</f>
        <v>34314</v>
      </c>
      <c r="D78" s="63">
        <f>SUM('BEA Use'!F84,'BEA Use'!G84*('BEA Use'!F$89/SUM('BEA Use'!E$89:F$89)))</f>
        <v>3356.7957409032674</v>
      </c>
      <c r="E78" s="63">
        <f>SUM('BEA Use'!E84,'BEA Use'!Z84,'BEA Use'!G84*('BEA Use'!E$89/SUM('BEA Use'!E$89:F$89)))</f>
        <v>29194.204259096732</v>
      </c>
      <c r="F78" s="20">
        <f>'BEA Use'!D84</f>
        <v>1253</v>
      </c>
      <c r="G78" s="20">
        <v>0</v>
      </c>
      <c r="H78" s="15">
        <f>SUM('BEA Use'!C84:BP84,'BEA Use'!BX84:BY84,'BEA Use'!CA84)-SUM(C78:G78)</f>
        <v>567005</v>
      </c>
      <c r="I78" s="15">
        <f>SUM('BEA Use'!BQ84:BU84,'BEA Use'!CD84:CO84)</f>
        <v>0</v>
      </c>
      <c r="J78" s="15">
        <f>SUM('BEA Use'!BW84,'BEA Use'!BZ84)</f>
        <v>0</v>
      </c>
      <c r="K78" s="15">
        <f>'BEA Use'!CC84</f>
        <v>0</v>
      </c>
      <c r="L78" s="15">
        <f>'BEA Use'!CB84</f>
        <v>0</v>
      </c>
      <c r="M78" s="15">
        <f>'BEA Use'!CP84</f>
        <v>0</v>
      </c>
      <c r="O78" s="7"/>
    </row>
    <row r="79" spans="1:15" x14ac:dyDescent="0.45">
      <c r="A79" t="str">
        <f>'BEA Use'!A85</f>
        <v>VABAS</v>
      </c>
      <c r="B79" t="str">
        <f>'BEA Use'!B85</f>
        <v>Value Added (basic prices)</v>
      </c>
      <c r="C79" s="20">
        <f>'BEA Use'!H85</f>
        <v>294816</v>
      </c>
      <c r="D79" s="63">
        <f>SUM('BEA Use'!F85,'BEA Use'!G85*('BEA Use'!F$89/SUM('BEA Use'!E$89:F$89)))</f>
        <v>67602.847885079042</v>
      </c>
      <c r="E79" s="63">
        <f>SUM('BEA Use'!E85,'BEA Use'!Z85,'BEA Use'!G85*('BEA Use'!E$89/SUM('BEA Use'!E$89:F$89)))</f>
        <v>437457.15211492096</v>
      </c>
      <c r="F79" s="20">
        <f>'BEA Use'!D85</f>
        <v>36293</v>
      </c>
      <c r="G79" s="20">
        <v>0</v>
      </c>
      <c r="H79" s="15">
        <f>SUM('BEA Use'!C85:BP85,'BEA Use'!BX85:BY85,'BEA Use'!CA85)-SUM(C79:G79)</f>
        <v>16430369</v>
      </c>
      <c r="I79" s="15">
        <f>SUM('BEA Use'!BQ85:BU85,'BEA Use'!CD85:CO85)</f>
        <v>2571416</v>
      </c>
      <c r="J79" s="15">
        <f>SUM('BEA Use'!BW85,'BEA Use'!BZ85)</f>
        <v>0</v>
      </c>
      <c r="K79" s="15">
        <f>'BEA Use'!CC85</f>
        <v>0</v>
      </c>
      <c r="L79" s="15">
        <f>'BEA Use'!CB85</f>
        <v>0</v>
      </c>
      <c r="M79" s="15">
        <f>'BEA Use'!CP85</f>
        <v>0</v>
      </c>
      <c r="O79" s="7"/>
    </row>
    <row r="80" spans="1:15" x14ac:dyDescent="0.45">
      <c r="A80" t="str">
        <f>'BEA Use'!A86</f>
        <v>T018</v>
      </c>
      <c r="B80" t="str">
        <f>'BEA Use'!B86</f>
        <v>Total industry output (basic prices)</v>
      </c>
      <c r="C80" s="20">
        <f>'BEA Use'!H86</f>
        <v>478267</v>
      </c>
      <c r="D80" s="63">
        <f>SUM('BEA Use'!F86,'BEA Use'!G86*('BEA Use'!F$89/SUM('BEA Use'!E$89:F$89)))</f>
        <v>124657.17735475996</v>
      </c>
      <c r="E80" s="63">
        <f>SUM('BEA Use'!E86,'BEA Use'!Z86,'BEA Use'!G86*('BEA Use'!E$89/SUM('BEA Use'!E$89:F$89)))</f>
        <v>1137383.82264524</v>
      </c>
      <c r="F80" s="20">
        <f>'BEA Use'!D86</f>
        <v>56822</v>
      </c>
      <c r="G80" s="20">
        <v>0</v>
      </c>
      <c r="H80" s="15">
        <f>SUM('BEA Use'!C86:BP86,'BEA Use'!BX86:BY86,'BEA Use'!CA86)-SUM(C80:G80)</f>
        <v>30064918</v>
      </c>
      <c r="I80" s="15">
        <f>SUM('BEA Use'!BQ86:BU86,'BEA Use'!CD86:CO86)</f>
        <v>3989010</v>
      </c>
      <c r="J80" s="15">
        <f>SUM('BEA Use'!BW86,'BEA Use'!BZ86)</f>
        <v>0</v>
      </c>
      <c r="K80" s="15">
        <f>'BEA Use'!CC86</f>
        <v>0</v>
      </c>
      <c r="L80" s="15">
        <f>'BEA Use'!CB86</f>
        <v>0</v>
      </c>
      <c r="M80" s="15">
        <f>'BEA Use'!CP86</f>
        <v>0</v>
      </c>
      <c r="O80" s="7"/>
    </row>
    <row r="81" spans="1:15" x14ac:dyDescent="0.45">
      <c r="A81" t="str">
        <f>'BEA Use'!A87</f>
        <v>T00TOP</v>
      </c>
      <c r="B81" t="str">
        <f>'BEA Use'!B87</f>
        <v>Taxes on products and imports</v>
      </c>
      <c r="C81" s="20">
        <f>'BEA Use'!H87</f>
        <v>31036</v>
      </c>
      <c r="D81" s="63">
        <f>SUM('BEA Use'!F87,'BEA Use'!G87*('BEA Use'!F$89/SUM('BEA Use'!E$89:F$89)))</f>
        <v>3006.9235440688394</v>
      </c>
      <c r="E81" s="63">
        <f>SUM('BEA Use'!E87,'BEA Use'!Z87,'BEA Use'!G87*('BEA Use'!E$89/SUM('BEA Use'!E$89:F$89)))</f>
        <v>11984.076455931161</v>
      </c>
      <c r="F81" s="20">
        <f>'BEA Use'!D87</f>
        <v>599</v>
      </c>
      <c r="G81" s="20">
        <v>0</v>
      </c>
      <c r="H81" s="15">
        <f>SUM('BEA Use'!C87:BP87,'BEA Use'!BX87:BY87,'BEA Use'!CA87)-SUM(C81:G81)</f>
        <v>759447</v>
      </c>
      <c r="I81" s="15">
        <f>SUM('BEA Use'!BQ87:BU87,'BEA Use'!CD87:CO87)</f>
        <v>593</v>
      </c>
      <c r="J81" s="15">
        <f>SUM('BEA Use'!BW87,'BEA Use'!BZ87)</f>
        <v>0</v>
      </c>
      <c r="K81" s="15">
        <f>'BEA Use'!CC87</f>
        <v>0</v>
      </c>
      <c r="L81" s="15">
        <f>'BEA Use'!CB87</f>
        <v>0</v>
      </c>
      <c r="M81" s="15">
        <f>'BEA Use'!CP87</f>
        <v>0</v>
      </c>
      <c r="O81" s="7"/>
    </row>
    <row r="82" spans="1:15" x14ac:dyDescent="0.45">
      <c r="A82" t="str">
        <f>'BEA Use'!A88</f>
        <v>T00SUB</v>
      </c>
      <c r="B82" t="str">
        <f>'BEA Use'!B88</f>
        <v>Less: Subsidies</v>
      </c>
      <c r="C82" s="20">
        <f>'BEA Use'!H88</f>
        <v>0</v>
      </c>
      <c r="D82" s="63">
        <f>SUM('BEA Use'!F88,'BEA Use'!G88*('BEA Use'!F$89/SUM('BEA Use'!E$89:F$89)))</f>
        <v>0</v>
      </c>
      <c r="E82" s="63">
        <f>SUM('BEA Use'!E88,'BEA Use'!Z88,'BEA Use'!G88*('BEA Use'!E$89/SUM('BEA Use'!E$89:F$89)))</f>
        <v>-1188</v>
      </c>
      <c r="F82" s="20">
        <f>'BEA Use'!D88</f>
        <v>0</v>
      </c>
      <c r="G82" s="20">
        <v>0</v>
      </c>
      <c r="H82" s="15">
        <f>SUM('BEA Use'!C88:BP88,'BEA Use'!BX88:BY88,'BEA Use'!CA88)-SUM(C82:G82)</f>
        <v>-35836</v>
      </c>
      <c r="I82" s="15">
        <f>SUM('BEA Use'!BQ88:BU88,'BEA Use'!CD88:CO88)</f>
        <v>-27372</v>
      </c>
      <c r="J82" s="15">
        <f>SUM('BEA Use'!BW88,'BEA Use'!BZ88)</f>
        <v>0</v>
      </c>
      <c r="K82" s="15">
        <f>'BEA Use'!CC88</f>
        <v>0</v>
      </c>
      <c r="L82" s="15">
        <f>'BEA Use'!CB88</f>
        <v>0</v>
      </c>
      <c r="M82" s="15">
        <f>'BEA Use'!CP88</f>
        <v>0</v>
      </c>
      <c r="O82" s="7"/>
    </row>
    <row r="83" spans="1:15" x14ac:dyDescent="0.45">
      <c r="A83" t="str">
        <f>'BEA Use'!A89</f>
        <v>VAPRO</v>
      </c>
      <c r="B83" t="str">
        <f>'BEA Use'!B89</f>
        <v>Value Added (producer prices)</v>
      </c>
      <c r="C83" s="20">
        <f>'BEA Use'!H89</f>
        <v>325852</v>
      </c>
      <c r="D83" s="63">
        <f>SUM('BEA Use'!F89,'BEA Use'!G89*('BEA Use'!F$89/SUM('BEA Use'!E$89:F$89)))</f>
        <v>70609.567734971599</v>
      </c>
      <c r="E83" s="63">
        <f>SUM('BEA Use'!E89,'BEA Use'!Z89,'BEA Use'!G89*('BEA Use'!E$89/SUM('BEA Use'!E$89:F$89)))</f>
        <v>448252.43226502842</v>
      </c>
      <c r="F83" s="20">
        <f>'BEA Use'!D89</f>
        <v>36892</v>
      </c>
      <c r="G83" s="20">
        <v>0</v>
      </c>
      <c r="H83" s="15">
        <f>SUM('BEA Use'!C89:BP89,'BEA Use'!BX89:BY89,'BEA Use'!CA89)-SUM(C83:G83)</f>
        <v>17153977</v>
      </c>
      <c r="I83" s="15">
        <f>SUM('BEA Use'!BQ89:BU89,'BEA Use'!CD89:CO89)</f>
        <v>2544638</v>
      </c>
      <c r="J83" s="15">
        <f>SUM('BEA Use'!BW89,'BEA Use'!BZ89)</f>
        <v>0</v>
      </c>
      <c r="K83" s="15">
        <f>'BEA Use'!CC89</f>
        <v>0</v>
      </c>
      <c r="L83" s="15">
        <f>'BEA Use'!CB89</f>
        <v>0</v>
      </c>
      <c r="M83" s="15">
        <f>'BEA Use'!CP89</f>
        <v>0</v>
      </c>
      <c r="O83" s="7"/>
    </row>
  </sheetData>
  <pageMargins left="0.7" right="0.7" top="0.75" bottom="0.75" header="0.3" footer="0.3"/>
  <ignoredErrors>
    <ignoredError sqref="D2:E82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2D050"/>
  </sheetPr>
  <dimension ref="A1:U115"/>
  <sheetViews>
    <sheetView topLeftCell="A32" workbookViewId="0">
      <selection activeCell="A13" sqref="A13"/>
    </sheetView>
  </sheetViews>
  <sheetFormatPr defaultColWidth="8.796875" defaultRowHeight="14.25" x14ac:dyDescent="0.45"/>
  <cols>
    <col min="2" max="2" width="47.33203125" customWidth="1"/>
    <col min="3" max="3" width="14" customWidth="1"/>
    <col min="4" max="4" width="19.6640625" customWidth="1"/>
    <col min="5" max="5" width="18.6640625" customWidth="1"/>
    <col min="6" max="7" width="18.1328125" customWidth="1"/>
    <col min="8" max="8" width="18.6640625" customWidth="1"/>
    <col min="9" max="9" width="19.33203125" customWidth="1"/>
  </cols>
  <sheetData>
    <row r="1" spans="1:1" x14ac:dyDescent="0.45">
      <c r="A1" t="s">
        <v>287</v>
      </c>
    </row>
    <row r="2" spans="1:1" x14ac:dyDescent="0.45">
      <c r="A2" t="s">
        <v>288</v>
      </c>
    </row>
    <row r="3" spans="1:1" x14ac:dyDescent="0.45">
      <c r="A3" t="s">
        <v>289</v>
      </c>
    </row>
    <row r="4" spans="1:1" x14ac:dyDescent="0.45">
      <c r="A4" t="s">
        <v>290</v>
      </c>
    </row>
    <row r="6" spans="1:1" s="7" customFormat="1" x14ac:dyDescent="0.45">
      <c r="A6" s="7" t="s">
        <v>291</v>
      </c>
    </row>
    <row r="7" spans="1:1" s="7" customFormat="1" x14ac:dyDescent="0.45">
      <c r="A7" s="7" t="s">
        <v>292</v>
      </c>
    </row>
    <row r="8" spans="1:1" s="7" customFormat="1" x14ac:dyDescent="0.45">
      <c r="A8" s="7" t="s">
        <v>293</v>
      </c>
    </row>
    <row r="9" spans="1:1" s="7" customFormat="1" x14ac:dyDescent="0.45"/>
    <row r="10" spans="1:1" s="7" customFormat="1" x14ac:dyDescent="0.45">
      <c r="A10" s="7" t="s">
        <v>294</v>
      </c>
    </row>
    <row r="11" spans="1:1" s="7" customFormat="1" x14ac:dyDescent="0.45">
      <c r="A11" s="7" t="s">
        <v>297</v>
      </c>
    </row>
    <row r="12" spans="1:1" s="7" customFormat="1" x14ac:dyDescent="0.45">
      <c r="A12" s="7" t="s">
        <v>295</v>
      </c>
    </row>
    <row r="13" spans="1:1" s="7" customFormat="1" x14ac:dyDescent="0.45"/>
    <row r="14" spans="1:1" s="7" customFormat="1" x14ac:dyDescent="0.45">
      <c r="A14" s="7" t="s">
        <v>314</v>
      </c>
    </row>
    <row r="15" spans="1:1" s="7" customFormat="1" x14ac:dyDescent="0.45">
      <c r="A15" s="7" t="s">
        <v>298</v>
      </c>
    </row>
    <row r="16" spans="1:1" s="7" customFormat="1" x14ac:dyDescent="0.45">
      <c r="A16" s="7" t="s">
        <v>299</v>
      </c>
    </row>
    <row r="17" spans="1:21" s="7" customFormat="1" x14ac:dyDescent="0.45">
      <c r="A17" s="7" t="s">
        <v>300</v>
      </c>
    </row>
    <row r="18" spans="1:21" s="7" customFormat="1" x14ac:dyDescent="0.45"/>
    <row r="19" spans="1:21" s="7" customFormat="1" x14ac:dyDescent="0.45">
      <c r="A19" s="7" t="s">
        <v>301</v>
      </c>
    </row>
    <row r="20" spans="1:21" s="7" customFormat="1" x14ac:dyDescent="0.45">
      <c r="A20" s="7" t="s">
        <v>302</v>
      </c>
    </row>
    <row r="21" spans="1:21" s="7" customFormat="1" x14ac:dyDescent="0.45">
      <c r="A21" s="7" t="s">
        <v>303</v>
      </c>
    </row>
    <row r="22" spans="1:21" s="7" customFormat="1" x14ac:dyDescent="0.45">
      <c r="A22" s="7" t="s">
        <v>304</v>
      </c>
    </row>
    <row r="23" spans="1:21" s="7" customFormat="1" x14ac:dyDescent="0.45">
      <c r="A23" s="22">
        <v>3</v>
      </c>
      <c r="B23" s="7" t="s">
        <v>305</v>
      </c>
    </row>
    <row r="24" spans="1:21" s="7" customFormat="1" x14ac:dyDescent="0.45"/>
    <row r="25" spans="1:21" s="7" customFormat="1" x14ac:dyDescent="0.45">
      <c r="A25" s="7" t="s">
        <v>306</v>
      </c>
    </row>
    <row r="26" spans="1:21" x14ac:dyDescent="0.45">
      <c r="A26" t="s">
        <v>307</v>
      </c>
    </row>
    <row r="27" spans="1:21" s="7" customFormat="1" x14ac:dyDescent="0.45">
      <c r="A27" s="7" t="s">
        <v>315</v>
      </c>
    </row>
    <row r="28" spans="1:21" s="7" customFormat="1" x14ac:dyDescent="0.45">
      <c r="A28" s="7" t="s">
        <v>316</v>
      </c>
    </row>
    <row r="29" spans="1:21" s="7" customFormat="1" x14ac:dyDescent="0.45"/>
    <row r="31" spans="1:21" ht="28.5" x14ac:dyDescent="0.45">
      <c r="A31" s="2" t="str">
        <f>'BEA Use'!A7</f>
        <v>IOCode</v>
      </c>
      <c r="B31" s="2" t="str">
        <f>'BEA Use'!B7</f>
        <v>Name</v>
      </c>
      <c r="C31" s="19" t="s">
        <v>296</v>
      </c>
      <c r="D31" s="17" t="s">
        <v>310</v>
      </c>
      <c r="E31" s="17" t="s">
        <v>311</v>
      </c>
      <c r="F31" s="19" t="s">
        <v>308</v>
      </c>
      <c r="G31" s="17" t="s">
        <v>312</v>
      </c>
      <c r="H31" s="17" t="s">
        <v>313</v>
      </c>
      <c r="I31" s="17" t="s">
        <v>1423</v>
      </c>
      <c r="J31" s="46" t="s">
        <v>1451</v>
      </c>
    </row>
    <row r="32" spans="1:21" x14ac:dyDescent="0.45">
      <c r="A32" s="7" t="str">
        <f>'BEA Use'!A8</f>
        <v>111CA</v>
      </c>
      <c r="B32" s="18" t="str">
        <f>'BEA Use'!B8</f>
        <v>Farms</v>
      </c>
      <c r="C32">
        <f>'BEA Supply Condensed'!D2</f>
        <v>42871</v>
      </c>
      <c r="D32" s="23">
        <f>'BEA Supply Condensed'!E2*'BEA Supply Condensed'!D2/SUM('BEA Supply Condensed'!C2:D2)</f>
        <v>8722.7467599037664</v>
      </c>
      <c r="E32" s="23">
        <f>'BEA Supply Condensed'!F2*($A$23*'BEA Supply Condensed'!D2)/($A$23*'BEA Supply Condensed'!D2+'BEA Supply Condensed'!C2)</f>
        <v>14509.797804750433</v>
      </c>
      <c r="F32">
        <f>'BEA Supply Condensed'!G2</f>
        <v>58</v>
      </c>
      <c r="G32" s="23">
        <f>'BEA Supply Condensed'!H2*'BEA Supply Condensed'!D2/SUM('BEA Supply Condensed'!C2:D2)</f>
        <v>578.33733237619288</v>
      </c>
      <c r="H32" s="23">
        <f>SUM(C32:G32)</f>
        <v>66739.881897030384</v>
      </c>
      <c r="I32" s="44">
        <f>IF(ISERROR(H32/'BEA Supply Condensed'!J2),"",H32/'BEA Supply Condensed'!J2)</f>
        <v>0.1155724985748753</v>
      </c>
      <c r="J32" s="47">
        <f>$I32</f>
        <v>0.1155724985748753</v>
      </c>
      <c r="K32" s="47">
        <f t="shared" ref="K32:U47" si="0">$I32</f>
        <v>0.1155724985748753</v>
      </c>
      <c r="L32" s="47">
        <f t="shared" si="0"/>
        <v>0.1155724985748753</v>
      </c>
      <c r="M32" s="47">
        <f t="shared" si="0"/>
        <v>0.1155724985748753</v>
      </c>
      <c r="N32" s="47">
        <f t="shared" si="0"/>
        <v>0.1155724985748753</v>
      </c>
      <c r="O32" s="47">
        <f t="shared" si="0"/>
        <v>0.1155724985748753</v>
      </c>
      <c r="P32" s="47">
        <f t="shared" si="0"/>
        <v>0.1155724985748753</v>
      </c>
      <c r="Q32" s="47">
        <f t="shared" si="0"/>
        <v>0.1155724985748753</v>
      </c>
      <c r="R32" s="47">
        <f t="shared" si="0"/>
        <v>0.1155724985748753</v>
      </c>
      <c r="S32" s="47">
        <f t="shared" si="0"/>
        <v>0.1155724985748753</v>
      </c>
      <c r="T32" s="47">
        <f t="shared" si="0"/>
        <v>0.1155724985748753</v>
      </c>
      <c r="U32" s="47">
        <f t="shared" si="0"/>
        <v>0.1155724985748753</v>
      </c>
    </row>
    <row r="33" spans="1:21" x14ac:dyDescent="0.45">
      <c r="A33" s="7" t="str">
        <f>'BEA Use'!A9</f>
        <v>113FF</v>
      </c>
      <c r="B33" s="7" t="str">
        <f>'BEA Use'!B9</f>
        <v>Forestry, fishing, and related activities</v>
      </c>
      <c r="C33" s="7">
        <f>'BEA Supply Condensed'!D3</f>
        <v>18273</v>
      </c>
      <c r="D33" s="23">
        <f>'BEA Supply Condensed'!E3*'BEA Supply Condensed'!D3/SUM('BEA Supply Condensed'!C3:D3)</f>
        <v>2131.2032763167108</v>
      </c>
      <c r="E33" s="23">
        <f>'BEA Supply Condensed'!F3*($A$23*'BEA Supply Condensed'!D3)/($A$23*'BEA Supply Condensed'!D3+'BEA Supply Condensed'!C3)</f>
        <v>1960.4478290743709</v>
      </c>
      <c r="F33" s="7">
        <f>'BEA Supply Condensed'!G3</f>
        <v>53</v>
      </c>
      <c r="G33" s="23">
        <f>'BEA Supply Condensed'!H3*'BEA Supply Condensed'!D3/SUM('BEA Supply Condensed'!C3:D3)</f>
        <v>191.88504888805917</v>
      </c>
      <c r="H33" s="23">
        <f t="shared" ref="H33:H40" si="1">SUM(C33:G33)</f>
        <v>22609.536154279143</v>
      </c>
      <c r="I33" s="44">
        <f>IF(ISERROR(H33/'BEA Supply Condensed'!J3),"",H33/'BEA Supply Condensed'!J3)</f>
        <v>0.22379475149739819</v>
      </c>
      <c r="J33" s="47">
        <f t="shared" ref="J33:U57" si="2">$I33</f>
        <v>0.22379475149739819</v>
      </c>
      <c r="K33" s="47">
        <f t="shared" si="2"/>
        <v>0.22379475149739819</v>
      </c>
      <c r="L33" s="47">
        <f t="shared" si="2"/>
        <v>0.22379475149739819</v>
      </c>
      <c r="M33" s="47">
        <f t="shared" si="2"/>
        <v>0.22379475149739819</v>
      </c>
      <c r="N33" s="47">
        <f t="shared" si="2"/>
        <v>0.22379475149739819</v>
      </c>
      <c r="O33" s="47">
        <f t="shared" si="2"/>
        <v>0.22379475149739819</v>
      </c>
      <c r="P33" s="47">
        <f t="shared" si="2"/>
        <v>0.22379475149739819</v>
      </c>
      <c r="Q33" s="47">
        <f t="shared" si="2"/>
        <v>0.22379475149739819</v>
      </c>
      <c r="R33" s="47">
        <f t="shared" si="2"/>
        <v>0.22379475149739819</v>
      </c>
      <c r="S33" s="47">
        <f t="shared" si="2"/>
        <v>0.22379475149739819</v>
      </c>
      <c r="T33" s="47">
        <f t="shared" si="2"/>
        <v>0.22379475149739819</v>
      </c>
      <c r="U33" s="47">
        <f t="shared" si="2"/>
        <v>0.22379475149739819</v>
      </c>
    </row>
    <row r="34" spans="1:21" x14ac:dyDescent="0.45">
      <c r="A34" s="7" t="str">
        <f>'BEA Use'!A10</f>
        <v>211</v>
      </c>
      <c r="B34" s="7" t="str">
        <f>'BEA Use'!B10</f>
        <v>Oil and gas extraction</v>
      </c>
      <c r="C34" s="7">
        <f>'BEA Supply Condensed'!D4</f>
        <v>174017</v>
      </c>
      <c r="D34" s="23">
        <f>'BEA Supply Condensed'!E4*'BEA Supply Condensed'!D4/SUM('BEA Supply Condensed'!C4:D4)</f>
        <v>4329.4576381444904</v>
      </c>
      <c r="E34" s="23">
        <f>'BEA Supply Condensed'!F4*($A$23*'BEA Supply Condensed'!D4)/($A$23*'BEA Supply Condensed'!D4+'BEA Supply Condensed'!C4)</f>
        <v>34808.182571964586</v>
      </c>
      <c r="F34" s="7">
        <f>'BEA Supply Condensed'!G4</f>
        <v>139</v>
      </c>
      <c r="G34" s="23">
        <f>'BEA Supply Condensed'!H4*'BEA Supply Condensed'!D4/SUM('BEA Supply Condensed'!C4:D4)</f>
        <v>4780.4873065813481</v>
      </c>
      <c r="H34" s="23">
        <f t="shared" si="1"/>
        <v>218074.12751669041</v>
      </c>
      <c r="I34" s="44">
        <f>IF(ISERROR(H34/'BEA Supply Condensed'!J4),"",H34/'BEA Supply Condensed'!J4)</f>
        <v>0.38234135600306896</v>
      </c>
      <c r="J34" s="47">
        <f t="shared" si="2"/>
        <v>0.38234135600306896</v>
      </c>
      <c r="K34" s="47">
        <f t="shared" si="2"/>
        <v>0.38234135600306896</v>
      </c>
      <c r="L34" s="47">
        <f t="shared" si="2"/>
        <v>0.38234135600306896</v>
      </c>
      <c r="M34" s="47">
        <f t="shared" si="2"/>
        <v>0.38234135600306896</v>
      </c>
      <c r="N34" s="47">
        <f t="shared" si="2"/>
        <v>0.38234135600306896</v>
      </c>
      <c r="O34" s="47">
        <f t="shared" si="2"/>
        <v>0.38234135600306896</v>
      </c>
      <c r="P34" s="47">
        <f t="shared" si="2"/>
        <v>0.38234135600306896</v>
      </c>
      <c r="Q34" s="47">
        <f t="shared" si="0"/>
        <v>0.38234135600306896</v>
      </c>
      <c r="R34" s="47">
        <f t="shared" si="0"/>
        <v>0.38234135600306896</v>
      </c>
      <c r="S34" s="47">
        <f t="shared" si="0"/>
        <v>0.38234135600306896</v>
      </c>
      <c r="T34" s="47">
        <f t="shared" si="0"/>
        <v>0.38234135600306896</v>
      </c>
      <c r="U34" s="47">
        <f t="shared" si="0"/>
        <v>0.38234135600306896</v>
      </c>
    </row>
    <row r="35" spans="1:21" x14ac:dyDescent="0.45">
      <c r="A35" s="7" t="str">
        <f>'BEA Use'!A11</f>
        <v>212</v>
      </c>
      <c r="B35" s="7" t="str">
        <f>'BEA Use'!B11</f>
        <v>Mining, except oil and gas</v>
      </c>
      <c r="C35" s="7">
        <f>'BEA Supply Condensed'!D5</f>
        <v>0</v>
      </c>
      <c r="D35" s="23">
        <f>'BEA Supply Condensed'!E5*'BEA Supply Condensed'!D5/SUM('BEA Supply Condensed'!C5:D5)</f>
        <v>0</v>
      </c>
      <c r="E35" s="23">
        <f>'BEA Supply Condensed'!F5*($A$23*'BEA Supply Condensed'!D5)/($A$23*'BEA Supply Condensed'!D5+'BEA Supply Condensed'!C5)</f>
        <v>0</v>
      </c>
      <c r="F35" s="7">
        <f>'BEA Supply Condensed'!G5</f>
        <v>4</v>
      </c>
      <c r="G35" s="23">
        <f>'BEA Supply Condensed'!H5*'BEA Supply Condensed'!D5/SUM('BEA Supply Condensed'!C5:D5)</f>
        <v>0</v>
      </c>
      <c r="H35" s="23">
        <f t="shared" si="1"/>
        <v>4</v>
      </c>
      <c r="I35" s="44">
        <f>IF(ISERROR(H35/'BEA Supply Condensed'!J5),"",H35/'BEA Supply Condensed'!J5)</f>
        <v>3.1210255690019743E-5</v>
      </c>
      <c r="J35" s="47">
        <f t="shared" si="2"/>
        <v>3.1210255690019743E-5</v>
      </c>
      <c r="K35" s="47">
        <f t="shared" si="2"/>
        <v>3.1210255690019743E-5</v>
      </c>
      <c r="L35" s="47">
        <f t="shared" si="2"/>
        <v>3.1210255690019743E-5</v>
      </c>
      <c r="M35" s="47">
        <f t="shared" si="2"/>
        <v>3.1210255690019743E-5</v>
      </c>
      <c r="N35" s="47">
        <f t="shared" si="2"/>
        <v>3.1210255690019743E-5</v>
      </c>
      <c r="O35" s="47">
        <f t="shared" si="2"/>
        <v>3.1210255690019743E-5</v>
      </c>
      <c r="P35" s="47">
        <f t="shared" si="2"/>
        <v>3.1210255690019743E-5</v>
      </c>
      <c r="Q35" s="47">
        <f t="shared" si="0"/>
        <v>3.1210255690019743E-5</v>
      </c>
      <c r="R35" s="47">
        <f t="shared" si="0"/>
        <v>3.1210255690019743E-5</v>
      </c>
      <c r="S35" s="47">
        <f t="shared" si="0"/>
        <v>3.1210255690019743E-5</v>
      </c>
      <c r="T35" s="47">
        <f t="shared" si="0"/>
        <v>3.1210255690019743E-5</v>
      </c>
      <c r="U35" s="47">
        <f t="shared" si="0"/>
        <v>3.1210255690019743E-5</v>
      </c>
    </row>
    <row r="36" spans="1:21" x14ac:dyDescent="0.45">
      <c r="A36" s="7" t="str">
        <f>'BEA Use'!A12</f>
        <v>213</v>
      </c>
      <c r="B36" s="7" t="str">
        <f>'BEA Use'!B12</f>
        <v>Support activities for mining</v>
      </c>
      <c r="C36" s="7">
        <f>'BEA Supply Condensed'!D6</f>
        <v>742</v>
      </c>
      <c r="D36" s="23">
        <f>'BEA Supply Condensed'!E6*'BEA Supply Condensed'!D6/SUM('BEA Supply Condensed'!C6:D6)</f>
        <v>0</v>
      </c>
      <c r="E36" s="23">
        <f>'BEA Supply Condensed'!F6*($A$23*'BEA Supply Condensed'!D6)/($A$23*'BEA Supply Condensed'!D6+'BEA Supply Condensed'!C6)</f>
        <v>0</v>
      </c>
      <c r="F36" s="7">
        <f>'BEA Supply Condensed'!G6</f>
        <v>0</v>
      </c>
      <c r="G36" s="23">
        <f>'BEA Supply Condensed'!H6*'BEA Supply Condensed'!D6/SUM('BEA Supply Condensed'!C6:D6)</f>
        <v>0</v>
      </c>
      <c r="H36" s="23">
        <f t="shared" si="1"/>
        <v>742</v>
      </c>
      <c r="I36" s="44">
        <f>IF(ISERROR(H36/'BEA Supply Condensed'!J6),"",H36/'BEA Supply Condensed'!J6)</f>
        <v>4.7228357382454221E-3</v>
      </c>
      <c r="J36" s="47">
        <f t="shared" si="2"/>
        <v>4.7228357382454221E-3</v>
      </c>
      <c r="K36" s="47">
        <f t="shared" si="2"/>
        <v>4.7228357382454221E-3</v>
      </c>
      <c r="L36" s="47">
        <f t="shared" si="2"/>
        <v>4.7228357382454221E-3</v>
      </c>
      <c r="M36" s="47">
        <f t="shared" si="2"/>
        <v>4.7228357382454221E-3</v>
      </c>
      <c r="N36" s="47">
        <f t="shared" si="2"/>
        <v>4.7228357382454221E-3</v>
      </c>
      <c r="O36" s="47">
        <f t="shared" si="2"/>
        <v>4.7228357382454221E-3</v>
      </c>
      <c r="P36" s="47">
        <f t="shared" si="2"/>
        <v>4.7228357382454221E-3</v>
      </c>
      <c r="Q36" s="47">
        <f t="shared" si="0"/>
        <v>4.7228357382454221E-3</v>
      </c>
      <c r="R36" s="47">
        <f t="shared" si="0"/>
        <v>4.7228357382454221E-3</v>
      </c>
      <c r="S36" s="47">
        <f t="shared" si="0"/>
        <v>4.7228357382454221E-3</v>
      </c>
      <c r="T36" s="47">
        <f t="shared" si="0"/>
        <v>4.7228357382454221E-3</v>
      </c>
      <c r="U36" s="47">
        <f t="shared" si="0"/>
        <v>4.7228357382454221E-3</v>
      </c>
    </row>
    <row r="37" spans="1:21" x14ac:dyDescent="0.45">
      <c r="A37" s="7" t="str">
        <f>'BEA Use'!A13</f>
        <v>22</v>
      </c>
      <c r="B37" s="7" t="str">
        <f>'BEA Use'!B13</f>
        <v>Utilities</v>
      </c>
      <c r="C37" s="7">
        <f>'BEA Supply Condensed'!D7</f>
        <v>2491</v>
      </c>
      <c r="D37" s="23">
        <f>'BEA Supply Condensed'!E7*'BEA Supply Condensed'!D7/SUM('BEA Supply Condensed'!C7:D7)</f>
        <v>0</v>
      </c>
      <c r="E37" s="23">
        <f>'BEA Supply Condensed'!F7*($A$23*'BEA Supply Condensed'!D7)/($A$23*'BEA Supply Condensed'!D7+'BEA Supply Condensed'!C7)</f>
        <v>0</v>
      </c>
      <c r="F37" s="7">
        <f>'BEA Supply Condensed'!G7</f>
        <v>0</v>
      </c>
      <c r="G37" s="23">
        <f>'BEA Supply Condensed'!H7*'BEA Supply Condensed'!D7/SUM('BEA Supply Condensed'!C7:D7)</f>
        <v>125.44704727844383</v>
      </c>
      <c r="H37" s="23">
        <f t="shared" si="1"/>
        <v>2616.4470472784437</v>
      </c>
      <c r="I37" s="44">
        <f>IF(ISERROR(H37/'BEA Supply Condensed'!J7),"",H37/'BEA Supply Condensed'!J7)</f>
        <v>3.9877629626309313E-3</v>
      </c>
      <c r="J37" s="47">
        <f t="shared" si="2"/>
        <v>3.9877629626309313E-3</v>
      </c>
      <c r="K37" s="47">
        <f t="shared" si="2"/>
        <v>3.9877629626309313E-3</v>
      </c>
      <c r="L37" s="47">
        <f t="shared" si="2"/>
        <v>3.9877629626309313E-3</v>
      </c>
      <c r="M37" s="47">
        <f t="shared" si="2"/>
        <v>3.9877629626309313E-3</v>
      </c>
      <c r="N37" s="47">
        <f t="shared" si="2"/>
        <v>3.9877629626309313E-3</v>
      </c>
      <c r="O37" s="47">
        <f t="shared" si="2"/>
        <v>3.9877629626309313E-3</v>
      </c>
      <c r="P37" s="47">
        <f t="shared" si="2"/>
        <v>3.9877629626309313E-3</v>
      </c>
      <c r="Q37" s="47">
        <f t="shared" si="0"/>
        <v>3.9877629626309313E-3</v>
      </c>
      <c r="R37" s="47">
        <f t="shared" si="0"/>
        <v>3.9877629626309313E-3</v>
      </c>
      <c r="S37" s="47">
        <f t="shared" si="0"/>
        <v>3.9877629626309313E-3</v>
      </c>
      <c r="T37" s="47">
        <f t="shared" si="0"/>
        <v>3.9877629626309313E-3</v>
      </c>
      <c r="U37" s="47">
        <f t="shared" si="0"/>
        <v>3.9877629626309313E-3</v>
      </c>
    </row>
    <row r="38" spans="1:21" x14ac:dyDescent="0.45">
      <c r="A38" s="7" t="str">
        <f>'BEA Use'!A14</f>
        <v>23</v>
      </c>
      <c r="B38" s="7" t="str">
        <f>'BEA Use'!B14</f>
        <v>Construction</v>
      </c>
      <c r="C38" s="7">
        <f>'BEA Supply Condensed'!D8</f>
        <v>0</v>
      </c>
      <c r="D38" s="23">
        <f>'BEA Supply Condensed'!E8*'BEA Supply Condensed'!D8/SUM('BEA Supply Condensed'!C8:D8)</f>
        <v>0</v>
      </c>
      <c r="E38" s="23">
        <f>'BEA Supply Condensed'!F8*($A$23*'BEA Supply Condensed'!D8)/($A$23*'BEA Supply Condensed'!D8+'BEA Supply Condensed'!C8)</f>
        <v>0</v>
      </c>
      <c r="F38" s="7">
        <f>'BEA Supply Condensed'!G8</f>
        <v>0</v>
      </c>
      <c r="G38" s="23">
        <f>'BEA Supply Condensed'!H8*'BEA Supply Condensed'!D8/SUM('BEA Supply Condensed'!C8:D8)</f>
        <v>0</v>
      </c>
      <c r="H38" s="23">
        <f t="shared" si="1"/>
        <v>0</v>
      </c>
      <c r="I38" s="44">
        <f>IF(ISERROR(H38/'BEA Supply Condensed'!J8),"",H38/'BEA Supply Condensed'!J8)</f>
        <v>0</v>
      </c>
      <c r="J38" s="47">
        <f t="shared" si="2"/>
        <v>0</v>
      </c>
      <c r="K38" s="47">
        <f t="shared" si="2"/>
        <v>0</v>
      </c>
      <c r="L38" s="47">
        <f t="shared" si="2"/>
        <v>0</v>
      </c>
      <c r="M38" s="47">
        <f t="shared" si="2"/>
        <v>0</v>
      </c>
      <c r="N38" s="47">
        <f t="shared" si="2"/>
        <v>0</v>
      </c>
      <c r="O38" s="47">
        <f t="shared" si="2"/>
        <v>0</v>
      </c>
      <c r="P38" s="47">
        <f t="shared" si="2"/>
        <v>0</v>
      </c>
      <c r="Q38" s="47">
        <f t="shared" si="0"/>
        <v>0</v>
      </c>
      <c r="R38" s="47">
        <f t="shared" si="0"/>
        <v>0</v>
      </c>
      <c r="S38" s="47">
        <f t="shared" si="0"/>
        <v>0</v>
      </c>
      <c r="T38" s="47">
        <f t="shared" si="0"/>
        <v>0</v>
      </c>
      <c r="U38" s="47">
        <f t="shared" si="0"/>
        <v>0</v>
      </c>
    </row>
    <row r="39" spans="1:21" x14ac:dyDescent="0.45">
      <c r="A39" s="7" t="str">
        <f>'BEA Use'!A15</f>
        <v>321</v>
      </c>
      <c r="B39" s="21" t="str">
        <f>'BEA Use'!B15</f>
        <v>Wood products</v>
      </c>
      <c r="C39" s="7">
        <f>'BEA Supply Condensed'!D9</f>
        <v>22973</v>
      </c>
      <c r="D39" s="23">
        <f>'BEA Supply Condensed'!E9*'BEA Supply Condensed'!D9/SUM('BEA Supply Condensed'!C9:D9)</f>
        <v>5893.6337759524104</v>
      </c>
      <c r="E39" s="23">
        <f>'BEA Supply Condensed'!F9*($A$23*'BEA Supply Condensed'!D9)/($A$23*'BEA Supply Condensed'!D9+'BEA Supply Condensed'!C9)</f>
        <v>3184.9723059584317</v>
      </c>
      <c r="F39" s="7">
        <f>'BEA Supply Condensed'!G9</f>
        <v>367</v>
      </c>
      <c r="G39" s="23">
        <f>'BEA Supply Condensed'!H9*'BEA Supply Condensed'!D9/SUM('BEA Supply Condensed'!C9:D9)</f>
        <v>626.71798563254094</v>
      </c>
      <c r="H39" s="23">
        <f t="shared" si="1"/>
        <v>33045.324067543384</v>
      </c>
      <c r="I39" s="44">
        <f>IF(ISERROR(H39/'BEA Supply Condensed'!J9),"",H39/'BEA Supply Condensed'!J9)</f>
        <v>0.17911812665006252</v>
      </c>
      <c r="J39" s="47">
        <f t="shared" si="2"/>
        <v>0.17911812665006252</v>
      </c>
      <c r="K39" s="47">
        <f t="shared" si="2"/>
        <v>0.17911812665006252</v>
      </c>
      <c r="L39" s="47">
        <f t="shared" si="2"/>
        <v>0.17911812665006252</v>
      </c>
      <c r="M39" s="47">
        <f t="shared" si="2"/>
        <v>0.17911812665006252</v>
      </c>
      <c r="N39" s="47">
        <f t="shared" si="2"/>
        <v>0.17911812665006252</v>
      </c>
      <c r="O39" s="47">
        <f t="shared" si="2"/>
        <v>0.17911812665006252</v>
      </c>
      <c r="P39" s="47">
        <f t="shared" si="2"/>
        <v>0.17911812665006252</v>
      </c>
      <c r="Q39" s="47">
        <f t="shared" si="0"/>
        <v>0.17911812665006252</v>
      </c>
      <c r="R39" s="47">
        <f t="shared" si="0"/>
        <v>0.17911812665006252</v>
      </c>
      <c r="S39" s="47">
        <f t="shared" si="0"/>
        <v>0.17911812665006252</v>
      </c>
      <c r="T39" s="47">
        <f t="shared" si="0"/>
        <v>0.17911812665006252</v>
      </c>
      <c r="U39" s="47">
        <f t="shared" si="0"/>
        <v>0.17911812665006252</v>
      </c>
    </row>
    <row r="40" spans="1:21" x14ac:dyDescent="0.45">
      <c r="A40" s="7" t="str">
        <f>'BEA Use'!A16</f>
        <v>327</v>
      </c>
      <c r="B40" s="21" t="str">
        <f>'BEA Use'!B16</f>
        <v>Nonmetallic mineral products</v>
      </c>
      <c r="C40" s="7">
        <f>'BEA Supply Condensed'!D10</f>
        <v>28186</v>
      </c>
      <c r="D40" s="23">
        <f>'BEA Supply Condensed'!E10*'BEA Supply Condensed'!D10/SUM('BEA Supply Condensed'!C10:D10)</f>
        <v>8331.8825340708208</v>
      </c>
      <c r="E40" s="23">
        <f>'BEA Supply Condensed'!F10*($A$23*'BEA Supply Condensed'!D10)/($A$23*'BEA Supply Condensed'!D10+'BEA Supply Condensed'!C10)</f>
        <v>10217.383879928106</v>
      </c>
      <c r="F40" s="7">
        <f>'BEA Supply Condensed'!G10</f>
        <v>1036</v>
      </c>
      <c r="G40" s="23">
        <f>'BEA Supply Condensed'!H10*'BEA Supply Condensed'!D10/SUM('BEA Supply Condensed'!C10:D10)</f>
        <v>958.26649686694168</v>
      </c>
      <c r="H40" s="23">
        <f t="shared" si="1"/>
        <v>48729.53291086587</v>
      </c>
      <c r="I40" s="44">
        <f>IF(ISERROR(H40/'BEA Supply Condensed'!J10),"",H40/'BEA Supply Condensed'!J10)</f>
        <v>0.20580696663414269</v>
      </c>
      <c r="J40" s="47">
        <f t="shared" si="2"/>
        <v>0.20580696663414269</v>
      </c>
      <c r="K40" s="47">
        <f t="shared" si="2"/>
        <v>0.20580696663414269</v>
      </c>
      <c r="L40" s="47">
        <f t="shared" si="2"/>
        <v>0.20580696663414269</v>
      </c>
      <c r="M40" s="47">
        <f t="shared" si="2"/>
        <v>0.20580696663414269</v>
      </c>
      <c r="N40" s="47">
        <f t="shared" si="2"/>
        <v>0.20580696663414269</v>
      </c>
      <c r="O40" s="47">
        <f t="shared" si="2"/>
        <v>0.20580696663414269</v>
      </c>
      <c r="P40" s="47">
        <f t="shared" si="2"/>
        <v>0.20580696663414269</v>
      </c>
      <c r="Q40" s="47">
        <f t="shared" si="0"/>
        <v>0.20580696663414269</v>
      </c>
      <c r="R40" s="47">
        <f t="shared" si="0"/>
        <v>0.20580696663414269</v>
      </c>
      <c r="S40" s="47">
        <f t="shared" si="0"/>
        <v>0.20580696663414269</v>
      </c>
      <c r="T40" s="47">
        <f t="shared" si="0"/>
        <v>0.20580696663414269</v>
      </c>
      <c r="U40" s="47">
        <f t="shared" si="0"/>
        <v>0.20580696663414269</v>
      </c>
    </row>
    <row r="41" spans="1:21" x14ac:dyDescent="0.45">
      <c r="A41" s="7" t="str">
        <f>'BEA Use'!A17</f>
        <v>331</v>
      </c>
      <c r="B41" s="18" t="str">
        <f>'BEA Use'!B17</f>
        <v>Primary metals</v>
      </c>
      <c r="C41" s="7">
        <f>'BEA Supply Condensed'!D11</f>
        <v>86901</v>
      </c>
      <c r="D41" s="23">
        <f>'BEA Supply Condensed'!E11*'BEA Supply Condensed'!D11/SUM('BEA Supply Condensed'!C11:D11)</f>
        <v>9294.116739919853</v>
      </c>
      <c r="E41" s="23">
        <f>'BEA Supply Condensed'!F11*($A$23*'BEA Supply Condensed'!D11)/($A$23*'BEA Supply Condensed'!D11+'BEA Supply Condensed'!C11)</f>
        <v>6616.7759357727155</v>
      </c>
      <c r="F41" s="7">
        <f>'BEA Supply Condensed'!G11</f>
        <v>4721</v>
      </c>
      <c r="G41" s="23">
        <f>'BEA Supply Condensed'!H11*'BEA Supply Condensed'!D11/SUM('BEA Supply Condensed'!C11:D11)</f>
        <v>375.56370970585124</v>
      </c>
      <c r="H41" s="23">
        <f t="shared" ref="H41:H53" si="3">SUM(C41:G41)</f>
        <v>107908.45638539841</v>
      </c>
      <c r="I41" s="44">
        <f>IF(ISERROR(H41/'BEA Supply Condensed'!J11),"",H41/'BEA Supply Condensed'!J11)</f>
        <v>0.27248371635985841</v>
      </c>
      <c r="J41" s="47">
        <f t="shared" si="2"/>
        <v>0.27248371635985841</v>
      </c>
      <c r="K41" s="47">
        <f t="shared" si="2"/>
        <v>0.27248371635985841</v>
      </c>
      <c r="L41" s="47">
        <f t="shared" si="2"/>
        <v>0.27248371635985841</v>
      </c>
      <c r="M41" s="47">
        <f t="shared" si="2"/>
        <v>0.27248371635985841</v>
      </c>
      <c r="N41" s="47">
        <f t="shared" si="2"/>
        <v>0.27248371635985841</v>
      </c>
      <c r="O41" s="47">
        <f t="shared" si="2"/>
        <v>0.27248371635985841</v>
      </c>
      <c r="P41" s="47">
        <f t="shared" si="2"/>
        <v>0.27248371635985841</v>
      </c>
      <c r="Q41" s="47">
        <f t="shared" si="0"/>
        <v>0.27248371635985841</v>
      </c>
      <c r="R41" s="47">
        <f t="shared" si="0"/>
        <v>0.27248371635985841</v>
      </c>
      <c r="S41" s="47">
        <f t="shared" si="0"/>
        <v>0.27248371635985841</v>
      </c>
      <c r="T41" s="47">
        <f t="shared" si="0"/>
        <v>0.27248371635985841</v>
      </c>
      <c r="U41" s="47">
        <f t="shared" si="0"/>
        <v>0.27248371635985841</v>
      </c>
    </row>
    <row r="42" spans="1:21" x14ac:dyDescent="0.45">
      <c r="A42" s="7" t="str">
        <f>'BEA Use'!A18</f>
        <v>332</v>
      </c>
      <c r="B42" s="21" t="str">
        <f>'BEA Use'!B18</f>
        <v>Fabricated metal products</v>
      </c>
      <c r="C42" s="7">
        <f>'BEA Supply Condensed'!D12</f>
        <v>72924</v>
      </c>
      <c r="D42" s="23">
        <f>'BEA Supply Condensed'!E12*'BEA Supply Condensed'!D12/SUM('BEA Supply Condensed'!C12:D12)</f>
        <v>17772.613337048759</v>
      </c>
      <c r="E42" s="23">
        <f>'BEA Supply Condensed'!F12*($A$23*'BEA Supply Condensed'!D12)/($A$23*'BEA Supply Condensed'!D12+'BEA Supply Condensed'!C12)</f>
        <v>4630.2984764647163</v>
      </c>
      <c r="F42" s="7">
        <f>'BEA Supply Condensed'!G12</f>
        <v>2617</v>
      </c>
      <c r="G42" s="23">
        <f>'BEA Supply Condensed'!H12*'BEA Supply Condensed'!D12/SUM('BEA Supply Condensed'!C12:D12)</f>
        <v>1735.9746820326029</v>
      </c>
      <c r="H42" s="23">
        <f t="shared" si="3"/>
        <v>99679.886495546074</v>
      </c>
      <c r="I42" s="44">
        <f>IF(ISERROR(H42/'BEA Supply Condensed'!J12),"",H42/'BEA Supply Condensed'!J12)</f>
        <v>0.16940635732672465</v>
      </c>
      <c r="J42" s="47">
        <f t="shared" si="2"/>
        <v>0.16940635732672465</v>
      </c>
      <c r="K42" s="47">
        <f t="shared" si="2"/>
        <v>0.16940635732672465</v>
      </c>
      <c r="L42" s="47">
        <f t="shared" si="2"/>
        <v>0.16940635732672465</v>
      </c>
      <c r="M42" s="47">
        <f t="shared" si="2"/>
        <v>0.16940635732672465</v>
      </c>
      <c r="N42" s="47">
        <f t="shared" si="2"/>
        <v>0.16940635732672465</v>
      </c>
      <c r="O42" s="47">
        <f t="shared" si="2"/>
        <v>0.16940635732672465</v>
      </c>
      <c r="P42" s="47">
        <f t="shared" si="2"/>
        <v>0.16940635732672465</v>
      </c>
      <c r="Q42" s="47">
        <f t="shared" si="0"/>
        <v>0.16940635732672465</v>
      </c>
      <c r="R42" s="47">
        <f t="shared" si="0"/>
        <v>0.16940635732672465</v>
      </c>
      <c r="S42" s="47">
        <f t="shared" si="0"/>
        <v>0.16940635732672465</v>
      </c>
      <c r="T42" s="47">
        <f t="shared" si="0"/>
        <v>0.16940635732672465</v>
      </c>
      <c r="U42" s="47">
        <f t="shared" si="0"/>
        <v>0.16940635732672465</v>
      </c>
    </row>
    <row r="43" spans="1:21" x14ac:dyDescent="0.45">
      <c r="A43" s="7" t="str">
        <f>'BEA Use'!A19</f>
        <v>333</v>
      </c>
      <c r="B43" s="21" t="str">
        <f>'BEA Use'!B19</f>
        <v>Machinery</v>
      </c>
      <c r="C43" s="7">
        <f>'BEA Supply Condensed'!D13</f>
        <v>181648</v>
      </c>
      <c r="D43" s="23">
        <f>'BEA Supply Condensed'!E13*'BEA Supply Condensed'!D13/SUM('BEA Supply Condensed'!C13:D13)</f>
        <v>58070.800568060782</v>
      </c>
      <c r="E43" s="23">
        <f>'BEA Supply Condensed'!F13*($A$23*'BEA Supply Condensed'!D13)/($A$23*'BEA Supply Condensed'!D13+'BEA Supply Condensed'!C13)</f>
        <v>9416.6767334041288</v>
      </c>
      <c r="F43" s="7">
        <f>'BEA Supply Condensed'!G13</f>
        <v>3313</v>
      </c>
      <c r="G43" s="23">
        <f>'BEA Supply Condensed'!H13*'BEA Supply Condensed'!D13/SUM('BEA Supply Condensed'!C13:D13)</f>
        <v>3726.0218703401265</v>
      </c>
      <c r="H43" s="23">
        <f t="shared" si="3"/>
        <v>256174.49917180504</v>
      </c>
      <c r="I43" s="44">
        <f>IF(ISERROR(H43/'BEA Supply Condensed'!J13),"",H43/'BEA Supply Condensed'!J13)</f>
        <v>0.33085212482168114</v>
      </c>
      <c r="J43" s="47">
        <f t="shared" si="2"/>
        <v>0.33085212482168114</v>
      </c>
      <c r="K43" s="47">
        <f t="shared" si="2"/>
        <v>0.33085212482168114</v>
      </c>
      <c r="L43" s="47">
        <f t="shared" si="2"/>
        <v>0.33085212482168114</v>
      </c>
      <c r="M43" s="47">
        <f t="shared" si="2"/>
        <v>0.33085212482168114</v>
      </c>
      <c r="N43" s="47">
        <f t="shared" si="2"/>
        <v>0.33085212482168114</v>
      </c>
      <c r="O43" s="47">
        <f t="shared" si="2"/>
        <v>0.33085212482168114</v>
      </c>
      <c r="P43" s="47">
        <f t="shared" si="2"/>
        <v>0.33085212482168114</v>
      </c>
      <c r="Q43" s="47">
        <f t="shared" si="0"/>
        <v>0.33085212482168114</v>
      </c>
      <c r="R43" s="47">
        <f t="shared" si="0"/>
        <v>0.33085212482168114</v>
      </c>
      <c r="S43" s="47">
        <f t="shared" si="0"/>
        <v>0.33085212482168114</v>
      </c>
      <c r="T43" s="47">
        <f t="shared" si="0"/>
        <v>0.33085212482168114</v>
      </c>
      <c r="U43" s="47">
        <f t="shared" si="0"/>
        <v>0.33085212482168114</v>
      </c>
    </row>
    <row r="44" spans="1:21" x14ac:dyDescent="0.45">
      <c r="A44" s="7" t="str">
        <f>'BEA Use'!A20</f>
        <v>334</v>
      </c>
      <c r="B44" s="21" t="str">
        <f>'BEA Use'!B20</f>
        <v>Computer and electronic products</v>
      </c>
      <c r="C44" s="7">
        <f>'BEA Supply Condensed'!D14</f>
        <v>358807</v>
      </c>
      <c r="D44" s="23">
        <f>'BEA Supply Condensed'!E14*'BEA Supply Condensed'!D14/SUM('BEA Supply Condensed'!C14:D14)</f>
        <v>125701.93366683104</v>
      </c>
      <c r="E44" s="23">
        <f>'BEA Supply Condensed'!F14*($A$23*'BEA Supply Condensed'!D14)/($A$23*'BEA Supply Condensed'!D14+'BEA Supply Condensed'!C14)</f>
        <v>7573.507965449262</v>
      </c>
      <c r="F44" s="7">
        <f>'BEA Supply Condensed'!G14</f>
        <v>2970</v>
      </c>
      <c r="G44" s="23">
        <f>'BEA Supply Condensed'!H14*'BEA Supply Condensed'!D14/SUM('BEA Supply Condensed'!C14:D14)</f>
        <v>8215.1682613758567</v>
      </c>
      <c r="H44" s="23">
        <f t="shared" si="3"/>
        <v>503267.60989365616</v>
      </c>
      <c r="I44" s="44">
        <f>IF(ISERROR(H44/'BEA Supply Condensed'!J14),"",H44/'BEA Supply Condensed'!J14)</f>
        <v>0.53692874689393044</v>
      </c>
      <c r="J44" s="47">
        <f t="shared" si="2"/>
        <v>0.53692874689393044</v>
      </c>
      <c r="K44" s="47">
        <f t="shared" si="2"/>
        <v>0.53692874689393044</v>
      </c>
      <c r="L44" s="47">
        <f t="shared" si="2"/>
        <v>0.53692874689393044</v>
      </c>
      <c r="M44" s="47">
        <f t="shared" si="2"/>
        <v>0.53692874689393044</v>
      </c>
      <c r="N44" s="47">
        <f t="shared" si="2"/>
        <v>0.53692874689393044</v>
      </c>
      <c r="O44" s="47">
        <f t="shared" si="2"/>
        <v>0.53692874689393044</v>
      </c>
      <c r="P44" s="47">
        <f t="shared" si="2"/>
        <v>0.53692874689393044</v>
      </c>
      <c r="Q44" s="47">
        <f t="shared" si="0"/>
        <v>0.53692874689393044</v>
      </c>
      <c r="R44" s="47">
        <f t="shared" si="0"/>
        <v>0.53692874689393044</v>
      </c>
      <c r="S44" s="47">
        <f t="shared" si="0"/>
        <v>0.53692874689393044</v>
      </c>
      <c r="T44" s="47">
        <f t="shared" si="0"/>
        <v>0.53692874689393044</v>
      </c>
      <c r="U44" s="47">
        <f t="shared" si="0"/>
        <v>0.53692874689393044</v>
      </c>
    </row>
    <row r="45" spans="1:21" x14ac:dyDescent="0.45">
      <c r="A45" s="7" t="str">
        <f>'BEA Use'!A21</f>
        <v>335</v>
      </c>
      <c r="B45" s="21" t="str">
        <f>'BEA Use'!B21</f>
        <v>Electrical equipment, appliances, and components</v>
      </c>
      <c r="C45" s="7">
        <f>'BEA Supply Condensed'!D15</f>
        <v>110122</v>
      </c>
      <c r="D45" s="23">
        <f>'BEA Supply Condensed'!E15*'BEA Supply Condensed'!D15/SUM('BEA Supply Condensed'!C15:D15)</f>
        <v>49937.779861016264</v>
      </c>
      <c r="E45" s="23">
        <f>'BEA Supply Condensed'!F15*($A$23*'BEA Supply Condensed'!D15)/($A$23*'BEA Supply Condensed'!D15+'BEA Supply Condensed'!C15)</f>
        <v>5627.2841519524527</v>
      </c>
      <c r="F45" s="7">
        <f>'BEA Supply Condensed'!G15</f>
        <v>3610</v>
      </c>
      <c r="G45" s="23">
        <f>'BEA Supply Condensed'!H15*'BEA Supply Condensed'!D15/SUM('BEA Supply Condensed'!C15:D15)</f>
        <v>4250.6250626006267</v>
      </c>
      <c r="H45" s="23">
        <f t="shared" si="3"/>
        <v>173547.68907556933</v>
      </c>
      <c r="I45" s="44">
        <f>IF(ISERROR(H45/'BEA Supply Condensed'!J15),"",H45/'BEA Supply Condensed'!J15)</f>
        <v>0.46687871503896583</v>
      </c>
      <c r="J45" s="47">
        <f t="shared" si="2"/>
        <v>0.46687871503896583</v>
      </c>
      <c r="K45" s="47">
        <f t="shared" si="2"/>
        <v>0.46687871503896583</v>
      </c>
      <c r="L45" s="47">
        <f t="shared" si="2"/>
        <v>0.46687871503896583</v>
      </c>
      <c r="M45" s="47">
        <f t="shared" si="2"/>
        <v>0.46687871503896583</v>
      </c>
      <c r="N45" s="47">
        <f t="shared" si="2"/>
        <v>0.46687871503896583</v>
      </c>
      <c r="O45" s="47">
        <f t="shared" si="2"/>
        <v>0.46687871503896583</v>
      </c>
      <c r="P45" s="47">
        <f t="shared" si="2"/>
        <v>0.46687871503896583</v>
      </c>
      <c r="Q45" s="47">
        <f t="shared" si="0"/>
        <v>0.46687871503896583</v>
      </c>
      <c r="R45" s="47">
        <f t="shared" si="0"/>
        <v>0.46687871503896583</v>
      </c>
      <c r="S45" s="47">
        <f t="shared" si="0"/>
        <v>0.46687871503896583</v>
      </c>
      <c r="T45" s="47">
        <f t="shared" si="0"/>
        <v>0.46687871503896583</v>
      </c>
      <c r="U45" s="47">
        <f t="shared" si="0"/>
        <v>0.46687871503896583</v>
      </c>
    </row>
    <row r="46" spans="1:21" x14ac:dyDescent="0.45">
      <c r="A46" s="7" t="str">
        <f>'BEA Use'!A22</f>
        <v>3361MV</v>
      </c>
      <c r="B46" s="21" t="str">
        <f>'BEA Use'!B22</f>
        <v>Motor vehicles, bodies and trailers, and parts</v>
      </c>
      <c r="C46" s="7">
        <f>'BEA Supply Condensed'!D16</f>
        <v>343198</v>
      </c>
      <c r="D46" s="23">
        <f>'BEA Supply Condensed'!E16*'BEA Supply Condensed'!D16/SUM('BEA Supply Condensed'!C16:D16)</f>
        <v>65532.237093793192</v>
      </c>
      <c r="E46" s="23">
        <f>'BEA Supply Condensed'!F16*($A$23*'BEA Supply Condensed'!D16)/($A$23*'BEA Supply Condensed'!D16+'BEA Supply Condensed'!C16)</f>
        <v>9363.3473361196029</v>
      </c>
      <c r="F46" s="7">
        <f>'BEA Supply Condensed'!G16</f>
        <v>4856</v>
      </c>
      <c r="G46" s="23">
        <f>'BEA Supply Condensed'!H16*'BEA Supply Condensed'!D16/SUM('BEA Supply Condensed'!C16:D16)</f>
        <v>9722.9339458790091</v>
      </c>
      <c r="H46" s="23">
        <f t="shared" si="3"/>
        <v>432672.51837579178</v>
      </c>
      <c r="I46" s="44">
        <f>IF(ISERROR(H46/'BEA Supply Condensed'!J16),"",H46/'BEA Supply Condensed'!J16)</f>
        <v>0.32425374064032886</v>
      </c>
      <c r="J46" s="47">
        <f t="shared" si="2"/>
        <v>0.32425374064032886</v>
      </c>
      <c r="K46" s="47">
        <f t="shared" si="2"/>
        <v>0.32425374064032886</v>
      </c>
      <c r="L46" s="47">
        <f t="shared" si="2"/>
        <v>0.32425374064032886</v>
      </c>
      <c r="M46" s="47">
        <f t="shared" si="2"/>
        <v>0.32425374064032886</v>
      </c>
      <c r="N46" s="47">
        <f t="shared" si="2"/>
        <v>0.32425374064032886</v>
      </c>
      <c r="O46" s="47">
        <f t="shared" si="2"/>
        <v>0.32425374064032886</v>
      </c>
      <c r="P46" s="47">
        <f t="shared" si="2"/>
        <v>0.32425374064032886</v>
      </c>
      <c r="Q46" s="47">
        <f t="shared" si="0"/>
        <v>0.32425374064032886</v>
      </c>
      <c r="R46" s="47">
        <f t="shared" si="0"/>
        <v>0.32425374064032886</v>
      </c>
      <c r="S46" s="47">
        <f t="shared" si="0"/>
        <v>0.32425374064032886</v>
      </c>
      <c r="T46" s="47">
        <f t="shared" si="0"/>
        <v>0.32425374064032886</v>
      </c>
      <c r="U46" s="47">
        <f t="shared" si="0"/>
        <v>0.32425374064032886</v>
      </c>
    </row>
    <row r="47" spans="1:21" x14ac:dyDescent="0.45">
      <c r="A47" s="7" t="str">
        <f>'BEA Use'!A23</f>
        <v>3364OT</v>
      </c>
      <c r="B47" s="21" t="str">
        <f>'BEA Use'!B23</f>
        <v>Other transportation equipment</v>
      </c>
      <c r="C47" s="7">
        <f>'BEA Supply Condensed'!D17</f>
        <v>60183</v>
      </c>
      <c r="D47" s="23">
        <f>'BEA Supply Condensed'!E17*'BEA Supply Condensed'!D17/SUM('BEA Supply Condensed'!C17:D17)</f>
        <v>4323.2730160223982</v>
      </c>
      <c r="E47" s="23">
        <f>'BEA Supply Condensed'!F17*($A$23*'BEA Supply Condensed'!D17)/($A$23*'BEA Supply Condensed'!D17+'BEA Supply Condensed'!C17)</f>
        <v>1478.0882474005405</v>
      </c>
      <c r="F47" s="7">
        <f>'BEA Supply Condensed'!G17</f>
        <v>505</v>
      </c>
      <c r="G47" s="23">
        <f>'BEA Supply Condensed'!H17*'BEA Supply Condensed'!D17/SUM('BEA Supply Condensed'!C17:D17)</f>
        <v>322.21198503635037</v>
      </c>
      <c r="H47" s="23">
        <f t="shared" si="3"/>
        <v>66811.573248459288</v>
      </c>
      <c r="I47" s="44">
        <f>IF(ISERROR(H47/'BEA Supply Condensed'!J17),"",H47/'BEA Supply Condensed'!J17)</f>
        <v>0.16034418408657874</v>
      </c>
      <c r="J47" s="47">
        <f t="shared" si="2"/>
        <v>0.16034418408657874</v>
      </c>
      <c r="K47" s="47">
        <f t="shared" si="2"/>
        <v>0.16034418408657874</v>
      </c>
      <c r="L47" s="47">
        <f t="shared" si="2"/>
        <v>0.16034418408657874</v>
      </c>
      <c r="M47" s="47">
        <f t="shared" si="2"/>
        <v>0.16034418408657874</v>
      </c>
      <c r="N47" s="47">
        <f t="shared" si="2"/>
        <v>0.16034418408657874</v>
      </c>
      <c r="O47" s="47">
        <f t="shared" si="2"/>
        <v>0.16034418408657874</v>
      </c>
      <c r="P47" s="47">
        <f t="shared" si="2"/>
        <v>0.16034418408657874</v>
      </c>
      <c r="Q47" s="47">
        <f t="shared" si="0"/>
        <v>0.16034418408657874</v>
      </c>
      <c r="R47" s="47">
        <f t="shared" si="0"/>
        <v>0.16034418408657874</v>
      </c>
      <c r="S47" s="47">
        <f t="shared" si="0"/>
        <v>0.16034418408657874</v>
      </c>
      <c r="T47" s="47">
        <f t="shared" ref="Q47:U57" si="4">$I47</f>
        <v>0.16034418408657874</v>
      </c>
      <c r="U47" s="47">
        <f t="shared" si="4"/>
        <v>0.16034418408657874</v>
      </c>
    </row>
    <row r="48" spans="1:21" x14ac:dyDescent="0.45">
      <c r="A48" s="7" t="str">
        <f>'BEA Use'!A24</f>
        <v>337</v>
      </c>
      <c r="B48" s="21" t="str">
        <f>'BEA Use'!B24</f>
        <v>Furniture and related products</v>
      </c>
      <c r="C48" s="7">
        <f>'BEA Supply Condensed'!D18</f>
        <v>48392</v>
      </c>
      <c r="D48" s="23">
        <f>'BEA Supply Condensed'!E18*'BEA Supply Condensed'!D18/SUM('BEA Supply Condensed'!C18:D18)</f>
        <v>34625.138462284194</v>
      </c>
      <c r="E48" s="23">
        <f>'BEA Supply Condensed'!F18*($A$23*'BEA Supply Condensed'!D18)/($A$23*'BEA Supply Condensed'!D18+'BEA Supply Condensed'!C18)</f>
        <v>9820.35191440165</v>
      </c>
      <c r="F48" s="7">
        <f>'BEA Supply Condensed'!G18</f>
        <v>755</v>
      </c>
      <c r="G48" s="23">
        <f>'BEA Supply Condensed'!H18*'BEA Supply Condensed'!D18/SUM('BEA Supply Condensed'!C18:D18)</f>
        <v>4013.8685581793652</v>
      </c>
      <c r="H48" s="23">
        <f t="shared" si="3"/>
        <v>97606.358934865217</v>
      </c>
      <c r="I48" s="44">
        <f>IF(ISERROR(H48/'BEA Supply Condensed'!J18),"",H48/'BEA Supply Condensed'!J18)</f>
        <v>0.40961164520065979</v>
      </c>
      <c r="J48" s="47">
        <f t="shared" si="2"/>
        <v>0.40961164520065979</v>
      </c>
      <c r="K48" s="47">
        <f t="shared" si="2"/>
        <v>0.40961164520065979</v>
      </c>
      <c r="L48" s="47">
        <f t="shared" si="2"/>
        <v>0.40961164520065979</v>
      </c>
      <c r="M48" s="47">
        <f t="shared" si="2"/>
        <v>0.40961164520065979</v>
      </c>
      <c r="N48" s="47">
        <f t="shared" si="2"/>
        <v>0.40961164520065979</v>
      </c>
      <c r="O48" s="47">
        <f t="shared" si="2"/>
        <v>0.40961164520065979</v>
      </c>
      <c r="P48" s="47">
        <f t="shared" si="2"/>
        <v>0.40961164520065979</v>
      </c>
      <c r="Q48" s="47">
        <f t="shared" si="4"/>
        <v>0.40961164520065979</v>
      </c>
      <c r="R48" s="47">
        <f t="shared" si="4"/>
        <v>0.40961164520065979</v>
      </c>
      <c r="S48" s="47">
        <f t="shared" si="4"/>
        <v>0.40961164520065979</v>
      </c>
      <c r="T48" s="47">
        <f t="shared" si="4"/>
        <v>0.40961164520065979</v>
      </c>
      <c r="U48" s="47">
        <f t="shared" si="4"/>
        <v>0.40961164520065979</v>
      </c>
    </row>
    <row r="49" spans="1:21" x14ac:dyDescent="0.45">
      <c r="A49" s="7" t="str">
        <f>'BEA Use'!A25</f>
        <v>339</v>
      </c>
      <c r="B49" s="21" t="str">
        <f>'BEA Use'!B25</f>
        <v>Miscellaneous manufacturing</v>
      </c>
      <c r="C49" s="7">
        <f>'BEA Supply Condensed'!D19</f>
        <v>96892</v>
      </c>
      <c r="D49" s="23">
        <f>'BEA Supply Condensed'!E19*'BEA Supply Condensed'!D19/SUM('BEA Supply Condensed'!C19:D19)</f>
        <v>76170.273919550687</v>
      </c>
      <c r="E49" s="23">
        <f>'BEA Supply Condensed'!F19*($A$23*'BEA Supply Condensed'!D19)/($A$23*'BEA Supply Condensed'!D19+'BEA Supply Condensed'!C19)</f>
        <v>9575.0327750161141</v>
      </c>
      <c r="F49" s="7">
        <f>'BEA Supply Condensed'!G19</f>
        <v>1483</v>
      </c>
      <c r="G49" s="23">
        <f>'BEA Supply Condensed'!H19*'BEA Supply Condensed'!D19/SUM('BEA Supply Condensed'!C19:D19)</f>
        <v>5954.1839039669194</v>
      </c>
      <c r="H49" s="23">
        <f t="shared" si="3"/>
        <v>190074.49059853374</v>
      </c>
      <c r="I49" s="44">
        <f>IF(ISERROR(H49/'BEA Supply Condensed'!J19),"",H49/'BEA Supply Condensed'!J19)</f>
        <v>0.38369276759860821</v>
      </c>
      <c r="J49" s="47">
        <f t="shared" si="2"/>
        <v>0.38369276759860821</v>
      </c>
      <c r="K49" s="47">
        <f t="shared" si="2"/>
        <v>0.38369276759860821</v>
      </c>
      <c r="L49" s="47">
        <f t="shared" si="2"/>
        <v>0.38369276759860821</v>
      </c>
      <c r="M49" s="47">
        <f t="shared" si="2"/>
        <v>0.38369276759860821</v>
      </c>
      <c r="N49" s="47">
        <f t="shared" si="2"/>
        <v>0.38369276759860821</v>
      </c>
      <c r="O49" s="47">
        <f t="shared" si="2"/>
        <v>0.38369276759860821</v>
      </c>
      <c r="P49" s="47">
        <f t="shared" si="2"/>
        <v>0.38369276759860821</v>
      </c>
      <c r="Q49" s="47">
        <f t="shared" si="4"/>
        <v>0.38369276759860821</v>
      </c>
      <c r="R49" s="47">
        <f t="shared" si="4"/>
        <v>0.38369276759860821</v>
      </c>
      <c r="S49" s="47">
        <f t="shared" si="4"/>
        <v>0.38369276759860821</v>
      </c>
      <c r="T49" s="47">
        <f t="shared" si="4"/>
        <v>0.38369276759860821</v>
      </c>
      <c r="U49" s="47">
        <f t="shared" si="4"/>
        <v>0.38369276759860821</v>
      </c>
    </row>
    <row r="50" spans="1:21" x14ac:dyDescent="0.45">
      <c r="A50" s="7" t="str">
        <f>'BEA Use'!A26</f>
        <v>311FT</v>
      </c>
      <c r="B50" s="21" t="str">
        <f>'BEA Use'!B26</f>
        <v>Food and beverage and tobacco products</v>
      </c>
      <c r="C50" s="7">
        <f>'BEA Supply Condensed'!D20</f>
        <v>99617</v>
      </c>
      <c r="D50" s="23">
        <f>'BEA Supply Condensed'!E20*'BEA Supply Condensed'!D20/SUM('BEA Supply Condensed'!C20:D20)</f>
        <v>42776.531750229464</v>
      </c>
      <c r="E50" s="23">
        <f>'BEA Supply Condensed'!F20*($A$23*'BEA Supply Condensed'!D20)/($A$23*'BEA Supply Condensed'!D20+'BEA Supply Condensed'!C20)</f>
        <v>6281.9386768675367</v>
      </c>
      <c r="F50" s="7">
        <f>'BEA Supply Condensed'!G20</f>
        <v>1295</v>
      </c>
      <c r="G50" s="23">
        <f>'BEA Supply Condensed'!H20*'BEA Supply Condensed'!D20/SUM('BEA Supply Condensed'!C20:D20)</f>
        <v>8152.5143252518437</v>
      </c>
      <c r="H50" s="23">
        <f t="shared" si="3"/>
        <v>158122.98475234886</v>
      </c>
      <c r="I50" s="44">
        <f>IF(ISERROR(H50/'BEA Supply Condensed'!J20),"",H50/'BEA Supply Condensed'!J20)</f>
        <v>9.6622424847326291E-2</v>
      </c>
      <c r="J50" s="47">
        <f t="shared" si="2"/>
        <v>9.6622424847326291E-2</v>
      </c>
      <c r="K50" s="47">
        <f t="shared" si="2"/>
        <v>9.6622424847326291E-2</v>
      </c>
      <c r="L50" s="47">
        <f t="shared" si="2"/>
        <v>9.6622424847326291E-2</v>
      </c>
      <c r="M50" s="47">
        <f t="shared" si="2"/>
        <v>9.6622424847326291E-2</v>
      </c>
      <c r="N50" s="47">
        <f t="shared" si="2"/>
        <v>9.6622424847326291E-2</v>
      </c>
      <c r="O50" s="47">
        <f t="shared" si="2"/>
        <v>9.6622424847326291E-2</v>
      </c>
      <c r="P50" s="47">
        <f t="shared" si="2"/>
        <v>9.6622424847326291E-2</v>
      </c>
      <c r="Q50" s="47">
        <f t="shared" si="4"/>
        <v>9.6622424847326291E-2</v>
      </c>
      <c r="R50" s="47">
        <f t="shared" si="4"/>
        <v>9.6622424847326291E-2</v>
      </c>
      <c r="S50" s="47">
        <f t="shared" si="4"/>
        <v>9.6622424847326291E-2</v>
      </c>
      <c r="T50" s="47">
        <f t="shared" si="4"/>
        <v>9.6622424847326291E-2</v>
      </c>
      <c r="U50" s="47">
        <f t="shared" si="4"/>
        <v>9.6622424847326291E-2</v>
      </c>
    </row>
    <row r="51" spans="1:21" x14ac:dyDescent="0.45">
      <c r="A51" s="7" t="str">
        <f>'BEA Use'!A27</f>
        <v>313TT</v>
      </c>
      <c r="B51" s="21" t="str">
        <f>'BEA Use'!B27</f>
        <v>Textile mills and textile product mills</v>
      </c>
      <c r="C51" s="7">
        <f>'BEA Supply Condensed'!D21</f>
        <v>32968</v>
      </c>
      <c r="D51" s="23">
        <f>'BEA Supply Condensed'!E21*'BEA Supply Condensed'!D21/SUM('BEA Supply Condensed'!C21:D21)</f>
        <v>26998.46378243043</v>
      </c>
      <c r="E51" s="23">
        <f>'BEA Supply Condensed'!F21*($A$23*'BEA Supply Condensed'!D21)/($A$23*'BEA Supply Condensed'!D21+'BEA Supply Condensed'!C21)</f>
        <v>2907.5152901501237</v>
      </c>
      <c r="F51" s="7">
        <f>'BEA Supply Condensed'!G21</f>
        <v>2062</v>
      </c>
      <c r="G51" s="23">
        <f>'BEA Supply Condensed'!H21*'BEA Supply Condensed'!D21/SUM('BEA Supply Condensed'!C21:D21)</f>
        <v>2611.4354492310872</v>
      </c>
      <c r="H51" s="23">
        <f t="shared" si="3"/>
        <v>67547.414521811632</v>
      </c>
      <c r="I51" s="44">
        <f>IF(ISERROR(H51/'BEA Supply Condensed'!J21),"",H51/'BEA Supply Condensed'!J21)</f>
        <v>0.3930991981855152</v>
      </c>
      <c r="J51" s="47">
        <f t="shared" si="2"/>
        <v>0.3930991981855152</v>
      </c>
      <c r="K51" s="47">
        <f t="shared" si="2"/>
        <v>0.3930991981855152</v>
      </c>
      <c r="L51" s="47">
        <f t="shared" si="2"/>
        <v>0.3930991981855152</v>
      </c>
      <c r="M51" s="47">
        <f t="shared" si="2"/>
        <v>0.3930991981855152</v>
      </c>
      <c r="N51" s="47">
        <f t="shared" si="2"/>
        <v>0.3930991981855152</v>
      </c>
      <c r="O51" s="47">
        <f t="shared" si="2"/>
        <v>0.3930991981855152</v>
      </c>
      <c r="P51" s="47">
        <f t="shared" si="2"/>
        <v>0.3930991981855152</v>
      </c>
      <c r="Q51" s="47">
        <f t="shared" si="4"/>
        <v>0.3930991981855152</v>
      </c>
      <c r="R51" s="47">
        <f t="shared" si="4"/>
        <v>0.3930991981855152</v>
      </c>
      <c r="S51" s="47">
        <f t="shared" si="4"/>
        <v>0.3930991981855152</v>
      </c>
      <c r="T51" s="47">
        <f t="shared" si="4"/>
        <v>0.3930991981855152</v>
      </c>
      <c r="U51" s="47">
        <f t="shared" si="4"/>
        <v>0.3930991981855152</v>
      </c>
    </row>
    <row r="52" spans="1:21" x14ac:dyDescent="0.45">
      <c r="A52" s="7" t="str">
        <f>'BEA Use'!A28</f>
        <v>315AL</v>
      </c>
      <c r="B52" s="21" t="str">
        <f>'BEA Use'!B28</f>
        <v>Apparel and leather and allied products</v>
      </c>
      <c r="C52" s="7">
        <f>'BEA Supply Condensed'!D22</f>
        <v>131876</v>
      </c>
      <c r="D52" s="23">
        <f>'BEA Supply Condensed'!E22*'BEA Supply Condensed'!D22/SUM('BEA Supply Condensed'!C22:D22)</f>
        <v>208275.66186080012</v>
      </c>
      <c r="E52" s="23">
        <f>'BEA Supply Condensed'!F22*($A$23*'BEA Supply Condensed'!D22)/($A$23*'BEA Supply Condensed'!D22+'BEA Supply Condensed'!C22)</f>
        <v>7345.7948338703709</v>
      </c>
      <c r="F52" s="7">
        <f>'BEA Supply Condensed'!G22</f>
        <v>18403</v>
      </c>
      <c r="G52" s="23">
        <f>'BEA Supply Condensed'!H22*'BEA Supply Condensed'!D22/SUM('BEA Supply Condensed'!C22:D22)</f>
        <v>21973.289124598967</v>
      </c>
      <c r="H52" s="23">
        <f t="shared" si="3"/>
        <v>387873.74581926945</v>
      </c>
      <c r="I52" s="44">
        <f>IF(ISERROR(H52/'BEA Supply Condensed'!J22),"",H52/'BEA Supply Condensed'!J22)</f>
        <v>0.87059928358513994</v>
      </c>
      <c r="J52" s="47">
        <f t="shared" si="2"/>
        <v>0.87059928358513994</v>
      </c>
      <c r="K52" s="47">
        <f t="shared" si="2"/>
        <v>0.87059928358513994</v>
      </c>
      <c r="L52" s="47">
        <f t="shared" si="2"/>
        <v>0.87059928358513994</v>
      </c>
      <c r="M52" s="47">
        <f t="shared" si="2"/>
        <v>0.87059928358513994</v>
      </c>
      <c r="N52" s="47">
        <f t="shared" si="2"/>
        <v>0.87059928358513994</v>
      </c>
      <c r="O52" s="47">
        <f t="shared" si="2"/>
        <v>0.87059928358513994</v>
      </c>
      <c r="P52" s="47">
        <f t="shared" si="2"/>
        <v>0.87059928358513994</v>
      </c>
      <c r="Q52" s="47">
        <f t="shared" si="4"/>
        <v>0.87059928358513994</v>
      </c>
      <c r="R52" s="47">
        <f t="shared" si="4"/>
        <v>0.87059928358513994</v>
      </c>
      <c r="S52" s="47">
        <f t="shared" si="4"/>
        <v>0.87059928358513994</v>
      </c>
      <c r="T52" s="47">
        <f t="shared" si="4"/>
        <v>0.87059928358513994</v>
      </c>
      <c r="U52" s="47">
        <f t="shared" si="4"/>
        <v>0.87059928358513994</v>
      </c>
    </row>
    <row r="53" spans="1:21" x14ac:dyDescent="0.45">
      <c r="A53" s="7" t="str">
        <f>'BEA Use'!A29</f>
        <v>322</v>
      </c>
      <c r="B53" s="21" t="str">
        <f>'BEA Use'!B29</f>
        <v>Paper products</v>
      </c>
      <c r="C53" s="7">
        <f>'BEA Supply Condensed'!D23</f>
        <v>25612</v>
      </c>
      <c r="D53" s="23">
        <f>'BEA Supply Condensed'!E23*'BEA Supply Condensed'!D23/SUM('BEA Supply Condensed'!C23:D23)</f>
        <v>5485.4211261878163</v>
      </c>
      <c r="E53" s="23">
        <f>'BEA Supply Condensed'!F23*($A$23*'BEA Supply Condensed'!D23)/($A$23*'BEA Supply Condensed'!D23+'BEA Supply Condensed'!C23)</f>
        <v>3569.0301281833713</v>
      </c>
      <c r="F53" s="7">
        <f>'BEA Supply Condensed'!G23</f>
        <v>264</v>
      </c>
      <c r="G53" s="23">
        <f>'BEA Supply Condensed'!H23*'BEA Supply Condensed'!D23/SUM('BEA Supply Condensed'!C23:D23)</f>
        <v>450.24484091557099</v>
      </c>
      <c r="H53" s="23">
        <f t="shared" si="3"/>
        <v>35380.696095286759</v>
      </c>
      <c r="I53" s="44">
        <f>IF(ISERROR(H53/'BEA Supply Condensed'!J23),"",H53/'BEA Supply Condensed'!J23)</f>
        <v>0.12814124993313011</v>
      </c>
      <c r="J53" s="47">
        <f t="shared" si="2"/>
        <v>0.12814124993313011</v>
      </c>
      <c r="K53" s="47">
        <f t="shared" si="2"/>
        <v>0.12814124993313011</v>
      </c>
      <c r="L53" s="47">
        <f t="shared" si="2"/>
        <v>0.12814124993313011</v>
      </c>
      <c r="M53" s="47">
        <f t="shared" si="2"/>
        <v>0.12814124993313011</v>
      </c>
      <c r="N53" s="47">
        <f t="shared" si="2"/>
        <v>0.12814124993313011</v>
      </c>
      <c r="O53" s="47">
        <f t="shared" si="2"/>
        <v>0.12814124993313011</v>
      </c>
      <c r="P53" s="47">
        <f t="shared" si="2"/>
        <v>0.12814124993313011</v>
      </c>
      <c r="Q53" s="47">
        <f t="shared" si="4"/>
        <v>0.12814124993313011</v>
      </c>
      <c r="R53" s="47">
        <f t="shared" si="4"/>
        <v>0.12814124993313011</v>
      </c>
      <c r="S53" s="47">
        <f t="shared" si="4"/>
        <v>0.12814124993313011</v>
      </c>
      <c r="T53" s="47">
        <f t="shared" si="4"/>
        <v>0.12814124993313011</v>
      </c>
      <c r="U53" s="47">
        <f t="shared" si="4"/>
        <v>0.12814124993313011</v>
      </c>
    </row>
    <row r="54" spans="1:21" x14ac:dyDescent="0.45">
      <c r="A54" s="7" t="str">
        <f>'BEA Use'!A30</f>
        <v>323</v>
      </c>
      <c r="B54" s="21" t="str">
        <f>'BEA Use'!B30</f>
        <v>Printing and related support activities</v>
      </c>
      <c r="C54" s="7">
        <f>'BEA Supply Condensed'!D24</f>
        <v>2917</v>
      </c>
      <c r="D54" s="23">
        <f>'BEA Supply Condensed'!E24*'BEA Supply Condensed'!D24/SUM('BEA Supply Condensed'!C24:D24)</f>
        <v>553.58405347015935</v>
      </c>
      <c r="E54" s="23">
        <f>'BEA Supply Condensed'!F24*($A$23*'BEA Supply Condensed'!D24)/($A$23*'BEA Supply Condensed'!D24+'BEA Supply Condensed'!C24)</f>
        <v>357.1859088291987</v>
      </c>
      <c r="F54" s="7">
        <f>'BEA Supply Condensed'!G24</f>
        <v>18</v>
      </c>
      <c r="G54" s="23">
        <f>'BEA Supply Condensed'!H24*'BEA Supply Condensed'!D24/SUM('BEA Supply Condensed'!C24:D24)</f>
        <v>43.60139076424521</v>
      </c>
      <c r="H54" s="23">
        <f>SUM(C54:G54)</f>
        <v>3889.3713530636028</v>
      </c>
      <c r="I54" s="44">
        <f>IF(ISERROR(H54/'BEA Supply Condensed'!J24),"",H54/'BEA Supply Condensed'!J24)</f>
        <v>4.2047257870957866E-2</v>
      </c>
      <c r="J54" s="47">
        <f t="shared" si="2"/>
        <v>4.2047257870957866E-2</v>
      </c>
      <c r="K54" s="47">
        <f t="shared" si="2"/>
        <v>4.2047257870957866E-2</v>
      </c>
      <c r="L54" s="47">
        <f t="shared" si="2"/>
        <v>4.2047257870957866E-2</v>
      </c>
      <c r="M54" s="47">
        <f t="shared" si="2"/>
        <v>4.2047257870957866E-2</v>
      </c>
      <c r="N54" s="47">
        <f t="shared" si="2"/>
        <v>4.2047257870957866E-2</v>
      </c>
      <c r="O54" s="47">
        <f t="shared" si="2"/>
        <v>4.2047257870957866E-2</v>
      </c>
      <c r="P54" s="47">
        <f t="shared" si="2"/>
        <v>4.2047257870957866E-2</v>
      </c>
      <c r="Q54" s="47">
        <f t="shared" si="4"/>
        <v>4.2047257870957866E-2</v>
      </c>
      <c r="R54" s="47">
        <f t="shared" si="4"/>
        <v>4.2047257870957866E-2</v>
      </c>
      <c r="S54" s="47">
        <f t="shared" si="4"/>
        <v>4.2047257870957866E-2</v>
      </c>
      <c r="T54" s="47">
        <f t="shared" si="4"/>
        <v>4.2047257870957866E-2</v>
      </c>
      <c r="U54" s="47">
        <f t="shared" si="4"/>
        <v>4.2047257870957866E-2</v>
      </c>
    </row>
    <row r="55" spans="1:21" x14ac:dyDescent="0.45">
      <c r="A55" s="7" t="str">
        <f>'BEA Use'!A31</f>
        <v>324</v>
      </c>
      <c r="B55" s="7" t="str">
        <f>'BEA Use'!B31</f>
        <v>Petroleum and coal products</v>
      </c>
      <c r="C55" s="7">
        <f>'BEA Supply Condensed'!D25</f>
        <v>71993</v>
      </c>
      <c r="D55" s="23">
        <f>'BEA Supply Condensed'!E25*'BEA Supply Condensed'!D25/SUM('BEA Supply Condensed'!C25:D25)</f>
        <v>15074.992596555485</v>
      </c>
      <c r="E55" s="23">
        <f>'BEA Supply Condensed'!F25*($A$23*'BEA Supply Condensed'!D25)/($A$23*'BEA Supply Condensed'!D25+'BEA Supply Condensed'!C25)</f>
        <v>7401.9179583285122</v>
      </c>
      <c r="F55" s="7">
        <f>'BEA Supply Condensed'!G25</f>
        <v>160</v>
      </c>
      <c r="G55" s="23">
        <f>'BEA Supply Condensed'!H25*'BEA Supply Condensed'!D25/SUM('BEA Supply Condensed'!C25:D25)</f>
        <v>10942.074831443721</v>
      </c>
      <c r="H55" s="23">
        <f t="shared" ref="H55:H72" si="5">SUM(C55:G55)</f>
        <v>105571.98538632772</v>
      </c>
      <c r="I55" s="44">
        <f>IF(ISERROR(H55/'BEA Supply Condensed'!J25),"",H55/'BEA Supply Condensed'!J25)</f>
        <v>0.10336837829777575</v>
      </c>
      <c r="J55" s="47">
        <f t="shared" si="2"/>
        <v>0.10336837829777575</v>
      </c>
      <c r="K55" s="47">
        <f t="shared" si="2"/>
        <v>0.10336837829777575</v>
      </c>
      <c r="L55" s="47">
        <f t="shared" si="2"/>
        <v>0.10336837829777575</v>
      </c>
      <c r="M55" s="47">
        <f t="shared" si="2"/>
        <v>0.10336837829777575</v>
      </c>
      <c r="N55" s="47">
        <f t="shared" si="2"/>
        <v>0.10336837829777575</v>
      </c>
      <c r="O55" s="47">
        <f t="shared" si="2"/>
        <v>0.10336837829777575</v>
      </c>
      <c r="P55" s="47">
        <f t="shared" si="2"/>
        <v>0.10336837829777575</v>
      </c>
      <c r="Q55" s="47">
        <f t="shared" si="4"/>
        <v>0.10336837829777575</v>
      </c>
      <c r="R55" s="47">
        <f t="shared" si="4"/>
        <v>0.10336837829777575</v>
      </c>
      <c r="S55" s="47">
        <f t="shared" si="4"/>
        <v>0.10336837829777575</v>
      </c>
      <c r="T55" s="47">
        <f t="shared" si="4"/>
        <v>0.10336837829777575</v>
      </c>
      <c r="U55" s="47">
        <f t="shared" si="4"/>
        <v>0.10336837829777575</v>
      </c>
    </row>
    <row r="56" spans="1:21" x14ac:dyDescent="0.45">
      <c r="A56" s="7" t="str">
        <f>'BEA Use'!A32</f>
        <v>325</v>
      </c>
      <c r="B56" s="18" t="str">
        <f>'BEA Use'!B32</f>
        <v>Chemical products</v>
      </c>
      <c r="C56" s="7">
        <f>'BEA Supply Condensed'!D26</f>
        <v>233139</v>
      </c>
      <c r="D56" s="23">
        <f>'BEA Supply Condensed'!E26*'BEA Supply Condensed'!D26/SUM('BEA Supply Condensed'!C26:D26)</f>
        <v>103281.8985695506</v>
      </c>
      <c r="E56" s="23">
        <f>'BEA Supply Condensed'!F26*($A$23*'BEA Supply Condensed'!D26)/($A$23*'BEA Supply Condensed'!D26+'BEA Supply Condensed'!C26)</f>
        <v>16708.675895284225</v>
      </c>
      <c r="F56" s="7">
        <f>'BEA Supply Condensed'!G26</f>
        <v>2491</v>
      </c>
      <c r="G56" s="23">
        <f>'BEA Supply Condensed'!H26*'BEA Supply Condensed'!D26/SUM('BEA Supply Condensed'!C26:D26)</f>
        <v>6647.3789721306475</v>
      </c>
      <c r="H56" s="23">
        <f t="shared" si="5"/>
        <v>362267.95343696547</v>
      </c>
      <c r="I56" s="44">
        <f>IF(ISERROR(H56/'BEA Supply Condensed'!J26),"",H56/'BEA Supply Condensed'!J26)</f>
        <v>0.23399662146743361</v>
      </c>
      <c r="J56" s="47">
        <f t="shared" si="2"/>
        <v>0.23399662146743361</v>
      </c>
      <c r="K56" s="47">
        <f t="shared" si="2"/>
        <v>0.23399662146743361</v>
      </c>
      <c r="L56" s="47">
        <f t="shared" si="2"/>
        <v>0.23399662146743361</v>
      </c>
      <c r="M56" s="47">
        <f t="shared" si="2"/>
        <v>0.23399662146743361</v>
      </c>
      <c r="N56" s="47">
        <f t="shared" si="2"/>
        <v>0.23399662146743361</v>
      </c>
      <c r="O56" s="47">
        <f t="shared" si="2"/>
        <v>0.23399662146743361</v>
      </c>
      <c r="P56" s="47">
        <f t="shared" si="2"/>
        <v>0.23399662146743361</v>
      </c>
      <c r="Q56" s="47">
        <f t="shared" si="4"/>
        <v>0.23399662146743361</v>
      </c>
      <c r="R56" s="47">
        <f t="shared" si="4"/>
        <v>0.23399662146743361</v>
      </c>
      <c r="S56" s="47">
        <f t="shared" si="4"/>
        <v>0.23399662146743361</v>
      </c>
      <c r="T56" s="47">
        <f t="shared" si="4"/>
        <v>0.23399662146743361</v>
      </c>
      <c r="U56" s="47">
        <f t="shared" si="4"/>
        <v>0.23399662146743361</v>
      </c>
    </row>
    <row r="57" spans="1:21" x14ac:dyDescent="0.45">
      <c r="A57" s="7" t="str">
        <f>'BEA Use'!A33</f>
        <v>326</v>
      </c>
      <c r="B57" s="21" t="str">
        <f>'BEA Use'!B33</f>
        <v>Plastics and rubber products</v>
      </c>
      <c r="C57" s="7">
        <f>'BEA Supply Condensed'!D27</f>
        <v>57289</v>
      </c>
      <c r="D57" s="23">
        <f>'BEA Supply Condensed'!E27*'BEA Supply Condensed'!D27/SUM('BEA Supply Condensed'!C27:D27)</f>
        <v>19405.333773352879</v>
      </c>
      <c r="E57" s="23">
        <f>'BEA Supply Condensed'!F27*($A$23*'BEA Supply Condensed'!D27)/($A$23*'BEA Supply Condensed'!D27+'BEA Supply Condensed'!C27)</f>
        <v>2633.6677624713002</v>
      </c>
      <c r="F57" s="7">
        <f>'BEA Supply Condensed'!G27</f>
        <v>1997</v>
      </c>
      <c r="G57" s="23">
        <f>'BEA Supply Condensed'!H27*'BEA Supply Condensed'!D27/SUM('BEA Supply Condensed'!C27:D27)</f>
        <v>1872.1127990106509</v>
      </c>
      <c r="H57" s="23">
        <f t="shared" si="5"/>
        <v>83197.114334834827</v>
      </c>
      <c r="I57" s="44">
        <f>IF(ISERROR(H57/'BEA Supply Condensed'!J27),"",H57/'BEA Supply Condensed'!J27)</f>
        <v>0.20647263109068192</v>
      </c>
      <c r="J57" s="47">
        <f t="shared" si="2"/>
        <v>0.20647263109068192</v>
      </c>
      <c r="K57" s="47">
        <f t="shared" si="2"/>
        <v>0.20647263109068192</v>
      </c>
      <c r="L57" s="47">
        <f t="shared" si="2"/>
        <v>0.20647263109068192</v>
      </c>
      <c r="M57" s="47">
        <f t="shared" si="2"/>
        <v>0.20647263109068192</v>
      </c>
      <c r="N57" s="47">
        <f t="shared" si="2"/>
        <v>0.20647263109068192</v>
      </c>
      <c r="O57" s="47">
        <f t="shared" si="2"/>
        <v>0.20647263109068192</v>
      </c>
      <c r="P57" s="47">
        <f t="shared" si="2"/>
        <v>0.20647263109068192</v>
      </c>
      <c r="Q57" s="47">
        <f t="shared" si="4"/>
        <v>0.20647263109068192</v>
      </c>
      <c r="R57" s="47">
        <f t="shared" si="4"/>
        <v>0.20647263109068192</v>
      </c>
      <c r="S57" s="47">
        <f t="shared" si="4"/>
        <v>0.20647263109068192</v>
      </c>
      <c r="T57" s="47">
        <f t="shared" si="4"/>
        <v>0.20647263109068192</v>
      </c>
      <c r="U57" s="47">
        <f t="shared" si="4"/>
        <v>0.20647263109068192</v>
      </c>
    </row>
    <row r="58" spans="1:21" x14ac:dyDescent="0.45">
      <c r="A58" s="7" t="str">
        <f>'BEA Use'!A34</f>
        <v>42</v>
      </c>
      <c r="B58" s="20" t="str">
        <f>'BEA Use'!B34</f>
        <v>Wholesale trade</v>
      </c>
      <c r="C58" s="7">
        <f>'BEA Supply Condensed'!D28</f>
        <v>0</v>
      </c>
      <c r="D58" s="23">
        <f>'BEA Supply Condensed'!E28*'BEA Supply Condensed'!D28/SUM('BEA Supply Condensed'!C28:D28)</f>
        <v>0</v>
      </c>
      <c r="E58" s="23">
        <f>'BEA Supply Condensed'!F28*($A$23*'BEA Supply Condensed'!D28)/($A$23*'BEA Supply Condensed'!D28+'BEA Supply Condensed'!C28)</f>
        <v>0</v>
      </c>
      <c r="F58" s="7">
        <f>'BEA Supply Condensed'!G28</f>
        <v>0</v>
      </c>
      <c r="G58" s="23">
        <f>'BEA Supply Condensed'!H28*'BEA Supply Condensed'!D28/SUM('BEA Supply Condensed'!C28:D28)</f>
        <v>0</v>
      </c>
      <c r="H58" s="23">
        <f t="shared" si="5"/>
        <v>0</v>
      </c>
      <c r="I58" s="44">
        <f>IF(ISERROR(H58/'BEA Supply Condensed'!J28),"",H58/'BEA Supply Condensed'!J28)</f>
        <v>0</v>
      </c>
    </row>
    <row r="59" spans="1:21" x14ac:dyDescent="0.45">
      <c r="A59" s="7" t="str">
        <f>'BEA Use'!A35</f>
        <v>441</v>
      </c>
      <c r="B59" s="20" t="str">
        <f>'BEA Use'!B35</f>
        <v>Motor vehicle and parts dealers</v>
      </c>
      <c r="C59" s="7">
        <f>'BEA Supply Condensed'!D29</f>
        <v>0</v>
      </c>
      <c r="D59" s="23">
        <f>'BEA Supply Condensed'!E29*'BEA Supply Condensed'!D29/SUM('BEA Supply Condensed'!C29:D29)</f>
        <v>0</v>
      </c>
      <c r="E59" s="23">
        <f>'BEA Supply Condensed'!F29*($A$23*'BEA Supply Condensed'!D29)/($A$23*'BEA Supply Condensed'!D29+'BEA Supply Condensed'!C29)</f>
        <v>0</v>
      </c>
      <c r="F59" s="7">
        <f>'BEA Supply Condensed'!G29</f>
        <v>0</v>
      </c>
      <c r="G59" s="23">
        <f>'BEA Supply Condensed'!H29*'BEA Supply Condensed'!D29/SUM('BEA Supply Condensed'!C29:D29)</f>
        <v>0</v>
      </c>
      <c r="H59" s="23">
        <f t="shared" si="5"/>
        <v>0</v>
      </c>
      <c r="I59" s="44" t="str">
        <f>IF(ISERROR(H59/'BEA Supply Condensed'!J29),"",H59/'BEA Supply Condensed'!J29)</f>
        <v/>
      </c>
    </row>
    <row r="60" spans="1:21" x14ac:dyDescent="0.45">
      <c r="A60" s="7" t="str">
        <f>'BEA Use'!A36</f>
        <v>445</v>
      </c>
      <c r="B60" s="20" t="str">
        <f>'BEA Use'!B36</f>
        <v>Food and beverage stores</v>
      </c>
      <c r="C60" s="7">
        <f>'BEA Supply Condensed'!D30</f>
        <v>0</v>
      </c>
      <c r="D60" s="23">
        <f>'BEA Supply Condensed'!E30*'BEA Supply Condensed'!D30/SUM('BEA Supply Condensed'!C30:D30)</f>
        <v>0</v>
      </c>
      <c r="E60" s="23">
        <f>'BEA Supply Condensed'!F30*($A$23*'BEA Supply Condensed'!D30)/($A$23*'BEA Supply Condensed'!D30+'BEA Supply Condensed'!C30)</f>
        <v>0</v>
      </c>
      <c r="F60" s="7">
        <f>'BEA Supply Condensed'!G30</f>
        <v>0</v>
      </c>
      <c r="G60" s="23">
        <f>'BEA Supply Condensed'!H30*'BEA Supply Condensed'!D30/SUM('BEA Supply Condensed'!C30:D30)</f>
        <v>0</v>
      </c>
      <c r="H60" s="23">
        <f t="shared" si="5"/>
        <v>0</v>
      </c>
      <c r="I60" s="44" t="str">
        <f>IF(ISERROR(H60/'BEA Supply Condensed'!J30),"",H60/'BEA Supply Condensed'!J30)</f>
        <v/>
      </c>
    </row>
    <row r="61" spans="1:21" x14ac:dyDescent="0.45">
      <c r="A61" s="7" t="str">
        <f>'BEA Use'!A37</f>
        <v>452</v>
      </c>
      <c r="B61" s="20" t="str">
        <f>'BEA Use'!B37</f>
        <v>General merchandise stores</v>
      </c>
      <c r="C61" s="7">
        <f>'BEA Supply Condensed'!D31</f>
        <v>0</v>
      </c>
      <c r="D61" s="23">
        <f>'BEA Supply Condensed'!E31*'BEA Supply Condensed'!D31/SUM('BEA Supply Condensed'!C31:D31)</f>
        <v>0</v>
      </c>
      <c r="E61" s="23">
        <f>'BEA Supply Condensed'!F31*($A$23*'BEA Supply Condensed'!D31)/($A$23*'BEA Supply Condensed'!D31+'BEA Supply Condensed'!C31)</f>
        <v>0</v>
      </c>
      <c r="F61" s="7">
        <f>'BEA Supply Condensed'!G31</f>
        <v>0</v>
      </c>
      <c r="G61" s="23">
        <f>'BEA Supply Condensed'!H31*'BEA Supply Condensed'!D31/SUM('BEA Supply Condensed'!C31:D31)</f>
        <v>0</v>
      </c>
      <c r="H61" s="23">
        <f t="shared" si="5"/>
        <v>0</v>
      </c>
      <c r="I61" s="44" t="str">
        <f>IF(ISERROR(H61/'BEA Supply Condensed'!J31),"",H61/'BEA Supply Condensed'!J31)</f>
        <v/>
      </c>
    </row>
    <row r="62" spans="1:21" x14ac:dyDescent="0.45">
      <c r="A62" s="7" t="str">
        <f>'BEA Use'!A38</f>
        <v>4A0</v>
      </c>
      <c r="B62" s="20" t="str">
        <f>'BEA Use'!B38</f>
        <v>Other retail</v>
      </c>
      <c r="C62" s="7">
        <f>'BEA Supply Condensed'!D32</f>
        <v>0</v>
      </c>
      <c r="D62" s="23">
        <f>'BEA Supply Condensed'!E32*'BEA Supply Condensed'!D32/SUM('BEA Supply Condensed'!C32:D32)</f>
        <v>0</v>
      </c>
      <c r="E62" s="23">
        <f>'BEA Supply Condensed'!F32*($A$23*'BEA Supply Condensed'!D32)/($A$23*'BEA Supply Condensed'!D32+'BEA Supply Condensed'!C32)</f>
        <v>0</v>
      </c>
      <c r="F62" s="7">
        <f>'BEA Supply Condensed'!G32</f>
        <v>0</v>
      </c>
      <c r="G62" s="23">
        <f>'BEA Supply Condensed'!H32*'BEA Supply Condensed'!D32/SUM('BEA Supply Condensed'!C32:D32)</f>
        <v>0</v>
      </c>
      <c r="H62" s="23">
        <f t="shared" si="5"/>
        <v>0</v>
      </c>
      <c r="I62" s="44">
        <f>IF(ISERROR(H62/'BEA Supply Condensed'!J32),"",H62/'BEA Supply Condensed'!J32)</f>
        <v>0</v>
      </c>
    </row>
    <row r="63" spans="1:21" x14ac:dyDescent="0.45">
      <c r="A63" s="7" t="str">
        <f>'BEA Use'!A39</f>
        <v>481</v>
      </c>
      <c r="B63" s="20" t="str">
        <f>'BEA Use'!B39</f>
        <v>Air transportation</v>
      </c>
      <c r="C63" s="7">
        <f>'BEA Supply Condensed'!D33</f>
        <v>39890</v>
      </c>
      <c r="D63" s="23">
        <f>'BEA Supply Condensed'!E33*'BEA Supply Condensed'!D33/SUM('BEA Supply Condensed'!C33:D33)</f>
        <v>0</v>
      </c>
      <c r="E63" s="23">
        <f>'BEA Supply Condensed'!F33*($A$23*'BEA Supply Condensed'!D33)/($A$23*'BEA Supply Condensed'!D33+'BEA Supply Condensed'!C33)</f>
        <v>-989.31307674178288</v>
      </c>
      <c r="F63" s="7">
        <f>'BEA Supply Condensed'!G33</f>
        <v>0</v>
      </c>
      <c r="G63" s="23">
        <f>'BEA Supply Condensed'!H33*'BEA Supply Condensed'!D33/SUM('BEA Supply Condensed'!C33:D33)</f>
        <v>3699.2593580545758</v>
      </c>
      <c r="H63" s="23">
        <f t="shared" si="5"/>
        <v>42599.94628131279</v>
      </c>
      <c r="I63" s="44">
        <f>IF(ISERROR(H63/'BEA Supply Condensed'!J33),"",H63/'BEA Supply Condensed'!J33)</f>
        <v>0.15690298993135593</v>
      </c>
    </row>
    <row r="64" spans="1:21" x14ac:dyDescent="0.45">
      <c r="A64" s="7" t="str">
        <f>'BEA Use'!A40</f>
        <v>482</v>
      </c>
      <c r="B64" s="20" t="str">
        <f>'BEA Use'!B40</f>
        <v>Rail transportation</v>
      </c>
      <c r="C64" s="7">
        <f>'BEA Supply Condensed'!D34</f>
        <v>-430</v>
      </c>
      <c r="D64" s="23">
        <f>'BEA Supply Condensed'!E34*'BEA Supply Condensed'!D34/SUM('BEA Supply Condensed'!C34:D34)</f>
        <v>0</v>
      </c>
      <c r="E64" s="23">
        <f>'BEA Supply Condensed'!F34*($A$23*'BEA Supply Condensed'!D34)/($A$23*'BEA Supply Condensed'!D34+'BEA Supply Condensed'!C34)</f>
        <v>1131.7183474635815</v>
      </c>
      <c r="F64" s="7">
        <f>'BEA Supply Condensed'!G34</f>
        <v>0</v>
      </c>
      <c r="G64" s="23">
        <f>'BEA Supply Condensed'!H34*'BEA Supply Condensed'!D34/SUM('BEA Supply Condensed'!C34:D34)</f>
        <v>-3.903380634390651</v>
      </c>
      <c r="H64" s="23">
        <f t="shared" si="5"/>
        <v>697.81496682919089</v>
      </c>
      <c r="I64" s="44">
        <f>IF(ISERROR(H64/'BEA Supply Condensed'!J34),"",H64/'BEA Supply Condensed'!J34)</f>
        <v>7.3269106134942349E-2</v>
      </c>
    </row>
    <row r="65" spans="1:9" x14ac:dyDescent="0.45">
      <c r="A65" s="7" t="str">
        <f>'BEA Use'!A41</f>
        <v>483</v>
      </c>
      <c r="B65" s="20" t="str">
        <f>'BEA Use'!B41</f>
        <v>Water transportation</v>
      </c>
      <c r="C65" s="7">
        <f>'BEA Supply Condensed'!D35</f>
        <v>-8661</v>
      </c>
      <c r="D65" s="23">
        <f>'BEA Supply Condensed'!E35*'BEA Supply Condensed'!D35/SUM('BEA Supply Condensed'!C35:D35)</f>
        <v>0</v>
      </c>
      <c r="E65" s="23">
        <f>'BEA Supply Condensed'!F35*($A$23*'BEA Supply Condensed'!D35)/($A$23*'BEA Supply Condensed'!D35+'BEA Supply Condensed'!C35)</f>
        <v>11033.971038085863</v>
      </c>
      <c r="F65" s="7">
        <f>'BEA Supply Condensed'!G35</f>
        <v>0</v>
      </c>
      <c r="G65" s="23">
        <f>'BEA Supply Condensed'!H35*'BEA Supply Condensed'!D35/SUM('BEA Supply Condensed'!C35:D35)</f>
        <v>-41.784136638009876</v>
      </c>
      <c r="H65" s="23">
        <f t="shared" si="5"/>
        <v>2331.1869014478534</v>
      </c>
      <c r="I65" s="44">
        <f>IF(ISERROR(H65/'BEA Supply Condensed'!J35),"",H65/'BEA Supply Condensed'!J35)</f>
        <v>7.127704095419353E-2</v>
      </c>
    </row>
    <row r="66" spans="1:9" x14ac:dyDescent="0.45">
      <c r="A66" s="7" t="str">
        <f>'BEA Use'!A42</f>
        <v>484</v>
      </c>
      <c r="B66" s="20" t="str">
        <f>'BEA Use'!B42</f>
        <v>Truck transportation</v>
      </c>
      <c r="C66" s="7">
        <f>'BEA Supply Condensed'!D36</f>
        <v>-5094</v>
      </c>
      <c r="D66" s="23">
        <f>'BEA Supply Condensed'!E36*'BEA Supply Condensed'!D36/SUM('BEA Supply Condensed'!C36:D36)</f>
        <v>0</v>
      </c>
      <c r="E66" s="23">
        <f>'BEA Supply Condensed'!F36*($A$23*'BEA Supply Condensed'!D36)/($A$23*'BEA Supply Condensed'!D36+'BEA Supply Condensed'!C36)</f>
        <v>14041.989244504777</v>
      </c>
      <c r="F66" s="7">
        <f>'BEA Supply Condensed'!G36</f>
        <v>0</v>
      </c>
      <c r="G66" s="23">
        <f>'BEA Supply Condensed'!H36*'BEA Supply Condensed'!D36/SUM('BEA Supply Condensed'!C36:D36)</f>
        <v>-5.7406562198894466</v>
      </c>
      <c r="H66" s="23">
        <f t="shared" si="5"/>
        <v>8942.2485882848869</v>
      </c>
      <c r="I66" s="44">
        <f>IF(ISERROR(H66/'BEA Supply Condensed'!J36),"",H66/'BEA Supply Condensed'!J36)</f>
        <v>0.23189877306825254</v>
      </c>
    </row>
    <row r="67" spans="1:9" x14ac:dyDescent="0.45">
      <c r="A67" s="7" t="str">
        <f>'BEA Use'!A43</f>
        <v>485</v>
      </c>
      <c r="B67" s="20" t="str">
        <f>'BEA Use'!B43</f>
        <v>Transit and ground passenger transportation</v>
      </c>
      <c r="C67" s="7">
        <f>'BEA Supply Condensed'!D37</f>
        <v>0</v>
      </c>
      <c r="D67" s="23">
        <f>'BEA Supply Condensed'!E37*'BEA Supply Condensed'!D37/SUM('BEA Supply Condensed'!C37:D37)</f>
        <v>0</v>
      </c>
      <c r="E67" s="23">
        <f>'BEA Supply Condensed'!F37*($A$23*'BEA Supply Condensed'!D37)/($A$23*'BEA Supply Condensed'!D37+'BEA Supply Condensed'!C37)</f>
        <v>0</v>
      </c>
      <c r="F67" s="7">
        <f>'BEA Supply Condensed'!G37</f>
        <v>0</v>
      </c>
      <c r="G67" s="23">
        <f>'BEA Supply Condensed'!H37*'BEA Supply Condensed'!D37/SUM('BEA Supply Condensed'!C37:D37)</f>
        <v>0</v>
      </c>
      <c r="H67" s="23">
        <f t="shared" si="5"/>
        <v>0</v>
      </c>
      <c r="I67" s="44">
        <f>IF(ISERROR(H67/'BEA Supply Condensed'!J37),"",H67/'BEA Supply Condensed'!J37)</f>
        <v>0</v>
      </c>
    </row>
    <row r="68" spans="1:9" x14ac:dyDescent="0.45">
      <c r="A68" s="7" t="str">
        <f>'BEA Use'!A44</f>
        <v>486</v>
      </c>
      <c r="B68" s="20" t="str">
        <f>'BEA Use'!B44</f>
        <v>Pipeline transportation</v>
      </c>
      <c r="C68" s="7">
        <f>'BEA Supply Condensed'!D38</f>
        <v>0</v>
      </c>
      <c r="D68" s="23">
        <f>'BEA Supply Condensed'!E38*'BEA Supply Condensed'!D38/SUM('BEA Supply Condensed'!C38:D38)</f>
        <v>0</v>
      </c>
      <c r="E68" s="23">
        <f>'BEA Supply Condensed'!F38*($A$23*'BEA Supply Condensed'!D38)/($A$23*'BEA Supply Condensed'!D38+'BEA Supply Condensed'!C38)</f>
        <v>0</v>
      </c>
      <c r="F68" s="7">
        <f>'BEA Supply Condensed'!G38</f>
        <v>0</v>
      </c>
      <c r="G68" s="23">
        <f>'BEA Supply Condensed'!H38*'BEA Supply Condensed'!D38/SUM('BEA Supply Condensed'!C38:D38)</f>
        <v>0</v>
      </c>
      <c r="H68" s="23">
        <f t="shared" si="5"/>
        <v>0</v>
      </c>
      <c r="I68" s="44">
        <f>IF(ISERROR(H68/'BEA Supply Condensed'!J38),"",H68/'BEA Supply Condensed'!J38)</f>
        <v>0</v>
      </c>
    </row>
    <row r="69" spans="1:9" x14ac:dyDescent="0.45">
      <c r="A69" s="7" t="str">
        <f>'BEA Use'!A45</f>
        <v>487OS</v>
      </c>
      <c r="B69" s="20" t="str">
        <f>'BEA Use'!B45</f>
        <v>Other transportation and support activities</v>
      </c>
      <c r="C69" s="7">
        <f>'BEA Supply Condensed'!D39</f>
        <v>-3725</v>
      </c>
      <c r="D69" s="23">
        <f>'BEA Supply Condensed'!E39*'BEA Supply Condensed'!D39/SUM('BEA Supply Condensed'!C39:D39)</f>
        <v>0</v>
      </c>
      <c r="E69" s="23">
        <f>'BEA Supply Condensed'!F39*($A$23*'BEA Supply Condensed'!D39)/($A$23*'BEA Supply Condensed'!D39+'BEA Supply Condensed'!C39)</f>
        <v>0</v>
      </c>
      <c r="F69" s="7">
        <f>'BEA Supply Condensed'!G39</f>
        <v>0</v>
      </c>
      <c r="G69" s="23">
        <f>'BEA Supply Condensed'!H39*'BEA Supply Condensed'!D39/SUM('BEA Supply Condensed'!C39:D39)</f>
        <v>-4.9774652353127689</v>
      </c>
      <c r="H69" s="23">
        <f t="shared" si="5"/>
        <v>-3729.9774652353126</v>
      </c>
      <c r="I69" s="44">
        <f>IF(ISERROR(H69/'BEA Supply Condensed'!J39),"",H69/'BEA Supply Condensed'!J39)</f>
        <v>-1.4060636257945675E-2</v>
      </c>
    </row>
    <row r="70" spans="1:9" x14ac:dyDescent="0.45">
      <c r="A70" s="7" t="str">
        <f>'BEA Use'!A46</f>
        <v>493</v>
      </c>
      <c r="B70" s="20" t="str">
        <f>'BEA Use'!B46</f>
        <v>Warehousing and storage</v>
      </c>
      <c r="C70" s="7">
        <f>'BEA Supply Condensed'!D40</f>
        <v>0</v>
      </c>
      <c r="D70" s="23">
        <f>'BEA Supply Condensed'!E40*'BEA Supply Condensed'!D40/SUM('BEA Supply Condensed'!C40:D40)</f>
        <v>0</v>
      </c>
      <c r="E70" s="23">
        <f>'BEA Supply Condensed'!F40*($A$23*'BEA Supply Condensed'!D40)/($A$23*'BEA Supply Condensed'!D40+'BEA Supply Condensed'!C40)</f>
        <v>0</v>
      </c>
      <c r="F70" s="7">
        <f>'BEA Supply Condensed'!G40</f>
        <v>0</v>
      </c>
      <c r="G70" s="23">
        <f>'BEA Supply Condensed'!H40*'BEA Supply Condensed'!D40/SUM('BEA Supply Condensed'!C40:D40)</f>
        <v>0</v>
      </c>
      <c r="H70" s="23">
        <f t="shared" si="5"/>
        <v>0</v>
      </c>
      <c r="I70" s="44">
        <f>IF(ISERROR(H70/'BEA Supply Condensed'!J40),"",H70/'BEA Supply Condensed'!J40)</f>
        <v>0</v>
      </c>
    </row>
    <row r="71" spans="1:9" x14ac:dyDescent="0.45">
      <c r="A71" s="7" t="str">
        <f>'BEA Use'!A47</f>
        <v>511</v>
      </c>
      <c r="B71" s="20" t="str">
        <f>'BEA Use'!B47</f>
        <v>Publishing industries, except internet (includes software)</v>
      </c>
      <c r="C71" s="7">
        <f>'BEA Supply Condensed'!D41</f>
        <v>4593</v>
      </c>
      <c r="D71" s="23">
        <f>'BEA Supply Condensed'!E41*'BEA Supply Condensed'!D41/SUM('BEA Supply Condensed'!C41:D41)</f>
        <v>1592.3873689839572</v>
      </c>
      <c r="E71" s="23">
        <f>'BEA Supply Condensed'!F41*($A$23*'BEA Supply Condensed'!D41)/($A$23*'BEA Supply Condensed'!D41+'BEA Supply Condensed'!C41)</f>
        <v>198.4424100577867</v>
      </c>
      <c r="F71" s="7">
        <f>'BEA Supply Condensed'!G41</f>
        <v>0</v>
      </c>
      <c r="G71" s="23">
        <f>'BEA Supply Condensed'!H41*'BEA Supply Condensed'!D41/SUM('BEA Supply Condensed'!C41:D41)</f>
        <v>138.5923422459893</v>
      </c>
      <c r="H71" s="23">
        <f t="shared" si="5"/>
        <v>6522.4221212877337</v>
      </c>
      <c r="I71" s="44">
        <f>IF(ISERROR(H71/'BEA Supply Condensed'!J41),"",H71/'BEA Supply Condensed'!J41)</f>
        <v>1.6707623022566724E-2</v>
      </c>
    </row>
    <row r="72" spans="1:9" x14ac:dyDescent="0.45">
      <c r="A72" s="7" t="str">
        <f>'BEA Use'!A48</f>
        <v>512</v>
      </c>
      <c r="B72" s="20" t="str">
        <f>'BEA Use'!B48</f>
        <v>Motion picture and sound recording industries</v>
      </c>
      <c r="C72" s="7">
        <f>'BEA Supply Condensed'!D42</f>
        <v>9665</v>
      </c>
      <c r="D72" s="23">
        <f>'BEA Supply Condensed'!E42*'BEA Supply Condensed'!D42/SUM('BEA Supply Condensed'!C42:D42)</f>
        <v>630.48158388641866</v>
      </c>
      <c r="E72" s="23">
        <f>'BEA Supply Condensed'!F42*($A$23*'BEA Supply Condensed'!D42)/($A$23*'BEA Supply Condensed'!D42+'BEA Supply Condensed'!C42)</f>
        <v>20.641286504348379</v>
      </c>
      <c r="F72" s="7">
        <f>'BEA Supply Condensed'!G42</f>
        <v>0</v>
      </c>
      <c r="G72" s="23">
        <f>'BEA Supply Condensed'!H42*'BEA Supply Condensed'!D42/SUM('BEA Supply Condensed'!C42:D42)</f>
        <v>245.02833020526816</v>
      </c>
      <c r="H72" s="23">
        <f t="shared" si="5"/>
        <v>10561.151200596034</v>
      </c>
      <c r="I72" s="44">
        <f>IF(ISERROR(H72/'BEA Supply Condensed'!J42),"",H72/'BEA Supply Condensed'!J42)</f>
        <v>5.7293249793018329E-2</v>
      </c>
    </row>
    <row r="73" spans="1:9" x14ac:dyDescent="0.45">
      <c r="A73" s="7" t="str">
        <f>'BEA Use'!A49</f>
        <v>513</v>
      </c>
      <c r="B73" s="20" t="str">
        <f>'BEA Use'!B49</f>
        <v>Broadcasting and telecommunications</v>
      </c>
      <c r="C73" s="7">
        <f>'BEA Supply Condensed'!D43</f>
        <v>253</v>
      </c>
      <c r="D73" s="23">
        <f>'BEA Supply Condensed'!E43*'BEA Supply Condensed'!D43/SUM('BEA Supply Condensed'!C43:D43)</f>
        <v>0</v>
      </c>
      <c r="E73" s="23">
        <f>'BEA Supply Condensed'!F43*($A$23*'BEA Supply Condensed'!D43)/($A$23*'BEA Supply Condensed'!D43+'BEA Supply Condensed'!C43)</f>
        <v>0</v>
      </c>
      <c r="F73" s="7">
        <f>'BEA Supply Condensed'!G43</f>
        <v>0</v>
      </c>
      <c r="G73" s="23">
        <f>'BEA Supply Condensed'!H43*'BEA Supply Condensed'!D43/SUM('BEA Supply Condensed'!C43:D43)</f>
        <v>11.231704696037838</v>
      </c>
      <c r="H73" s="23">
        <f>SUM(C73:G73)</f>
        <v>264.23170469603781</v>
      </c>
      <c r="I73" s="44">
        <f>IF(ISERROR(H73/'BEA Supply Condensed'!J43),"",H73/'BEA Supply Condensed'!J43)</f>
        <v>3.601084075578773E-4</v>
      </c>
    </row>
    <row r="74" spans="1:9" x14ac:dyDescent="0.45">
      <c r="A74" s="7" t="str">
        <f>'BEA Use'!A50</f>
        <v>514</v>
      </c>
      <c r="B74" s="20" t="str">
        <f>'BEA Use'!B50</f>
        <v>Data processing, internet publishing, and other information services</v>
      </c>
      <c r="C74" s="7">
        <f>'BEA Supply Condensed'!D44</f>
        <v>1324</v>
      </c>
      <c r="D74" s="23">
        <f>'BEA Supply Condensed'!E44*'BEA Supply Condensed'!D44/SUM('BEA Supply Condensed'!C44:D44)</f>
        <v>0</v>
      </c>
      <c r="E74" s="23">
        <f>'BEA Supply Condensed'!F44*($A$23*'BEA Supply Condensed'!D44)/($A$23*'BEA Supply Condensed'!D44+'BEA Supply Condensed'!C44)</f>
        <v>0</v>
      </c>
      <c r="F74" s="7">
        <f>'BEA Supply Condensed'!G44</f>
        <v>0</v>
      </c>
      <c r="G74" s="23">
        <f>'BEA Supply Condensed'!H44*'BEA Supply Condensed'!D44/SUM('BEA Supply Condensed'!C44:D44)</f>
        <v>3.6078551319036531</v>
      </c>
      <c r="H74" s="23">
        <f t="shared" ref="H74:H89" si="6">SUM(C74:G74)</f>
        <v>1327.6078551319038</v>
      </c>
      <c r="I74" s="44">
        <f>IF(ISERROR(H74/'BEA Supply Condensed'!J44),"",H74/'BEA Supply Condensed'!J44)</f>
        <v>4.6018400843408159E-3</v>
      </c>
    </row>
    <row r="75" spans="1:9" x14ac:dyDescent="0.45">
      <c r="A75" s="7" t="str">
        <f>'BEA Use'!A51</f>
        <v>521CI</v>
      </c>
      <c r="B75" s="20" t="str">
        <f>'BEA Use'!B51</f>
        <v>Federal Reserve banks, credit intermediation, and related activities</v>
      </c>
      <c r="C75" s="7">
        <f>'BEA Supply Condensed'!D45</f>
        <v>72</v>
      </c>
      <c r="D75" s="23">
        <f>'BEA Supply Condensed'!E45*'BEA Supply Condensed'!D45/SUM('BEA Supply Condensed'!C45:D45)</f>
        <v>0</v>
      </c>
      <c r="E75" s="23">
        <f>'BEA Supply Condensed'!F45*($A$23*'BEA Supply Condensed'!D45)/($A$23*'BEA Supply Condensed'!D45+'BEA Supply Condensed'!C45)</f>
        <v>0</v>
      </c>
      <c r="F75" s="7">
        <f>'BEA Supply Condensed'!G45</f>
        <v>0</v>
      </c>
      <c r="G75" s="23">
        <f>'BEA Supply Condensed'!H45*'BEA Supply Condensed'!D45/SUM('BEA Supply Condensed'!C45:D45)</f>
        <v>0</v>
      </c>
      <c r="H75" s="23">
        <f t="shared" si="6"/>
        <v>72</v>
      </c>
      <c r="I75" s="44">
        <f>IF(ISERROR(H75/'BEA Supply Condensed'!J45),"",H75/'BEA Supply Condensed'!J45)</f>
        <v>8.0849458308629327E-5</v>
      </c>
    </row>
    <row r="76" spans="1:9" x14ac:dyDescent="0.45">
      <c r="A76" s="7" t="str">
        <f>'BEA Use'!A52</f>
        <v>523</v>
      </c>
      <c r="B76" s="20" t="str">
        <f>'BEA Use'!B52</f>
        <v>Securities, commodity contracts, and investments</v>
      </c>
      <c r="C76" s="7">
        <f>'BEA Supply Condensed'!D46</f>
        <v>91</v>
      </c>
      <c r="D76" s="23">
        <f>'BEA Supply Condensed'!E46*'BEA Supply Condensed'!D46/SUM('BEA Supply Condensed'!C46:D46)</f>
        <v>0</v>
      </c>
      <c r="E76" s="23">
        <f>'BEA Supply Condensed'!F46*($A$23*'BEA Supply Condensed'!D46)/($A$23*'BEA Supply Condensed'!D46+'BEA Supply Condensed'!C46)</f>
        <v>0</v>
      </c>
      <c r="F76" s="7">
        <f>'BEA Supply Condensed'!G46</f>
        <v>0</v>
      </c>
      <c r="G76" s="23">
        <f>'BEA Supply Condensed'!H46*'BEA Supply Condensed'!D46/SUM('BEA Supply Condensed'!C46:D46)</f>
        <v>0.18330806018896537</v>
      </c>
      <c r="H76" s="23">
        <f t="shared" si="6"/>
        <v>91.183308060188963</v>
      </c>
      <c r="I76" s="44">
        <f>IF(ISERROR(H76/'BEA Supply Condensed'!J46),"",H76/'BEA Supply Condensed'!J46)</f>
        <v>1.3608616198141453E-4</v>
      </c>
    </row>
    <row r="77" spans="1:9" x14ac:dyDescent="0.45">
      <c r="A77" s="7" t="str">
        <f>'BEA Use'!A53</f>
        <v>524</v>
      </c>
      <c r="B77" s="20" t="str">
        <f>'BEA Use'!B53</f>
        <v>Insurance carriers and related activities</v>
      </c>
      <c r="C77" s="7">
        <f>'BEA Supply Condensed'!D47</f>
        <v>41932</v>
      </c>
      <c r="D77" s="23">
        <f>'BEA Supply Condensed'!E47*'BEA Supply Condensed'!D47/SUM('BEA Supply Condensed'!C47:D47)</f>
        <v>0</v>
      </c>
      <c r="E77" s="23">
        <f>'BEA Supply Condensed'!F47*($A$23*'BEA Supply Condensed'!D47)/($A$23*'BEA Supply Condensed'!D47+'BEA Supply Condensed'!C47)</f>
        <v>0</v>
      </c>
      <c r="F77" s="7">
        <f>'BEA Supply Condensed'!G47</f>
        <v>0</v>
      </c>
      <c r="G77" s="23">
        <f>'BEA Supply Condensed'!H47*'BEA Supply Condensed'!D47/SUM('BEA Supply Condensed'!C47:D47)</f>
        <v>1417.4335220155806</v>
      </c>
      <c r="H77" s="23">
        <f t="shared" si="6"/>
        <v>43349.433522015577</v>
      </c>
      <c r="I77" s="44">
        <f>IF(ISERROR(H77/'BEA Supply Condensed'!J47),"",H77/'BEA Supply Condensed'!J47)</f>
        <v>3.4682432395987811E-2</v>
      </c>
    </row>
    <row r="78" spans="1:9" x14ac:dyDescent="0.45">
      <c r="A78" s="7" t="str">
        <f>'BEA Use'!A54</f>
        <v>525</v>
      </c>
      <c r="B78" s="20" t="str">
        <f>'BEA Use'!B54</f>
        <v>Funds, trusts, and other financial vehicles</v>
      </c>
      <c r="C78" s="7">
        <f>'BEA Supply Condensed'!D48</f>
        <v>0</v>
      </c>
      <c r="D78" s="23">
        <f>'BEA Supply Condensed'!E48*'BEA Supply Condensed'!D48/SUM('BEA Supply Condensed'!C48:D48)</f>
        <v>0</v>
      </c>
      <c r="E78" s="23">
        <f>'BEA Supply Condensed'!F48*($A$23*'BEA Supply Condensed'!D48)/($A$23*'BEA Supply Condensed'!D48+'BEA Supply Condensed'!C48)</f>
        <v>0</v>
      </c>
      <c r="F78" s="7">
        <f>'BEA Supply Condensed'!G48</f>
        <v>0</v>
      </c>
      <c r="G78" s="23">
        <f>'BEA Supply Condensed'!H48*'BEA Supply Condensed'!D48/SUM('BEA Supply Condensed'!C48:D48)</f>
        <v>0</v>
      </c>
      <c r="H78" s="23">
        <f t="shared" si="6"/>
        <v>0</v>
      </c>
      <c r="I78" s="44">
        <f>IF(ISERROR(H78/'BEA Supply Condensed'!J48),"",H78/'BEA Supply Condensed'!J48)</f>
        <v>0</v>
      </c>
    </row>
    <row r="79" spans="1:9" x14ac:dyDescent="0.45">
      <c r="A79" s="7" t="str">
        <f>'BEA Use'!A55</f>
        <v>HS</v>
      </c>
      <c r="B79" s="20" t="str">
        <f>'BEA Use'!B55</f>
        <v>Housing</v>
      </c>
      <c r="C79" s="7">
        <f>'BEA Supply Condensed'!D49</f>
        <v>0</v>
      </c>
      <c r="D79" s="23">
        <f>'BEA Supply Condensed'!E49*'BEA Supply Condensed'!D49/SUM('BEA Supply Condensed'!C49:D49)</f>
        <v>0</v>
      </c>
      <c r="E79" s="23">
        <f>'BEA Supply Condensed'!F49*($A$23*'BEA Supply Condensed'!D49)/($A$23*'BEA Supply Condensed'!D49+'BEA Supply Condensed'!C49)</f>
        <v>0</v>
      </c>
      <c r="F79" s="7">
        <f>'BEA Supply Condensed'!G49</f>
        <v>0</v>
      </c>
      <c r="G79" s="23">
        <f>'BEA Supply Condensed'!H49*'BEA Supply Condensed'!D49/SUM('BEA Supply Condensed'!C49:D49)</f>
        <v>0</v>
      </c>
      <c r="H79" s="23">
        <f t="shared" si="6"/>
        <v>0</v>
      </c>
      <c r="I79" s="44">
        <f>IF(ISERROR(H79/'BEA Supply Condensed'!J49),"",H79/'BEA Supply Condensed'!J49)</f>
        <v>0</v>
      </c>
    </row>
    <row r="80" spans="1:9" x14ac:dyDescent="0.45">
      <c r="A80" s="7" t="str">
        <f>'BEA Use'!A56</f>
        <v>ORE</v>
      </c>
      <c r="B80" s="20" t="str">
        <f>'BEA Use'!B56</f>
        <v>Other real estate</v>
      </c>
      <c r="C80" s="7">
        <f>'BEA Supply Condensed'!D50</f>
        <v>0</v>
      </c>
      <c r="D80" s="23">
        <f>'BEA Supply Condensed'!E50*'BEA Supply Condensed'!D50/SUM('BEA Supply Condensed'!C50:D50)</f>
        <v>0</v>
      </c>
      <c r="E80" s="23">
        <f>'BEA Supply Condensed'!F50*($A$23*'BEA Supply Condensed'!D50)/($A$23*'BEA Supply Condensed'!D50+'BEA Supply Condensed'!C50)</f>
        <v>0</v>
      </c>
      <c r="F80" s="7">
        <f>'BEA Supply Condensed'!G50</f>
        <v>0</v>
      </c>
      <c r="G80" s="23">
        <f>'BEA Supply Condensed'!H50*'BEA Supply Condensed'!D50/SUM('BEA Supply Condensed'!C50:D50)</f>
        <v>0</v>
      </c>
      <c r="H80" s="23">
        <f t="shared" si="6"/>
        <v>0</v>
      </c>
      <c r="I80" s="44">
        <f>IF(ISERROR(H80/'BEA Supply Condensed'!J50),"",H80/'BEA Supply Condensed'!J50)</f>
        <v>0</v>
      </c>
    </row>
    <row r="81" spans="1:9" x14ac:dyDescent="0.45">
      <c r="A81" s="7" t="str">
        <f>'BEA Use'!A57</f>
        <v>532RL</v>
      </c>
      <c r="B81" s="20" t="str">
        <f>'BEA Use'!B57</f>
        <v>Rental and leasing services and lessors of intangible assets</v>
      </c>
      <c r="C81" s="7">
        <f>'BEA Supply Condensed'!D51</f>
        <v>0</v>
      </c>
      <c r="D81" s="23">
        <f>'BEA Supply Condensed'!E51*'BEA Supply Condensed'!D51/SUM('BEA Supply Condensed'!C51:D51)</f>
        <v>0</v>
      </c>
      <c r="E81" s="23">
        <f>'BEA Supply Condensed'!F51*($A$23*'BEA Supply Condensed'!D51)/($A$23*'BEA Supply Condensed'!D51+'BEA Supply Condensed'!C51)</f>
        <v>0</v>
      </c>
      <c r="F81" s="7">
        <f>'BEA Supply Condensed'!G51</f>
        <v>0</v>
      </c>
      <c r="G81" s="23">
        <f>'BEA Supply Condensed'!H51*'BEA Supply Condensed'!D51/SUM('BEA Supply Condensed'!C51:D51)</f>
        <v>0</v>
      </c>
      <c r="H81" s="23">
        <f t="shared" si="6"/>
        <v>0</v>
      </c>
      <c r="I81" s="44">
        <f>IF(ISERROR(H81/'BEA Supply Condensed'!J51),"",H81/'BEA Supply Condensed'!J51)</f>
        <v>0</v>
      </c>
    </row>
    <row r="82" spans="1:9" x14ac:dyDescent="0.45">
      <c r="A82" s="7" t="str">
        <f>'BEA Use'!A58</f>
        <v>5411</v>
      </c>
      <c r="B82" s="20" t="str">
        <f>'BEA Use'!B58</f>
        <v>Legal services</v>
      </c>
      <c r="C82" s="7">
        <f>'BEA Supply Condensed'!D52</f>
        <v>3857</v>
      </c>
      <c r="D82" s="23">
        <f>'BEA Supply Condensed'!E52*'BEA Supply Condensed'!D52/SUM('BEA Supply Condensed'!C52:D52)</f>
        <v>0</v>
      </c>
      <c r="E82" s="23">
        <f>'BEA Supply Condensed'!F52*($A$23*'BEA Supply Condensed'!D52)/($A$23*'BEA Supply Condensed'!D52+'BEA Supply Condensed'!C52)</f>
        <v>0</v>
      </c>
      <c r="F82" s="7">
        <f>'BEA Supply Condensed'!G52</f>
        <v>0</v>
      </c>
      <c r="G82" s="23">
        <f>'BEA Supply Condensed'!H52*'BEA Supply Condensed'!D52/SUM('BEA Supply Condensed'!C52:D52)</f>
        <v>186.73083567417729</v>
      </c>
      <c r="H82" s="23">
        <f t="shared" si="6"/>
        <v>4043.7308356741773</v>
      </c>
      <c r="I82" s="44">
        <f>IF(ISERROR(H82/'BEA Supply Condensed'!J52),"",H82/'BEA Supply Condensed'!J52)</f>
        <v>1.0977063998246857E-2</v>
      </c>
    </row>
    <row r="83" spans="1:9" x14ac:dyDescent="0.45">
      <c r="A83" s="7" t="str">
        <f>'BEA Use'!A59</f>
        <v>5415</v>
      </c>
      <c r="B83" s="20" t="str">
        <f>'BEA Use'!B59</f>
        <v>Computer systems design and related services</v>
      </c>
      <c r="C83" s="7">
        <f>'BEA Supply Condensed'!D53</f>
        <v>32368</v>
      </c>
      <c r="D83" s="23">
        <f>'BEA Supply Condensed'!E53*'BEA Supply Condensed'!D53/SUM('BEA Supply Condensed'!C53:D53)</f>
        <v>0</v>
      </c>
      <c r="E83" s="23">
        <f>'BEA Supply Condensed'!F53*($A$23*'BEA Supply Condensed'!D53)/($A$23*'BEA Supply Condensed'!D53+'BEA Supply Condensed'!C53)</f>
        <v>0</v>
      </c>
      <c r="F83" s="7">
        <f>'BEA Supply Condensed'!G53</f>
        <v>0</v>
      </c>
      <c r="G83" s="23">
        <f>'BEA Supply Condensed'!H53*'BEA Supply Condensed'!D53/SUM('BEA Supply Condensed'!C53:D53)</f>
        <v>232.86251538574317</v>
      </c>
      <c r="H83" s="23">
        <f t="shared" si="6"/>
        <v>32600.862515385743</v>
      </c>
      <c r="I83" s="44">
        <f>IF(ISERROR(H83/'BEA Supply Condensed'!J53),"",H83/'BEA Supply Condensed'!J53)</f>
        <v>5.5180690849702174E-2</v>
      </c>
    </row>
    <row r="84" spans="1:9" x14ac:dyDescent="0.45">
      <c r="A84" s="7" t="str">
        <f>'BEA Use'!A60</f>
        <v>5412OP</v>
      </c>
      <c r="B84" s="20" t="str">
        <f>'BEA Use'!B60</f>
        <v>Miscellaneous professional, scientific, and technical services</v>
      </c>
      <c r="C84" s="7">
        <f>'BEA Supply Condensed'!D54</f>
        <v>98757</v>
      </c>
      <c r="D84" s="23">
        <f>'BEA Supply Condensed'!E54*'BEA Supply Condensed'!D54/SUM('BEA Supply Condensed'!C54:D54)</f>
        <v>0</v>
      </c>
      <c r="E84" s="23">
        <f>'BEA Supply Condensed'!F54*($A$23*'BEA Supply Condensed'!D54)/($A$23*'BEA Supply Condensed'!D54+'BEA Supply Condensed'!C54)</f>
        <v>0</v>
      </c>
      <c r="F84" s="7">
        <f>'BEA Supply Condensed'!G54</f>
        <v>0</v>
      </c>
      <c r="G84" s="23">
        <f>'BEA Supply Condensed'!H54*'BEA Supply Condensed'!D54/SUM('BEA Supply Condensed'!C54:D54)</f>
        <v>225.19183518526802</v>
      </c>
      <c r="H84" s="23">
        <f t="shared" si="6"/>
        <v>98982.191835185266</v>
      </c>
      <c r="I84" s="44">
        <f>IF(ISERROR(H84/'BEA Supply Condensed'!J54),"",H84/'BEA Supply Condensed'!J54)</f>
        <v>4.2893682892432006E-2</v>
      </c>
    </row>
    <row r="85" spans="1:9" x14ac:dyDescent="0.45">
      <c r="A85" s="7" t="str">
        <f>'BEA Use'!A61</f>
        <v>55</v>
      </c>
      <c r="B85" s="20" t="str">
        <f>'BEA Use'!B61</f>
        <v>Management of companies and enterprises</v>
      </c>
      <c r="C85" s="7">
        <f>'BEA Supply Condensed'!D55</f>
        <v>0</v>
      </c>
      <c r="D85" s="23">
        <f>'BEA Supply Condensed'!E55*'BEA Supply Condensed'!D55/SUM('BEA Supply Condensed'!C55:D55)</f>
        <v>0</v>
      </c>
      <c r="E85" s="23">
        <f>'BEA Supply Condensed'!F55*($A$23*'BEA Supply Condensed'!D55)/($A$23*'BEA Supply Condensed'!D55+'BEA Supply Condensed'!C55)</f>
        <v>0</v>
      </c>
      <c r="F85" s="7">
        <f>'BEA Supply Condensed'!G55</f>
        <v>0</v>
      </c>
      <c r="G85" s="23">
        <f>'BEA Supply Condensed'!H55*'BEA Supply Condensed'!D55/SUM('BEA Supply Condensed'!C55:D55)</f>
        <v>0</v>
      </c>
      <c r="H85" s="23">
        <f t="shared" si="6"/>
        <v>0</v>
      </c>
      <c r="I85" s="44">
        <f>IF(ISERROR(H85/'BEA Supply Condensed'!J55),"",H85/'BEA Supply Condensed'!J55)</f>
        <v>0</v>
      </c>
    </row>
    <row r="86" spans="1:9" x14ac:dyDescent="0.45">
      <c r="A86" s="7" t="str">
        <f>'BEA Use'!A62</f>
        <v>561</v>
      </c>
      <c r="B86" s="20" t="str">
        <f>'BEA Use'!B62</f>
        <v>Administrative and support services</v>
      </c>
      <c r="C86" s="7">
        <f>'BEA Supply Condensed'!D56</f>
        <v>1552</v>
      </c>
      <c r="D86" s="23">
        <f>'BEA Supply Condensed'!E56*'BEA Supply Condensed'!D56/SUM('BEA Supply Condensed'!C56:D56)</f>
        <v>0</v>
      </c>
      <c r="E86" s="23">
        <f>'BEA Supply Condensed'!F56*($A$23*'BEA Supply Condensed'!D56)/($A$23*'BEA Supply Condensed'!D56+'BEA Supply Condensed'!C56)</f>
        <v>0</v>
      </c>
      <c r="F86" s="7">
        <f>'BEA Supply Condensed'!G56</f>
        <v>0</v>
      </c>
      <c r="G86" s="23">
        <f>'BEA Supply Condensed'!H56*'BEA Supply Condensed'!D56/SUM('BEA Supply Condensed'!C56:D56)</f>
        <v>10.256142668157905</v>
      </c>
      <c r="H86" s="23">
        <f t="shared" si="6"/>
        <v>1562.256142668158</v>
      </c>
      <c r="I86" s="44">
        <f>IF(ISERROR(H86/'BEA Supply Condensed'!J56),"",H86/'BEA Supply Condensed'!J56)</f>
        <v>1.5866541231193644E-3</v>
      </c>
    </row>
    <row r="87" spans="1:9" x14ac:dyDescent="0.45">
      <c r="A87" s="7" t="str">
        <f>'BEA Use'!A63</f>
        <v>562</v>
      </c>
      <c r="B87" s="20" t="str">
        <f>'BEA Use'!B63</f>
        <v>Waste management and remediation services</v>
      </c>
      <c r="C87" s="7">
        <f>'BEA Supply Condensed'!D57</f>
        <v>185</v>
      </c>
      <c r="D87" s="23">
        <f>'BEA Supply Condensed'!E57*'BEA Supply Condensed'!D57/SUM('BEA Supply Condensed'!C57:D57)</f>
        <v>0</v>
      </c>
      <c r="E87" s="23">
        <f>'BEA Supply Condensed'!F57*($A$23*'BEA Supply Condensed'!D57)/($A$23*'BEA Supply Condensed'!D57+'BEA Supply Condensed'!C57)</f>
        <v>0</v>
      </c>
      <c r="F87" s="7">
        <f>'BEA Supply Condensed'!G57</f>
        <v>0</v>
      </c>
      <c r="G87" s="23">
        <f>'BEA Supply Condensed'!H57*'BEA Supply Condensed'!D57/SUM('BEA Supply Condensed'!C57:D57)</f>
        <v>2.9824027354989369</v>
      </c>
      <c r="H87" s="23">
        <f t="shared" si="6"/>
        <v>187.98240273549894</v>
      </c>
      <c r="I87" s="44">
        <f>IF(ISERROR(H87/'BEA Supply Condensed'!J57),"",H87/'BEA Supply Condensed'!J57)</f>
        <v>1.5428754564260946E-3</v>
      </c>
    </row>
    <row r="88" spans="1:9" x14ac:dyDescent="0.45">
      <c r="A88" s="7" t="str">
        <f>'BEA Use'!A64</f>
        <v>61</v>
      </c>
      <c r="B88" s="20" t="str">
        <f>'BEA Use'!B64</f>
        <v>Educational services</v>
      </c>
      <c r="C88" s="7">
        <f>'BEA Supply Condensed'!D58</f>
        <v>1420</v>
      </c>
      <c r="D88" s="23">
        <f>'BEA Supply Condensed'!E58*'BEA Supply Condensed'!D58/SUM('BEA Supply Condensed'!C58:D58)</f>
        <v>0</v>
      </c>
      <c r="E88" s="23">
        <f>'BEA Supply Condensed'!F58*($A$23*'BEA Supply Condensed'!D58)/($A$23*'BEA Supply Condensed'!D58+'BEA Supply Condensed'!C58)</f>
        <v>0</v>
      </c>
      <c r="F88" s="7">
        <f>'BEA Supply Condensed'!G58</f>
        <v>0</v>
      </c>
      <c r="G88" s="23">
        <f>'BEA Supply Condensed'!H58*'BEA Supply Condensed'!D58/SUM('BEA Supply Condensed'!C58:D58)</f>
        <v>0.98761562141074655</v>
      </c>
      <c r="H88" s="23">
        <f t="shared" si="6"/>
        <v>1420.9876156214107</v>
      </c>
      <c r="I88" s="44">
        <f>IF(ISERROR(H88/'BEA Supply Condensed'!J58),"",H88/'BEA Supply Condensed'!J58)</f>
        <v>3.4775283041001679E-3</v>
      </c>
    </row>
    <row r="89" spans="1:9" x14ac:dyDescent="0.45">
      <c r="A89" s="7" t="str">
        <f>'BEA Use'!A65</f>
        <v>621</v>
      </c>
      <c r="B89" s="20" t="str">
        <f>'BEA Use'!B65</f>
        <v>Ambulatory health care services</v>
      </c>
      <c r="C89" s="7">
        <f>'BEA Supply Condensed'!D59</f>
        <v>0</v>
      </c>
      <c r="D89" s="23">
        <f>'BEA Supply Condensed'!E59*'BEA Supply Condensed'!D59/SUM('BEA Supply Condensed'!C59:D59)</f>
        <v>0</v>
      </c>
      <c r="E89" s="23">
        <f>'BEA Supply Condensed'!F59*($A$23*'BEA Supply Condensed'!D59)/($A$23*'BEA Supply Condensed'!D59+'BEA Supply Condensed'!C59)</f>
        <v>0</v>
      </c>
      <c r="F89" s="7">
        <f>'BEA Supply Condensed'!G59</f>
        <v>0</v>
      </c>
      <c r="G89" s="23">
        <f>'BEA Supply Condensed'!H59*'BEA Supply Condensed'!D59/SUM('BEA Supply Condensed'!C59:D59)</f>
        <v>0</v>
      </c>
      <c r="H89" s="23">
        <f t="shared" si="6"/>
        <v>0</v>
      </c>
      <c r="I89" s="44">
        <f>IF(ISERROR(H89/'BEA Supply Condensed'!J59),"",H89/'BEA Supply Condensed'!J59)</f>
        <v>0</v>
      </c>
    </row>
    <row r="90" spans="1:9" x14ac:dyDescent="0.45">
      <c r="A90" s="7" t="str">
        <f>'BEA Use'!A66</f>
        <v>622</v>
      </c>
      <c r="B90" s="20" t="str">
        <f>'BEA Use'!B66</f>
        <v>Hospitals</v>
      </c>
      <c r="C90" s="7">
        <f>'BEA Supply Condensed'!D60</f>
        <v>3510</v>
      </c>
      <c r="D90" s="23">
        <f>'BEA Supply Condensed'!E60*'BEA Supply Condensed'!D60/SUM('BEA Supply Condensed'!C60:D60)</f>
        <v>0</v>
      </c>
      <c r="E90" s="23">
        <f>'BEA Supply Condensed'!F60*($A$23*'BEA Supply Condensed'!D60)/($A$23*'BEA Supply Condensed'!D60+'BEA Supply Condensed'!C60)</f>
        <v>0</v>
      </c>
      <c r="F90" s="7">
        <f>'BEA Supply Condensed'!G60</f>
        <v>0</v>
      </c>
      <c r="G90" s="23">
        <f>'BEA Supply Condensed'!H60*'BEA Supply Condensed'!D60/SUM('BEA Supply Condensed'!C60:D60)</f>
        <v>6.7941731703687074</v>
      </c>
      <c r="H90" s="23">
        <f t="shared" ref="H90:H101" si="7">SUM(C90:G90)</f>
        <v>3516.7941731703686</v>
      </c>
      <c r="I90" s="44">
        <f>IF(ISERROR(H90/'BEA Supply Condensed'!J60),"",H90/'BEA Supply Condensed'!J60)</f>
        <v>3.0549605170112006E-3</v>
      </c>
    </row>
    <row r="91" spans="1:9" x14ac:dyDescent="0.45">
      <c r="A91" s="7" t="str">
        <f>'BEA Use'!A67</f>
        <v>623</v>
      </c>
      <c r="B91" s="20" t="str">
        <f>'BEA Use'!B67</f>
        <v>Nursing and residential care facilities</v>
      </c>
      <c r="C91" s="7">
        <f>'BEA Supply Condensed'!D61</f>
        <v>0</v>
      </c>
      <c r="D91" s="23">
        <f>'BEA Supply Condensed'!E61*'BEA Supply Condensed'!D61/SUM('BEA Supply Condensed'!C61:D61)</f>
        <v>0</v>
      </c>
      <c r="E91" s="23">
        <f>'BEA Supply Condensed'!F61*($A$23*'BEA Supply Condensed'!D61)/($A$23*'BEA Supply Condensed'!D61+'BEA Supply Condensed'!C61)</f>
        <v>0</v>
      </c>
      <c r="F91" s="7">
        <f>'BEA Supply Condensed'!G61</f>
        <v>0</v>
      </c>
      <c r="G91" s="23">
        <f>'BEA Supply Condensed'!H61*'BEA Supply Condensed'!D61/SUM('BEA Supply Condensed'!C61:D61)</f>
        <v>0</v>
      </c>
      <c r="H91" s="23">
        <f t="shared" si="7"/>
        <v>0</v>
      </c>
      <c r="I91" s="44">
        <f>IF(ISERROR(H91/'BEA Supply Condensed'!J61),"",H91/'BEA Supply Condensed'!J61)</f>
        <v>0</v>
      </c>
    </row>
    <row r="92" spans="1:9" x14ac:dyDescent="0.45">
      <c r="A92" s="7" t="str">
        <f>'BEA Use'!A68</f>
        <v>624</v>
      </c>
      <c r="B92" s="20" t="str">
        <f>'BEA Use'!B68</f>
        <v>Social assistance</v>
      </c>
      <c r="C92" s="7">
        <f>'BEA Supply Condensed'!D62</f>
        <v>0</v>
      </c>
      <c r="D92" s="23">
        <f>'BEA Supply Condensed'!E62*'BEA Supply Condensed'!D62/SUM('BEA Supply Condensed'!C62:D62)</f>
        <v>0</v>
      </c>
      <c r="E92" s="23">
        <f>'BEA Supply Condensed'!F62*($A$23*'BEA Supply Condensed'!D62)/($A$23*'BEA Supply Condensed'!D62+'BEA Supply Condensed'!C62)</f>
        <v>0</v>
      </c>
      <c r="F92" s="7">
        <f>'BEA Supply Condensed'!G62</f>
        <v>0</v>
      </c>
      <c r="G92" s="23">
        <f>'BEA Supply Condensed'!H62*'BEA Supply Condensed'!D62/SUM('BEA Supply Condensed'!C62:D62)</f>
        <v>0</v>
      </c>
      <c r="H92" s="23">
        <f t="shared" si="7"/>
        <v>0</v>
      </c>
      <c r="I92" s="44">
        <f>IF(ISERROR(H92/'BEA Supply Condensed'!J62),"",H92/'BEA Supply Condensed'!J62)</f>
        <v>0</v>
      </c>
    </row>
    <row r="93" spans="1:9" x14ac:dyDescent="0.45">
      <c r="A93" s="7" t="str">
        <f>'BEA Use'!A69</f>
        <v>711AS</v>
      </c>
      <c r="B93" s="20" t="str">
        <f>'BEA Use'!B69</f>
        <v>Performing arts, spectator sports, museums, and related activities</v>
      </c>
      <c r="C93" s="7">
        <f>'BEA Supply Condensed'!D63</f>
        <v>1402</v>
      </c>
      <c r="D93" s="23">
        <f>'BEA Supply Condensed'!E63*'BEA Supply Condensed'!D63/SUM('BEA Supply Condensed'!C63:D63)</f>
        <v>0</v>
      </c>
      <c r="E93" s="23">
        <f>'BEA Supply Condensed'!F63*($A$23*'BEA Supply Condensed'!D63)/($A$23*'BEA Supply Condensed'!D63+'BEA Supply Condensed'!C63)</f>
        <v>0</v>
      </c>
      <c r="F93" s="7">
        <f>'BEA Supply Condensed'!G63</f>
        <v>0</v>
      </c>
      <c r="G93" s="23">
        <f>'BEA Supply Condensed'!H63*'BEA Supply Condensed'!D63/SUM('BEA Supply Condensed'!C63:D63)</f>
        <v>45.989306097927305</v>
      </c>
      <c r="H93" s="23">
        <f t="shared" si="7"/>
        <v>1447.9893060979273</v>
      </c>
      <c r="I93" s="44">
        <f>IF(ISERROR(H93/'BEA Supply Condensed'!J63),"",H93/'BEA Supply Condensed'!J63)</f>
        <v>7.6572271225320192E-3</v>
      </c>
    </row>
    <row r="94" spans="1:9" x14ac:dyDescent="0.45">
      <c r="A94" s="7" t="str">
        <f>'BEA Use'!A70</f>
        <v>713</v>
      </c>
      <c r="B94" s="20" t="str">
        <f>'BEA Use'!B70</f>
        <v>Amusements, gambling, and recreation industries</v>
      </c>
      <c r="C94" s="7">
        <f>'BEA Supply Condensed'!D64</f>
        <v>0</v>
      </c>
      <c r="D94" s="23">
        <f>'BEA Supply Condensed'!E64*'BEA Supply Condensed'!D64/SUM('BEA Supply Condensed'!C64:D64)</f>
        <v>0</v>
      </c>
      <c r="E94" s="23">
        <f>'BEA Supply Condensed'!F64*($A$23*'BEA Supply Condensed'!D64)/($A$23*'BEA Supply Condensed'!D64+'BEA Supply Condensed'!C64)</f>
        <v>0</v>
      </c>
      <c r="F94" s="7">
        <f>'BEA Supply Condensed'!G64</f>
        <v>0</v>
      </c>
      <c r="G94" s="23">
        <f>'BEA Supply Condensed'!H64*'BEA Supply Condensed'!D64/SUM('BEA Supply Condensed'!C64:D64)</f>
        <v>0</v>
      </c>
      <c r="H94" s="23">
        <f t="shared" si="7"/>
        <v>0</v>
      </c>
      <c r="I94" s="44">
        <f>IF(ISERROR(H94/'BEA Supply Condensed'!J64),"",H94/'BEA Supply Condensed'!J64)</f>
        <v>0</v>
      </c>
    </row>
    <row r="95" spans="1:9" x14ac:dyDescent="0.45">
      <c r="A95" s="7" t="str">
        <f>'BEA Use'!A71</f>
        <v>721</v>
      </c>
      <c r="B95" s="20" t="str">
        <f>'BEA Use'!B71</f>
        <v>Accommodation</v>
      </c>
      <c r="C95" s="7">
        <f>'BEA Supply Condensed'!D65</f>
        <v>0</v>
      </c>
      <c r="D95" s="23">
        <f>'BEA Supply Condensed'!E65*'BEA Supply Condensed'!D65/SUM('BEA Supply Condensed'!C65:D65)</f>
        <v>0</v>
      </c>
      <c r="E95" s="23">
        <f>'BEA Supply Condensed'!F65*($A$23*'BEA Supply Condensed'!D65)/($A$23*'BEA Supply Condensed'!D65+'BEA Supply Condensed'!C65)</f>
        <v>0</v>
      </c>
      <c r="F95" s="7">
        <f>'BEA Supply Condensed'!G65</f>
        <v>0</v>
      </c>
      <c r="G95" s="23">
        <f>'BEA Supply Condensed'!H65*'BEA Supply Condensed'!D65/SUM('BEA Supply Condensed'!C65:D65)</f>
        <v>0</v>
      </c>
      <c r="H95" s="23">
        <f t="shared" si="7"/>
        <v>0</v>
      </c>
      <c r="I95" s="44">
        <f>IF(ISERROR(H95/'BEA Supply Condensed'!J65),"",H95/'BEA Supply Condensed'!J65)</f>
        <v>0</v>
      </c>
    </row>
    <row r="96" spans="1:9" x14ac:dyDescent="0.45">
      <c r="A96" s="7" t="str">
        <f>'BEA Use'!A72</f>
        <v>722</v>
      </c>
      <c r="B96" s="20" t="str">
        <f>'BEA Use'!B72</f>
        <v>Food services and drinking places</v>
      </c>
      <c r="C96" s="7">
        <f>'BEA Supply Condensed'!D66</f>
        <v>0</v>
      </c>
      <c r="D96" s="23">
        <f>'BEA Supply Condensed'!E66*'BEA Supply Condensed'!D66/SUM('BEA Supply Condensed'!C66:D66)</f>
        <v>0</v>
      </c>
      <c r="E96" s="23">
        <f>'BEA Supply Condensed'!F66*($A$23*'BEA Supply Condensed'!D66)/($A$23*'BEA Supply Condensed'!D66+'BEA Supply Condensed'!C66)</f>
        <v>0</v>
      </c>
      <c r="F96" s="7">
        <f>'BEA Supply Condensed'!G66</f>
        <v>0</v>
      </c>
      <c r="G96" s="23">
        <f>'BEA Supply Condensed'!H66*'BEA Supply Condensed'!D66/SUM('BEA Supply Condensed'!C66:D66)</f>
        <v>0</v>
      </c>
      <c r="H96" s="23">
        <f t="shared" si="7"/>
        <v>0</v>
      </c>
      <c r="I96" s="44">
        <f>IF(ISERROR(H96/'BEA Supply Condensed'!J66),"",H96/'BEA Supply Condensed'!J66)</f>
        <v>0</v>
      </c>
    </row>
    <row r="97" spans="1:9" x14ac:dyDescent="0.45">
      <c r="A97" s="7" t="str">
        <f>'BEA Use'!A73</f>
        <v>81</v>
      </c>
      <c r="B97" s="20" t="str">
        <f>'BEA Use'!B73</f>
        <v>Other services, except government</v>
      </c>
      <c r="C97" s="7">
        <f>'BEA Supply Condensed'!D67</f>
        <v>5373</v>
      </c>
      <c r="D97" s="23">
        <f>'BEA Supply Condensed'!E67*'BEA Supply Condensed'!D67/SUM('BEA Supply Condensed'!C67:D67)</f>
        <v>0</v>
      </c>
      <c r="E97" s="23">
        <f>'BEA Supply Condensed'!F67*($A$23*'BEA Supply Condensed'!D67)/($A$23*'BEA Supply Condensed'!D67+'BEA Supply Condensed'!C67)</f>
        <v>0</v>
      </c>
      <c r="F97" s="7">
        <f>'BEA Supply Condensed'!G67</f>
        <v>1</v>
      </c>
      <c r="G97" s="23">
        <f>'BEA Supply Condensed'!H67*'BEA Supply Condensed'!D67/SUM('BEA Supply Condensed'!C67:D67)</f>
        <v>123.03210387742942</v>
      </c>
      <c r="H97" s="23">
        <f t="shared" si="7"/>
        <v>5497.0321038774291</v>
      </c>
      <c r="I97" s="44">
        <f>IF(ISERROR(H97/'BEA Supply Condensed'!J67),"",H97/'BEA Supply Condensed'!J67)</f>
        <v>5.9625136169234056E-3</v>
      </c>
    </row>
    <row r="98" spans="1:9" x14ac:dyDescent="0.45">
      <c r="A98" s="7" t="str">
        <f>'BEA Use'!A74</f>
        <v>GFGD</v>
      </c>
      <c r="B98" s="20" t="str">
        <f>'BEA Use'!B74</f>
        <v>Federal general government (defense)</v>
      </c>
      <c r="C98" s="7">
        <f>'BEA Supply Condensed'!D68</f>
        <v>0</v>
      </c>
      <c r="D98" s="23">
        <f>'BEA Supply Condensed'!E68*'BEA Supply Condensed'!D68/SUM('BEA Supply Condensed'!C68:D68)</f>
        <v>0</v>
      </c>
      <c r="E98" s="23">
        <f>'BEA Supply Condensed'!F68*($A$23*'BEA Supply Condensed'!D68)/($A$23*'BEA Supply Condensed'!D68+'BEA Supply Condensed'!C68)</f>
        <v>0</v>
      </c>
      <c r="F98" s="7">
        <f>'BEA Supply Condensed'!G68</f>
        <v>0</v>
      </c>
      <c r="G98" s="23">
        <f>'BEA Supply Condensed'!H68*'BEA Supply Condensed'!D68/SUM('BEA Supply Condensed'!C68:D68)</f>
        <v>0</v>
      </c>
      <c r="H98" s="23">
        <f t="shared" si="7"/>
        <v>0</v>
      </c>
      <c r="I98" s="44">
        <f>IF(ISERROR(H98/'BEA Supply Condensed'!J68),"",H98/'BEA Supply Condensed'!J68)</f>
        <v>0</v>
      </c>
    </row>
    <row r="99" spans="1:9" x14ac:dyDescent="0.45">
      <c r="A99" s="7" t="str">
        <f>'BEA Use'!A75</f>
        <v>GFGN</v>
      </c>
      <c r="B99" s="20" t="str">
        <f>'BEA Use'!B75</f>
        <v>Federal general government (nondefense)</v>
      </c>
      <c r="C99" s="7">
        <f>'BEA Supply Condensed'!D69</f>
        <v>0</v>
      </c>
      <c r="D99" s="23">
        <f>'BEA Supply Condensed'!E69*'BEA Supply Condensed'!D69/SUM('BEA Supply Condensed'!C69:D69)</f>
        <v>0</v>
      </c>
      <c r="E99" s="23">
        <f>'BEA Supply Condensed'!F69*($A$23*'BEA Supply Condensed'!D69)/($A$23*'BEA Supply Condensed'!D69+'BEA Supply Condensed'!C69)</f>
        <v>0</v>
      </c>
      <c r="F99" s="7">
        <f>'BEA Supply Condensed'!G69</f>
        <v>0</v>
      </c>
      <c r="G99" s="23">
        <f>'BEA Supply Condensed'!H69*'BEA Supply Condensed'!D69/SUM('BEA Supply Condensed'!C69:D69)</f>
        <v>0</v>
      </c>
      <c r="H99" s="23">
        <f t="shared" si="7"/>
        <v>0</v>
      </c>
      <c r="I99" s="44">
        <f>IF(ISERROR(H99/'BEA Supply Condensed'!J69),"",H99/'BEA Supply Condensed'!J69)</f>
        <v>0</v>
      </c>
    </row>
    <row r="100" spans="1:9" x14ac:dyDescent="0.45">
      <c r="A100" s="7" t="str">
        <f>'BEA Use'!A76</f>
        <v>GFE</v>
      </c>
      <c r="B100" s="20" t="str">
        <f>'BEA Use'!B76</f>
        <v>Federal government enterprises</v>
      </c>
      <c r="C100" s="7">
        <f>'BEA Supply Condensed'!D70</f>
        <v>294</v>
      </c>
      <c r="D100" s="23">
        <f>'BEA Supply Condensed'!E70*'BEA Supply Condensed'!D70/SUM('BEA Supply Condensed'!C70:D70)</f>
        <v>0</v>
      </c>
      <c r="E100" s="23">
        <f>'BEA Supply Condensed'!F70*($A$23*'BEA Supply Condensed'!D70)/($A$23*'BEA Supply Condensed'!D70+'BEA Supply Condensed'!C70)</f>
        <v>0</v>
      </c>
      <c r="F100" s="7">
        <f>'BEA Supply Condensed'!G70</f>
        <v>0</v>
      </c>
      <c r="G100" s="23">
        <f>'BEA Supply Condensed'!H70*'BEA Supply Condensed'!D70/SUM('BEA Supply Condensed'!C70:D70)</f>
        <v>0</v>
      </c>
      <c r="H100" s="23">
        <f t="shared" si="7"/>
        <v>294</v>
      </c>
      <c r="I100" s="44">
        <f>IF(ISERROR(H100/'BEA Supply Condensed'!J70),"",H100/'BEA Supply Condensed'!J70)</f>
        <v>4.1318829580909017E-3</v>
      </c>
    </row>
    <row r="101" spans="1:9" x14ac:dyDescent="0.45">
      <c r="A101" s="7" t="str">
        <f>'BEA Use'!A77</f>
        <v>GSLG</v>
      </c>
      <c r="B101" s="20" t="str">
        <f>'BEA Use'!B77</f>
        <v>State and local general government</v>
      </c>
      <c r="C101" s="7">
        <f>'BEA Supply Condensed'!D71</f>
        <v>0</v>
      </c>
      <c r="D101" s="23">
        <f>'BEA Supply Condensed'!E71*'BEA Supply Condensed'!D71/SUM('BEA Supply Condensed'!C71:D71)</f>
        <v>0</v>
      </c>
      <c r="E101" s="23">
        <f>'BEA Supply Condensed'!F71*($A$23*'BEA Supply Condensed'!D71)/($A$23*'BEA Supply Condensed'!D71+'BEA Supply Condensed'!C71)</f>
        <v>0</v>
      </c>
      <c r="F101" s="7">
        <f>'BEA Supply Condensed'!G71</f>
        <v>0</v>
      </c>
      <c r="G101" s="23">
        <f>'BEA Supply Condensed'!H71*'BEA Supply Condensed'!D71/SUM('BEA Supply Condensed'!C71:D71)</f>
        <v>0</v>
      </c>
      <c r="H101" s="23">
        <f t="shared" si="7"/>
        <v>0</v>
      </c>
      <c r="I101" s="44">
        <f>IF(ISERROR(H101/'BEA Supply Condensed'!J71),"",H101/'BEA Supply Condensed'!J71)</f>
        <v>0</v>
      </c>
    </row>
    <row r="102" spans="1:9" x14ac:dyDescent="0.45">
      <c r="A102" s="7" t="str">
        <f>'BEA Use'!A78</f>
        <v>GSLE</v>
      </c>
      <c r="B102" s="20" t="str">
        <f>'BEA Use'!B78</f>
        <v>State and local government enterprises</v>
      </c>
      <c r="C102" s="7">
        <f>'BEA Supply Condensed'!D72</f>
        <v>0</v>
      </c>
      <c r="D102" s="23">
        <f>'BEA Supply Condensed'!E72*'BEA Supply Condensed'!D72/SUM('BEA Supply Condensed'!C72:D72)</f>
        <v>0</v>
      </c>
      <c r="E102" s="23">
        <f>'BEA Supply Condensed'!F72*($A$23*'BEA Supply Condensed'!D72)/($A$23*'BEA Supply Condensed'!D72+'BEA Supply Condensed'!C72)</f>
        <v>0</v>
      </c>
      <c r="F102" s="7">
        <f>'BEA Supply Condensed'!G72</f>
        <v>0</v>
      </c>
      <c r="G102" s="23">
        <f>'BEA Supply Condensed'!H72*'BEA Supply Condensed'!D72/SUM('BEA Supply Condensed'!C72:D72)</f>
        <v>0</v>
      </c>
      <c r="H102" s="23">
        <f t="shared" ref="H102:H113" si="8">SUM(C102:G102)</f>
        <v>0</v>
      </c>
      <c r="I102" s="44">
        <f>IF(ISERROR(H102/'BEA Supply Condensed'!J72),"",H102/'BEA Supply Condensed'!J72)</f>
        <v>0</v>
      </c>
    </row>
    <row r="103" spans="1:9" x14ac:dyDescent="0.45">
      <c r="A103" s="7" t="str">
        <f>'BEA Use'!A79</f>
        <v>Other</v>
      </c>
      <c r="B103" s="20" t="str">
        <f>'BEA Use'!B79</f>
        <v>Noncomparable imports and rest-of-the-world adjustment</v>
      </c>
      <c r="C103" s="7">
        <f>'BEA Supply Condensed'!D73</f>
        <v>289659</v>
      </c>
      <c r="D103" s="23">
        <f>'BEA Supply Condensed'!E73*'BEA Supply Condensed'!D73/SUM('BEA Supply Condensed'!C73:D73)</f>
        <v>0</v>
      </c>
      <c r="E103" s="23">
        <f>'BEA Supply Condensed'!F73*($A$23*'BEA Supply Condensed'!D73)/($A$23*'BEA Supply Condensed'!D73+'BEA Supply Condensed'!C73)</f>
        <v>0</v>
      </c>
      <c r="F103" s="7">
        <f>'BEA Supply Condensed'!G73</f>
        <v>0</v>
      </c>
      <c r="G103" s="23">
        <f>'BEA Supply Condensed'!H73*'BEA Supply Condensed'!D73/SUM('BEA Supply Condensed'!C73:D73)</f>
        <v>0</v>
      </c>
      <c r="H103" s="23">
        <f t="shared" si="8"/>
        <v>289659</v>
      </c>
      <c r="I103" s="44">
        <f>IF(ISERROR(H103/'BEA Supply Condensed'!J73),"",H103/'BEA Supply Condensed'!J73)</f>
        <v>0.98882675842857726</v>
      </c>
    </row>
    <row r="104" spans="1:9" x14ac:dyDescent="0.45">
      <c r="A104" s="7" t="str">
        <f>'BEA Use'!A80</f>
        <v>Used</v>
      </c>
      <c r="B104" s="20" t="str">
        <f>'BEA Use'!B80</f>
        <v>Scrap, used and secondhand goods</v>
      </c>
      <c r="C104" s="7">
        <f>'BEA Supply Condensed'!D74</f>
        <v>16471</v>
      </c>
      <c r="D104" s="23">
        <f>'BEA Supply Condensed'!E74*'BEA Supply Condensed'!D74/SUM('BEA Supply Condensed'!C74:D74)</f>
        <v>76973.011333016329</v>
      </c>
      <c r="E104" s="23">
        <f>'BEA Supply Condensed'!F74*($A$23*'BEA Supply Condensed'!D74)/($A$23*'BEA Supply Condensed'!D74+'BEA Supply Condensed'!C74)</f>
        <v>31131.769775516517</v>
      </c>
      <c r="F104" s="7">
        <f>'BEA Supply Condensed'!G74</f>
        <v>43</v>
      </c>
      <c r="G104" s="23">
        <f>'BEA Supply Condensed'!H74*'BEA Supply Condensed'!D74/SUM('BEA Supply Condensed'!C74:D74)</f>
        <v>10408.267435409733</v>
      </c>
      <c r="H104" s="23">
        <f t="shared" si="8"/>
        <v>135027.04854394257</v>
      </c>
      <c r="I104" s="44">
        <f>IF(ISERROR(H104/'BEA Supply Condensed'!J74),"",H104/'BEA Supply Condensed'!J74)</f>
        <v>0.68956789884248604</v>
      </c>
    </row>
    <row r="105" spans="1:9" x14ac:dyDescent="0.45">
      <c r="A105" s="7" t="str">
        <f>'BEA Use'!A81</f>
        <v>T005</v>
      </c>
      <c r="B105" s="20" t="str">
        <f>'BEA Use'!B81</f>
        <v>Total Intermediate</v>
      </c>
      <c r="C105" s="7">
        <f>'BEA Supply Condensed'!D75</f>
        <v>2838791</v>
      </c>
      <c r="D105" s="23">
        <f>'BEA Supply Condensed'!E75*'BEA Supply Condensed'!D75/SUM('BEA Supply Condensed'!C75:D75)</f>
        <v>0</v>
      </c>
      <c r="E105" s="23">
        <f>'BEA Supply Condensed'!F75*($A$23*'BEA Supply Condensed'!D75)/($A$23*'BEA Supply Condensed'!D75+'BEA Supply Condensed'!C75)</f>
        <v>0</v>
      </c>
      <c r="F105" s="7">
        <f>'BEA Supply Condensed'!G75</f>
        <v>53221</v>
      </c>
      <c r="G105" s="23">
        <f>'BEA Supply Condensed'!H75*'BEA Supply Condensed'!D75/SUM('BEA Supply Condensed'!C75:D75)</f>
        <v>55277.765980884702</v>
      </c>
      <c r="H105" s="23">
        <f t="shared" si="8"/>
        <v>2947289.7659808849</v>
      </c>
      <c r="I105" s="44">
        <f>IF(ISERROR(H105/'BEA Supply Condensed'!J75),"",H105/'BEA Supply Condensed'!J75)</f>
        <v>7.474350095941959E-2</v>
      </c>
    </row>
    <row r="106" spans="1:9" x14ac:dyDescent="0.45">
      <c r="A106" s="7" t="str">
        <f>'BEA Use'!A82</f>
        <v>V001</v>
      </c>
      <c r="B106" s="20" t="str">
        <f>'BEA Use'!B82</f>
        <v>Compensation of employees</v>
      </c>
      <c r="C106" s="7">
        <f>'BEA Supply Condensed'!D76</f>
        <v>0</v>
      </c>
      <c r="D106" s="23" t="e">
        <f>'BEA Supply Condensed'!E76*'BEA Supply Condensed'!D76/SUM('BEA Supply Condensed'!C76:D76)</f>
        <v>#DIV/0!</v>
      </c>
      <c r="E106" s="23" t="e">
        <f>'BEA Supply Condensed'!F76*($A$23*'BEA Supply Condensed'!D76)/($A$23*'BEA Supply Condensed'!D76+'BEA Supply Condensed'!C76)</f>
        <v>#DIV/0!</v>
      </c>
      <c r="F106" s="7">
        <f>'BEA Supply Condensed'!G76</f>
        <v>0</v>
      </c>
      <c r="G106" s="23" t="e">
        <f>'BEA Supply Condensed'!H76*'BEA Supply Condensed'!D76/SUM('BEA Supply Condensed'!C76:D76)</f>
        <v>#DIV/0!</v>
      </c>
      <c r="H106" s="23" t="e">
        <f t="shared" si="8"/>
        <v>#DIV/0!</v>
      </c>
      <c r="I106" s="44" t="str">
        <f>IF(ISERROR(H106/'BEA Supply Condensed'!J76),"",H106/'BEA Supply Condensed'!J76)</f>
        <v/>
      </c>
    </row>
    <row r="107" spans="1:9" x14ac:dyDescent="0.45">
      <c r="A107" s="7" t="str">
        <f>'BEA Use'!A83</f>
        <v>V003</v>
      </c>
      <c r="B107" s="20" t="str">
        <f>'BEA Use'!B83</f>
        <v>Gross operating surplus</v>
      </c>
      <c r="C107" s="7">
        <f>'BEA Supply Condensed'!D77</f>
        <v>0</v>
      </c>
      <c r="D107" s="23" t="e">
        <f>'BEA Supply Condensed'!E77*'BEA Supply Condensed'!D77/SUM('BEA Supply Condensed'!C77:D77)</f>
        <v>#DIV/0!</v>
      </c>
      <c r="E107" s="23" t="e">
        <f>'BEA Supply Condensed'!F77*($A$23*'BEA Supply Condensed'!D77)/($A$23*'BEA Supply Condensed'!D77+'BEA Supply Condensed'!C77)</f>
        <v>#DIV/0!</v>
      </c>
      <c r="F107" s="7">
        <f>'BEA Supply Condensed'!G77</f>
        <v>0</v>
      </c>
      <c r="G107" s="23" t="e">
        <f>'BEA Supply Condensed'!H77*'BEA Supply Condensed'!D77/SUM('BEA Supply Condensed'!C77:D77)</f>
        <v>#DIV/0!</v>
      </c>
      <c r="H107" s="23" t="e">
        <f t="shared" si="8"/>
        <v>#DIV/0!</v>
      </c>
      <c r="I107" s="44" t="str">
        <f>IF(ISERROR(H107/'BEA Supply Condensed'!J77),"",H107/'BEA Supply Condensed'!J77)</f>
        <v/>
      </c>
    </row>
    <row r="108" spans="1:9" x14ac:dyDescent="0.45">
      <c r="A108" s="7" t="str">
        <f>'BEA Use'!A84</f>
        <v>T00OTOP</v>
      </c>
      <c r="B108" s="20" t="str">
        <f>'BEA Use'!B84</f>
        <v>Other taxes on production</v>
      </c>
      <c r="C108" s="7">
        <f>'BEA Supply Condensed'!D78</f>
        <v>0</v>
      </c>
      <c r="D108" s="23" t="e">
        <f>'BEA Supply Condensed'!E78*'BEA Supply Condensed'!D78/SUM('BEA Supply Condensed'!C78:D78)</f>
        <v>#DIV/0!</v>
      </c>
      <c r="E108" s="23" t="e">
        <f>'BEA Supply Condensed'!F78*($A$23*'BEA Supply Condensed'!D78)/($A$23*'BEA Supply Condensed'!D78+'BEA Supply Condensed'!C78)</f>
        <v>#DIV/0!</v>
      </c>
      <c r="F108" s="7">
        <f>'BEA Supply Condensed'!G78</f>
        <v>0</v>
      </c>
      <c r="G108" s="23" t="e">
        <f>'BEA Supply Condensed'!H78*'BEA Supply Condensed'!D78/SUM('BEA Supply Condensed'!C78:D78)</f>
        <v>#DIV/0!</v>
      </c>
      <c r="H108" s="23" t="e">
        <f t="shared" si="8"/>
        <v>#DIV/0!</v>
      </c>
      <c r="I108" s="44" t="str">
        <f>IF(ISERROR(H108/'BEA Supply Condensed'!J78),"",H108/'BEA Supply Condensed'!J78)</f>
        <v/>
      </c>
    </row>
    <row r="109" spans="1:9" x14ac:dyDescent="0.45">
      <c r="A109" s="7" t="str">
        <f>'BEA Use'!A85</f>
        <v>VABAS</v>
      </c>
      <c r="B109" s="20" t="str">
        <f>'BEA Use'!B85</f>
        <v>Value Added (basic prices)</v>
      </c>
      <c r="C109" s="7">
        <f>'BEA Supply Condensed'!D79</f>
        <v>0</v>
      </c>
      <c r="D109" s="23" t="e">
        <f>'BEA Supply Condensed'!E79*'BEA Supply Condensed'!D79/SUM('BEA Supply Condensed'!C79:D79)</f>
        <v>#DIV/0!</v>
      </c>
      <c r="E109" s="23" t="e">
        <f>'BEA Supply Condensed'!F79*($A$23*'BEA Supply Condensed'!D79)/($A$23*'BEA Supply Condensed'!D79+'BEA Supply Condensed'!C79)</f>
        <v>#DIV/0!</v>
      </c>
      <c r="F109" s="7">
        <f>'BEA Supply Condensed'!G79</f>
        <v>0</v>
      </c>
      <c r="G109" s="23" t="e">
        <f>'BEA Supply Condensed'!H79*'BEA Supply Condensed'!D79/SUM('BEA Supply Condensed'!C79:D79)</f>
        <v>#DIV/0!</v>
      </c>
      <c r="H109" s="23" t="e">
        <f t="shared" si="8"/>
        <v>#DIV/0!</v>
      </c>
      <c r="I109" s="44" t="str">
        <f>IF(ISERROR(H109/'BEA Supply Condensed'!J79),"",H109/'BEA Supply Condensed'!J79)</f>
        <v/>
      </c>
    </row>
    <row r="110" spans="1:9" x14ac:dyDescent="0.45">
      <c r="A110" s="7" t="str">
        <f>'BEA Use'!A86</f>
        <v>T018</v>
      </c>
      <c r="B110" s="20" t="str">
        <f>'BEA Use'!B86</f>
        <v>Total industry output (basic prices)</v>
      </c>
      <c r="C110" s="7">
        <f>'BEA Supply Condensed'!D80</f>
        <v>0</v>
      </c>
      <c r="D110" s="23" t="e">
        <f>'BEA Supply Condensed'!E80*'BEA Supply Condensed'!D80/SUM('BEA Supply Condensed'!C80:D80)</f>
        <v>#DIV/0!</v>
      </c>
      <c r="E110" s="23" t="e">
        <f>'BEA Supply Condensed'!F80*($A$23*'BEA Supply Condensed'!D80)/($A$23*'BEA Supply Condensed'!D80+'BEA Supply Condensed'!C80)</f>
        <v>#DIV/0!</v>
      </c>
      <c r="F110" s="7">
        <f>'BEA Supply Condensed'!G80</f>
        <v>0</v>
      </c>
      <c r="G110" s="23" t="e">
        <f>'BEA Supply Condensed'!H80*'BEA Supply Condensed'!D80/SUM('BEA Supply Condensed'!C80:D80)</f>
        <v>#DIV/0!</v>
      </c>
      <c r="H110" s="23" t="e">
        <f t="shared" si="8"/>
        <v>#DIV/0!</v>
      </c>
      <c r="I110" s="44" t="str">
        <f>IF(ISERROR(H110/'BEA Supply Condensed'!J80),"",H110/'BEA Supply Condensed'!J80)</f>
        <v/>
      </c>
    </row>
    <row r="111" spans="1:9" x14ac:dyDescent="0.45">
      <c r="A111" s="7" t="str">
        <f>'BEA Use'!A87</f>
        <v>T00TOP</v>
      </c>
      <c r="B111" s="20" t="str">
        <f>'BEA Use'!B87</f>
        <v>Taxes on products and imports</v>
      </c>
      <c r="C111" s="7">
        <f>'BEA Supply Condensed'!D81</f>
        <v>0</v>
      </c>
      <c r="D111" s="23" t="e">
        <f>'BEA Supply Condensed'!E81*'BEA Supply Condensed'!D81/SUM('BEA Supply Condensed'!C81:D81)</f>
        <v>#DIV/0!</v>
      </c>
      <c r="E111" s="23" t="e">
        <f>'BEA Supply Condensed'!F81*($A$23*'BEA Supply Condensed'!D81)/($A$23*'BEA Supply Condensed'!D81+'BEA Supply Condensed'!C81)</f>
        <v>#DIV/0!</v>
      </c>
      <c r="F111" s="7">
        <f>'BEA Supply Condensed'!G81</f>
        <v>0</v>
      </c>
      <c r="G111" s="23" t="e">
        <f>'BEA Supply Condensed'!H81*'BEA Supply Condensed'!D81/SUM('BEA Supply Condensed'!C81:D81)</f>
        <v>#DIV/0!</v>
      </c>
      <c r="H111" s="23" t="e">
        <f t="shared" si="8"/>
        <v>#DIV/0!</v>
      </c>
      <c r="I111" s="44" t="str">
        <f>IF(ISERROR(H111/'BEA Supply Condensed'!J81),"",H111/'BEA Supply Condensed'!J81)</f>
        <v/>
      </c>
    </row>
    <row r="112" spans="1:9" x14ac:dyDescent="0.45">
      <c r="A112" s="7" t="str">
        <f>'BEA Use'!A88</f>
        <v>T00SUB</v>
      </c>
      <c r="B112" s="20" t="str">
        <f>'BEA Use'!B88</f>
        <v>Less: Subsidies</v>
      </c>
      <c r="C112" s="7">
        <f>'BEA Supply Condensed'!D82</f>
        <v>0</v>
      </c>
      <c r="D112" s="23" t="e">
        <f>'BEA Supply Condensed'!E82*'BEA Supply Condensed'!D82/SUM('BEA Supply Condensed'!C82:D82)</f>
        <v>#DIV/0!</v>
      </c>
      <c r="E112" s="23" t="e">
        <f>'BEA Supply Condensed'!F82*($A$23*'BEA Supply Condensed'!D82)/($A$23*'BEA Supply Condensed'!D82+'BEA Supply Condensed'!C82)</f>
        <v>#DIV/0!</v>
      </c>
      <c r="F112" s="7">
        <f>'BEA Supply Condensed'!G82</f>
        <v>0</v>
      </c>
      <c r="G112" s="23" t="e">
        <f>'BEA Supply Condensed'!H82*'BEA Supply Condensed'!D82/SUM('BEA Supply Condensed'!C82:D82)</f>
        <v>#DIV/0!</v>
      </c>
      <c r="H112" s="23" t="e">
        <f t="shared" si="8"/>
        <v>#DIV/0!</v>
      </c>
      <c r="I112" s="44" t="str">
        <f>IF(ISERROR(H112/'BEA Supply Condensed'!J82),"",H112/'BEA Supply Condensed'!J82)</f>
        <v/>
      </c>
    </row>
    <row r="113" spans="1:9" x14ac:dyDescent="0.45">
      <c r="A113" s="7" t="str">
        <f>'BEA Use'!A89</f>
        <v>VAPRO</v>
      </c>
      <c r="B113" s="20" t="str">
        <f>'BEA Use'!B89</f>
        <v>Value Added (producer prices)</v>
      </c>
      <c r="C113" s="7">
        <f>'BEA Supply Condensed'!D83</f>
        <v>0</v>
      </c>
      <c r="D113" s="23" t="e">
        <f>'BEA Supply Condensed'!E83*'BEA Supply Condensed'!D83/SUM('BEA Supply Condensed'!C83:D83)</f>
        <v>#DIV/0!</v>
      </c>
      <c r="E113" s="23" t="e">
        <f>'BEA Supply Condensed'!F83*($A$23*'BEA Supply Condensed'!D83)/($A$23*'BEA Supply Condensed'!D83+'BEA Supply Condensed'!C83)</f>
        <v>#DIV/0!</v>
      </c>
      <c r="F113" s="7">
        <f>'BEA Supply Condensed'!G83</f>
        <v>0</v>
      </c>
      <c r="G113" s="23" t="e">
        <f>'BEA Supply Condensed'!H83*'BEA Supply Condensed'!D83/SUM('BEA Supply Condensed'!C83:D83)</f>
        <v>#DIV/0!</v>
      </c>
      <c r="H113" s="23" t="e">
        <f t="shared" si="8"/>
        <v>#DIV/0!</v>
      </c>
      <c r="I113" s="44" t="str">
        <f>IF(ISERROR(H113/'BEA Supply Condensed'!J83),"",H113/'BEA Supply Condensed'!J83)</f>
        <v/>
      </c>
    </row>
    <row r="114" spans="1:9" x14ac:dyDescent="0.45">
      <c r="A114" s="7"/>
      <c r="B114" s="20"/>
      <c r="C114" s="7"/>
      <c r="D114" s="23"/>
      <c r="E114" s="23"/>
      <c r="F114" s="7"/>
      <c r="G114" s="23"/>
      <c r="H114" s="23"/>
    </row>
    <row r="115" spans="1:9" x14ac:dyDescent="0.45">
      <c r="A115" s="7"/>
      <c r="B115" s="20"/>
      <c r="C115" s="7"/>
      <c r="D115" s="23"/>
      <c r="E115" s="23"/>
      <c r="F115" s="7"/>
      <c r="G115" s="23"/>
      <c r="H115" s="2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92D050"/>
  </sheetPr>
  <dimension ref="A1:W97"/>
  <sheetViews>
    <sheetView topLeftCell="A4" workbookViewId="0">
      <selection activeCell="O22" sqref="O22"/>
    </sheetView>
  </sheetViews>
  <sheetFormatPr defaultColWidth="9.1328125" defaultRowHeight="14.25" x14ac:dyDescent="0.45"/>
  <cols>
    <col min="1" max="1" width="9.1328125" style="7"/>
    <col min="2" max="2" width="47.33203125" style="7" customWidth="1"/>
    <col min="3" max="3" width="14" style="7" customWidth="1"/>
    <col min="4" max="4" width="19.1328125" style="7" customWidth="1"/>
    <col min="5" max="5" width="18.6640625" style="7" customWidth="1"/>
    <col min="6" max="6" width="18.1328125" style="7" customWidth="1"/>
    <col min="7" max="7" width="18.6640625" style="7" customWidth="1"/>
    <col min="8" max="8" width="18.1328125" style="7" customWidth="1"/>
    <col min="9" max="9" width="19.796875" style="7" customWidth="1"/>
    <col min="10" max="14" width="15.1328125" style="61" customWidth="1"/>
    <col min="15" max="18" width="12.1328125" style="12" customWidth="1"/>
    <col min="19" max="23" width="12.33203125" style="7" customWidth="1"/>
    <col min="24" max="16384" width="9.1328125" style="7"/>
  </cols>
  <sheetData>
    <row r="1" spans="1:23" x14ac:dyDescent="0.45">
      <c r="A1" s="7" t="s">
        <v>317</v>
      </c>
    </row>
    <row r="2" spans="1:23" x14ac:dyDescent="0.45">
      <c r="A2" s="7" t="s">
        <v>318</v>
      </c>
    </row>
    <row r="3" spans="1:23" x14ac:dyDescent="0.45">
      <c r="A3" s="7" t="s">
        <v>319</v>
      </c>
    </row>
    <row r="4" spans="1:23" x14ac:dyDescent="0.45">
      <c r="A4" s="7" t="s">
        <v>325</v>
      </c>
    </row>
    <row r="5" spans="1:23" x14ac:dyDescent="0.45">
      <c r="A5" s="7" t="s">
        <v>326</v>
      </c>
    </row>
    <row r="7" spans="1:23" x14ac:dyDescent="0.45">
      <c r="A7" s="7" t="s">
        <v>320</v>
      </c>
    </row>
    <row r="8" spans="1:23" x14ac:dyDescent="0.45">
      <c r="A8" s="7" t="s">
        <v>321</v>
      </c>
    </row>
    <row r="9" spans="1:23" x14ac:dyDescent="0.45">
      <c r="A9" s="7" t="s">
        <v>322</v>
      </c>
    </row>
    <row r="10" spans="1:23" x14ac:dyDescent="0.45">
      <c r="A10" s="7" t="s">
        <v>323</v>
      </c>
    </row>
    <row r="12" spans="1:23" x14ac:dyDescent="0.45">
      <c r="G12" s="64" t="s">
        <v>1483</v>
      </c>
      <c r="H12" s="65"/>
      <c r="I12" s="65"/>
      <c r="J12" s="64"/>
      <c r="K12" s="65"/>
      <c r="L12" s="65"/>
      <c r="M12" s="65"/>
      <c r="N12" s="65"/>
    </row>
    <row r="13" spans="1:23" ht="42.75" x14ac:dyDescent="0.45">
      <c r="A13" s="2" t="str">
        <f>'BEA Use'!A7</f>
        <v>IOCode</v>
      </c>
      <c r="B13" s="2" t="str">
        <f>'BEA Use'!B7</f>
        <v>Name</v>
      </c>
      <c r="C13" s="19" t="s">
        <v>324</v>
      </c>
      <c r="D13" s="17" t="s">
        <v>327</v>
      </c>
      <c r="E13" s="17" t="s">
        <v>1</v>
      </c>
      <c r="F13" s="17" t="s">
        <v>328</v>
      </c>
      <c r="G13" s="17" t="s">
        <v>9</v>
      </c>
      <c r="H13" s="17" t="s">
        <v>1469</v>
      </c>
      <c r="I13" s="17" t="s">
        <v>10</v>
      </c>
      <c r="J13" s="17" t="s">
        <v>1471</v>
      </c>
      <c r="K13" s="17" t="s">
        <v>1472</v>
      </c>
      <c r="L13" s="17" t="s">
        <v>1482</v>
      </c>
      <c r="M13" s="17" t="s">
        <v>1474</v>
      </c>
      <c r="N13" s="17" t="s">
        <v>1475</v>
      </c>
      <c r="O13" s="24" t="s">
        <v>329</v>
      </c>
      <c r="P13" s="24" t="s">
        <v>1484</v>
      </c>
      <c r="Q13" s="24" t="s">
        <v>330</v>
      </c>
      <c r="R13" s="24" t="s">
        <v>331</v>
      </c>
      <c r="S13" s="24" t="s">
        <v>1471</v>
      </c>
      <c r="T13" s="24" t="s">
        <v>1472</v>
      </c>
      <c r="U13" s="24" t="s">
        <v>1482</v>
      </c>
      <c r="V13" s="24" t="s">
        <v>1474</v>
      </c>
      <c r="W13" s="24" t="s">
        <v>1475</v>
      </c>
    </row>
    <row r="14" spans="1:23" x14ac:dyDescent="0.45">
      <c r="A14" s="7" t="str">
        <f>'BEA Use'!A8</f>
        <v>111CA</v>
      </c>
      <c r="B14" s="18" t="str">
        <f>'BEA Use'!B8</f>
        <v>Farms</v>
      </c>
      <c r="C14" s="7">
        <f>'BEA Use Condensed'!M2</f>
        <v>577472</v>
      </c>
      <c r="D14" s="23">
        <f>C14-'Imports Calculations'!H32-'BEA Use Condensed'!L2</f>
        <v>520074.1181029696</v>
      </c>
      <c r="E14" s="23">
        <f>'BEA Use Condensed'!K2</f>
        <v>60702</v>
      </c>
      <c r="F14" s="23">
        <f>D14-E14</f>
        <v>459372.1181029696</v>
      </c>
      <c r="G14" s="23">
        <f>$F14*('BEA Use Condensed'!I2/SUM('BEA Use Condensed'!$C2:$J2))</f>
        <v>4082.8265165012122</v>
      </c>
      <c r="H14" s="23">
        <f>$F14*('BEA Use Condensed'!H2/SUM('BEA Use Condensed'!$C2:$J2))</f>
        <v>326361.55835292424</v>
      </c>
      <c r="I14" s="23">
        <f>$F14*('BEA Use Condensed'!J2/SUM('BEA Use Condensed'!$C2:$J2))</f>
        <v>128048.47611162014</v>
      </c>
      <c r="J14" s="23">
        <f>$F14*('BEA Use Condensed'!C2/SUM('BEA Use Condensed'!$C2:$J2))</f>
        <v>0</v>
      </c>
      <c r="K14" s="23">
        <f>$F14*('BEA Use Condensed'!D2/SUM('BEA Use Condensed'!$C2:$J2))</f>
        <v>60.570016736773397</v>
      </c>
      <c r="L14" s="23">
        <f>$F14*('BEA Use Condensed'!E2/SUM('BEA Use Condensed'!$C2:$J2))</f>
        <v>31.983364518386686</v>
      </c>
      <c r="M14" s="23">
        <f>$F14*('BEA Use Condensed'!F2/SUM('BEA Use Condensed'!$C2:$J2))</f>
        <v>786.70374066886063</v>
      </c>
      <c r="N14" s="23">
        <f>$F14*('BEA Use Condensed'!G2/SUM('BEA Use Condensed'!$C2:$J2))</f>
        <v>0</v>
      </c>
      <c r="O14" s="26">
        <f t="shared" ref="O14:O45" si="0">G14/D14</f>
        <v>7.8504704894636814E-3</v>
      </c>
      <c r="P14" s="26">
        <f t="shared" ref="P14:P45" si="1">H14/D14</f>
        <v>0.62752893672802967</v>
      </c>
      <c r="Q14" s="26">
        <f t="shared" ref="Q14:Q45" si="2">I14/D14</f>
        <v>0.24621197566741398</v>
      </c>
      <c r="R14" s="26">
        <f t="shared" ref="R14:R45" si="3">E14/D14</f>
        <v>0.11671797900925651</v>
      </c>
      <c r="S14" s="68">
        <f>J14/$D14</f>
        <v>0</v>
      </c>
      <c r="T14" s="68">
        <f t="shared" ref="T14:W14" si="4">K14/$D14</f>
        <v>1.1646420121368379E-4</v>
      </c>
      <c r="U14" s="68">
        <f t="shared" si="4"/>
        <v>6.149770466380773E-5</v>
      </c>
      <c r="V14" s="68">
        <f t="shared" si="4"/>
        <v>1.5126761999586778E-3</v>
      </c>
      <c r="W14" s="68">
        <f t="shared" si="4"/>
        <v>0</v>
      </c>
    </row>
    <row r="15" spans="1:23" x14ac:dyDescent="0.45">
      <c r="A15" s="7" t="str">
        <f>'BEA Use'!A9</f>
        <v>113FF</v>
      </c>
      <c r="B15" s="7" t="str">
        <f>'BEA Use'!B9</f>
        <v>Forestry, fishing, and related activities</v>
      </c>
      <c r="C15" s="7">
        <f>'BEA Use Condensed'!M3</f>
        <v>101028</v>
      </c>
      <c r="D15" s="23">
        <f>C15-'Imports Calculations'!H33-'BEA Use Condensed'!L3</f>
        <v>76230.463845720864</v>
      </c>
      <c r="E15" s="23">
        <f>'BEA Use Condensed'!K3</f>
        <v>7992</v>
      </c>
      <c r="F15" s="23">
        <f t="shared" ref="F15:F17" si="5">D15-E15</f>
        <v>68238.463845720864</v>
      </c>
      <c r="G15" s="23">
        <f>$F15*('BEA Use Condensed'!I3/SUM('BEA Use Condensed'!$C3:$J3))</f>
        <v>3442.3810917559763</v>
      </c>
      <c r="H15" s="23">
        <f>$F15*('BEA Use Condensed'!H3/SUM('BEA Use Condensed'!$C3:$J3))</f>
        <v>50302.479099912234</v>
      </c>
      <c r="I15" s="23">
        <f>$F15*('BEA Use Condensed'!J3/SUM('BEA Use Condensed'!$C3:$J3))</f>
        <v>7184.4589008609901</v>
      </c>
      <c r="J15" s="23">
        <f>$F15*('BEA Use Condensed'!C3/SUM('BEA Use Condensed'!$C3:$J3))</f>
        <v>0</v>
      </c>
      <c r="K15" s="23">
        <f>$F15*('BEA Use Condensed'!D3/SUM('BEA Use Condensed'!$C3:$J3))</f>
        <v>60.089567388278013</v>
      </c>
      <c r="L15" s="23">
        <f>$F15*('BEA Use Condensed'!E3/SUM('BEA Use Condensed'!$C3:$J3))</f>
        <v>18.026870216483406</v>
      </c>
      <c r="M15" s="23">
        <f>$F15*('BEA Use Condensed'!F3/SUM('BEA Use Condensed'!$C3:$J3))</f>
        <v>7231.0283155869047</v>
      </c>
      <c r="N15" s="23">
        <f>$F15*('BEA Use Condensed'!G3/SUM('BEA Use Condensed'!$C3:$J3))</f>
        <v>0</v>
      </c>
      <c r="O15" s="25">
        <f t="shared" si="0"/>
        <v>4.5157551431444051E-2</v>
      </c>
      <c r="P15" s="25">
        <f t="shared" si="1"/>
        <v>0.65987371140384221</v>
      </c>
      <c r="Q15" s="25">
        <f t="shared" si="2"/>
        <v>9.4246558900668215E-2</v>
      </c>
      <c r="R15" s="25">
        <f t="shared" si="3"/>
        <v>0.10483997599928843</v>
      </c>
      <c r="S15" s="66">
        <f t="shared" ref="S15:S78" si="6">J15/$D15</f>
        <v>0</v>
      </c>
      <c r="T15" s="66">
        <f t="shared" ref="T15:T78" si="7">K15/$D15</f>
        <v>7.8826186221154799E-4</v>
      </c>
      <c r="U15" s="66">
        <f t="shared" ref="U15:U78" si="8">L15/$D15</f>
        <v>2.3647855866346443E-4</v>
      </c>
      <c r="V15" s="66">
        <f t="shared" ref="V15:V78" si="9">M15/$D15</f>
        <v>9.4857461843882149E-2</v>
      </c>
      <c r="W15" s="66">
        <f t="shared" ref="W15:W78" si="10">N15/$D15</f>
        <v>0</v>
      </c>
    </row>
    <row r="16" spans="1:23" x14ac:dyDescent="0.45">
      <c r="A16" s="7" t="str">
        <f>'BEA Use'!A10</f>
        <v>211</v>
      </c>
      <c r="B16" s="49" t="str">
        <f>'BEA Use'!B10</f>
        <v>Oil and gas extraction</v>
      </c>
      <c r="C16" s="7">
        <f>'BEA Use Condensed'!M4</f>
        <v>570365</v>
      </c>
      <c r="D16" s="23">
        <f>C16-'Imports Calculations'!H34-'BEA Use Condensed'!L4</f>
        <v>354353.87248330959</v>
      </c>
      <c r="E16" s="23">
        <f>'BEA Use Condensed'!K4</f>
        <v>72776</v>
      </c>
      <c r="F16" s="23">
        <f t="shared" si="5"/>
        <v>281577.87248330959</v>
      </c>
      <c r="G16" s="23">
        <f>$F16*('BEA Use Condensed'!I4/SUM('BEA Use Condensed'!$C4:$J4))</f>
        <v>16554.254878299493</v>
      </c>
      <c r="H16" s="23">
        <f>$F16*('BEA Use Condensed'!H4/SUM('BEA Use Condensed'!$C4:$J4))</f>
        <v>2865.0836357880721</v>
      </c>
      <c r="I16" s="23">
        <f>$F16*('BEA Use Condensed'!J4/SUM('BEA Use Condensed'!$C4:$J4))</f>
        <v>0</v>
      </c>
      <c r="J16" s="23">
        <f>$F16*('BEA Use Condensed'!C4/SUM('BEA Use Condensed'!$C4:$J4))</f>
        <v>21914.17038970397</v>
      </c>
      <c r="K16" s="23">
        <f>$F16*('BEA Use Condensed'!D4/SUM('BEA Use Condensed'!$C4:$J4))</f>
        <v>0.56354910223998267</v>
      </c>
      <c r="L16" s="23">
        <f>$F16*('BEA Use Condensed'!E4/SUM('BEA Use Condensed'!$C4:$J4))</f>
        <v>240243.80003041582</v>
      </c>
      <c r="M16" s="23">
        <f>$F16*('BEA Use Condensed'!F4/SUM('BEA Use Condensed'!$C4:$J4))</f>
        <v>0</v>
      </c>
      <c r="N16" s="23">
        <f>$F16*('BEA Use Condensed'!G4/SUM('BEA Use Condensed'!$C4:$J4))</f>
        <v>0</v>
      </c>
      <c r="O16" s="54">
        <f t="shared" si="0"/>
        <v>4.6716731955791492E-2</v>
      </c>
      <c r="P16" s="54">
        <f t="shared" si="1"/>
        <v>8.0853741366210697E-3</v>
      </c>
      <c r="Q16" s="54">
        <f t="shared" si="2"/>
        <v>0</v>
      </c>
      <c r="R16" s="54">
        <f t="shared" si="3"/>
        <v>0.20537661826576431</v>
      </c>
      <c r="S16" s="69">
        <f t="shared" si="6"/>
        <v>6.1842615790056447E-2</v>
      </c>
      <c r="T16" s="69">
        <f t="shared" si="7"/>
        <v>1.5903568325375825E-6</v>
      </c>
      <c r="U16" s="69">
        <f t="shared" si="8"/>
        <v>0.67797706949493419</v>
      </c>
      <c r="V16" s="69">
        <f t="shared" si="9"/>
        <v>0</v>
      </c>
      <c r="W16" s="69">
        <f t="shared" si="10"/>
        <v>0</v>
      </c>
    </row>
    <row r="17" spans="1:23" x14ac:dyDescent="0.45">
      <c r="A17" s="7" t="str">
        <f>'BEA Use'!A11</f>
        <v>212</v>
      </c>
      <c r="B17" s="49" t="str">
        <f>'BEA Use'!B11</f>
        <v>Mining, except oil and gas</v>
      </c>
      <c r="C17" s="7">
        <f>'BEA Use Condensed'!M5</f>
        <v>128163</v>
      </c>
      <c r="D17" s="23">
        <f>C17-'Imports Calculations'!H35-'BEA Use Condensed'!L5</f>
        <v>127577</v>
      </c>
      <c r="E17" s="23">
        <f>'BEA Use Condensed'!K5</f>
        <v>20917</v>
      </c>
      <c r="F17" s="23">
        <f t="shared" si="5"/>
        <v>106660</v>
      </c>
      <c r="G17" s="23">
        <f>$F17*('BEA Use Condensed'!I5/SUM('BEA Use Condensed'!$C5:$J5))</f>
        <v>11767.448366380724</v>
      </c>
      <c r="H17" s="23">
        <f>$F17*('BEA Use Condensed'!H5/SUM('BEA Use Condensed'!$C5:$J5))</f>
        <v>71843.632119251866</v>
      </c>
      <c r="I17" s="23">
        <f>$F17*('BEA Use Condensed'!J5/SUM('BEA Use Condensed'!$C5:$J5))</f>
        <v>360.98307786059155</v>
      </c>
      <c r="J17" s="23">
        <f>$F17*('BEA Use Condensed'!C5/SUM('BEA Use Condensed'!$C5:$J5))</f>
        <v>12046.435288051376</v>
      </c>
      <c r="K17" s="23">
        <f>$F17*('BEA Use Condensed'!D5/SUM('BEA Use Condensed'!$C5:$J5))</f>
        <v>6398.0510193591645</v>
      </c>
      <c r="L17" s="23">
        <f>$F17*('BEA Use Condensed'!E5/SUM('BEA Use Condensed'!$C5:$J5))</f>
        <v>4241.450222847744</v>
      </c>
      <c r="M17" s="23">
        <f>$F17*('BEA Use Condensed'!F5/SUM('BEA Use Condensed'!$C5:$J5))</f>
        <v>1.9999062485351333</v>
      </c>
      <c r="N17" s="23">
        <f>$F17*('BEA Use Condensed'!G5/SUM('BEA Use Condensed'!$C5:$J5))</f>
        <v>0</v>
      </c>
      <c r="O17" s="54">
        <f t="shared" si="0"/>
        <v>9.2238008154923876E-2</v>
      </c>
      <c r="P17" s="54">
        <f t="shared" si="1"/>
        <v>0.56313937558691507</v>
      </c>
      <c r="Q17" s="54">
        <f t="shared" si="2"/>
        <v>2.8295310115506052E-3</v>
      </c>
      <c r="R17" s="54">
        <f t="shared" si="3"/>
        <v>0.16395588546524845</v>
      </c>
      <c r="S17" s="69">
        <f t="shared" si="6"/>
        <v>9.4424820210942229E-2</v>
      </c>
      <c r="T17" s="69">
        <f t="shared" si="7"/>
        <v>5.0150505336848838E-2</v>
      </c>
      <c r="U17" s="69">
        <f t="shared" si="8"/>
        <v>3.3246198161484782E-2</v>
      </c>
      <c r="V17" s="69">
        <f t="shared" si="9"/>
        <v>1.5676072086152938E-5</v>
      </c>
      <c r="W17" s="69">
        <f t="shared" si="10"/>
        <v>0</v>
      </c>
    </row>
    <row r="18" spans="1:23" x14ac:dyDescent="0.45">
      <c r="A18" s="7" t="str">
        <f>'BEA Use'!A12</f>
        <v>213</v>
      </c>
      <c r="B18" s="7" t="str">
        <f>'BEA Use'!B12</f>
        <v>Support activities for mining</v>
      </c>
      <c r="C18" s="7">
        <f>'BEA Use Condensed'!M6</f>
        <v>157109</v>
      </c>
      <c r="D18" s="23">
        <f>C18-'Imports Calculations'!H36-'BEA Use Condensed'!L6</f>
        <v>156363</v>
      </c>
      <c r="E18" s="23">
        <f>'BEA Use Condensed'!K6</f>
        <v>2528</v>
      </c>
      <c r="F18" s="23">
        <f t="shared" ref="F18:F81" si="11">D18-E18</f>
        <v>153835</v>
      </c>
      <c r="G18" s="23">
        <f>$F18*('BEA Use Condensed'!I6/SUM('BEA Use Condensed'!$C6:$J6))</f>
        <v>0</v>
      </c>
      <c r="H18" s="23">
        <f>$F18*('BEA Use Condensed'!H6/SUM('BEA Use Condensed'!$C6:$J6))</f>
        <v>140502.39448692568</v>
      </c>
      <c r="I18" s="23">
        <f>$F18*('BEA Use Condensed'!J6/SUM('BEA Use Condensed'!$C6:$J6))</f>
        <v>0</v>
      </c>
      <c r="J18" s="23">
        <f>$F18*('BEA Use Condensed'!C6/SUM('BEA Use Condensed'!$C6:$J6))</f>
        <v>0</v>
      </c>
      <c r="K18" s="23">
        <f>$F18*('BEA Use Condensed'!D6/SUM('BEA Use Condensed'!$C6:$J6))</f>
        <v>1946.8448194646908</v>
      </c>
      <c r="L18" s="23">
        <f>$F18*('BEA Use Condensed'!E6/SUM('BEA Use Condensed'!$C6:$J6))</f>
        <v>11385.760693609616</v>
      </c>
      <c r="M18" s="23">
        <f>$F18*('BEA Use Condensed'!F6/SUM('BEA Use Condensed'!$C6:$J6))</f>
        <v>0</v>
      </c>
      <c r="N18" s="23">
        <f>$F18*('BEA Use Condensed'!G6/SUM('BEA Use Condensed'!$C6:$J6))</f>
        <v>0</v>
      </c>
      <c r="O18" s="25">
        <f t="shared" si="0"/>
        <v>0</v>
      </c>
      <c r="P18" s="25">
        <f t="shared" si="1"/>
        <v>0.89856548215962651</v>
      </c>
      <c r="Q18" s="25">
        <f t="shared" si="2"/>
        <v>0</v>
      </c>
      <c r="R18" s="25">
        <f t="shared" si="3"/>
        <v>1.6167507658461401E-2</v>
      </c>
      <c r="S18" s="66">
        <f t="shared" si="6"/>
        <v>0</v>
      </c>
      <c r="T18" s="66">
        <f t="shared" si="7"/>
        <v>1.2450802424260795E-2</v>
      </c>
      <c r="U18" s="66">
        <f t="shared" si="8"/>
        <v>7.2816207757651213E-2</v>
      </c>
      <c r="V18" s="66">
        <f t="shared" si="9"/>
        <v>0</v>
      </c>
      <c r="W18" s="66">
        <f t="shared" si="10"/>
        <v>0</v>
      </c>
    </row>
    <row r="19" spans="1:23" x14ac:dyDescent="0.45">
      <c r="A19" s="7" t="str">
        <f>'BEA Use'!A13</f>
        <v>22</v>
      </c>
      <c r="B19" s="7" t="str">
        <f>'BEA Use'!B13</f>
        <v>Utilities</v>
      </c>
      <c r="C19" s="7">
        <f>'BEA Use Condensed'!M7</f>
        <v>656119</v>
      </c>
      <c r="D19" s="23">
        <f>C19-'Imports Calculations'!H37-'BEA Use Condensed'!L7</f>
        <v>653502.5529527216</v>
      </c>
      <c r="E19" s="23">
        <f>'BEA Use Condensed'!K7</f>
        <v>4264</v>
      </c>
      <c r="F19" s="23">
        <f t="shared" si="11"/>
        <v>649238.5529527216</v>
      </c>
      <c r="G19" s="23">
        <f>$F19*('BEA Use Condensed'!I7/SUM('BEA Use Condensed'!$C7:$J7))</f>
        <v>26639.641601010106</v>
      </c>
      <c r="H19" s="23">
        <f>$F19*('BEA Use Condensed'!H7/SUM('BEA Use Condensed'!$C7:$J7))</f>
        <v>302552.70529113704</v>
      </c>
      <c r="I19" s="23">
        <f>$F19*('BEA Use Condensed'!J7/SUM('BEA Use Condensed'!$C7:$J7))</f>
        <v>282556.29132233758</v>
      </c>
      <c r="J19" s="23">
        <f>$F19*('BEA Use Condensed'!C7/SUM('BEA Use Condensed'!$C7:$J7))</f>
        <v>23643.715256528918</v>
      </c>
      <c r="K19" s="23">
        <f>$F19*('BEA Use Condensed'!D7/SUM('BEA Use Condensed'!$C7:$J7))</f>
        <v>2587.5704850131028</v>
      </c>
      <c r="L19" s="23">
        <f>$F19*('BEA Use Condensed'!E7/SUM('BEA Use Condensed'!$C7:$J7))</f>
        <v>11120.186921600804</v>
      </c>
      <c r="M19" s="23">
        <f>$F19*('BEA Use Condensed'!F7/SUM('BEA Use Condensed'!$C7:$J7))</f>
        <v>138.44207509404438</v>
      </c>
      <c r="N19" s="23">
        <f>$F19*('BEA Use Condensed'!G7/SUM('BEA Use Condensed'!$C7:$J7))</f>
        <v>0</v>
      </c>
      <c r="O19" s="25">
        <f t="shared" si="0"/>
        <v>4.0764403261539184E-2</v>
      </c>
      <c r="P19" s="25">
        <f t="shared" si="1"/>
        <v>0.46297096151210532</v>
      </c>
      <c r="Q19" s="25">
        <f t="shared" si="2"/>
        <v>0.43237213082896625</v>
      </c>
      <c r="R19" s="25">
        <f t="shared" si="3"/>
        <v>6.5248406157465827E-3</v>
      </c>
      <c r="S19" s="66">
        <f t="shared" si="6"/>
        <v>3.6179989121235233E-2</v>
      </c>
      <c r="T19" s="66">
        <f t="shared" si="7"/>
        <v>3.9595415095498541E-3</v>
      </c>
      <c r="U19" s="66">
        <f t="shared" si="8"/>
        <v>1.7016286885730508E-2</v>
      </c>
      <c r="V19" s="66">
        <f t="shared" si="9"/>
        <v>2.1184626512707767E-4</v>
      </c>
      <c r="W19" s="66">
        <f t="shared" si="10"/>
        <v>0</v>
      </c>
    </row>
    <row r="20" spans="1:23" x14ac:dyDescent="0.45">
      <c r="A20" s="7" t="str">
        <f>'BEA Use'!A14</f>
        <v>23</v>
      </c>
      <c r="B20" s="7" t="str">
        <f>'BEA Use'!B14</f>
        <v>Construction</v>
      </c>
      <c r="C20" s="7">
        <f>'BEA Use Condensed'!M8</f>
        <v>1701712</v>
      </c>
      <c r="D20" s="23">
        <f>C20-'Imports Calculations'!H38-'BEA Use Condensed'!L8</f>
        <v>1701712</v>
      </c>
      <c r="E20" s="23">
        <f>'BEA Use Condensed'!K8</f>
        <v>100</v>
      </c>
      <c r="F20" s="23">
        <f t="shared" si="11"/>
        <v>1701612</v>
      </c>
      <c r="G20" s="23">
        <f>$F20*('BEA Use Condensed'!I8/SUM('BEA Use Condensed'!$C8:$J8))</f>
        <v>415625.02298520936</v>
      </c>
      <c r="H20" s="23">
        <f>$F20*('BEA Use Condensed'!H8/SUM('BEA Use Condensed'!$C8:$J8))</f>
        <v>664672.43754642643</v>
      </c>
      <c r="I20" s="23">
        <f>$F20*('BEA Use Condensed'!J8/SUM('BEA Use Condensed'!$C8:$J8))</f>
        <v>600646.58805276873</v>
      </c>
      <c r="J20" s="23">
        <f>$F20*('BEA Use Condensed'!C8/SUM('BEA Use Condensed'!$C8:$J8))</f>
        <v>7383.9826423822997</v>
      </c>
      <c r="K20" s="23">
        <f>$F20*('BEA Use Condensed'!D8/SUM('BEA Use Condensed'!$C8:$J8))</f>
        <v>1701.0929355179044</v>
      </c>
      <c r="L20" s="23">
        <f>$F20*('BEA Use Condensed'!E8/SUM('BEA Use Condensed'!$C8:$J8))</f>
        <v>11538.875941126415</v>
      </c>
      <c r="M20" s="23">
        <f>$F20*('BEA Use Condensed'!F8/SUM('BEA Use Condensed'!$C8:$J8))</f>
        <v>43.999896568908611</v>
      </c>
      <c r="N20" s="23">
        <f>$F20*('BEA Use Condensed'!G8/SUM('BEA Use Condensed'!$C8:$J8))</f>
        <v>0</v>
      </c>
      <c r="O20" s="25">
        <f t="shared" si="0"/>
        <v>0.24423934425167676</v>
      </c>
      <c r="P20" s="25">
        <f t="shared" si="1"/>
        <v>0.39059043924378883</v>
      </c>
      <c r="Q20" s="25">
        <f t="shared" si="2"/>
        <v>0.35296606479402431</v>
      </c>
      <c r="R20" s="25">
        <f t="shared" si="3"/>
        <v>5.8764350254332111E-5</v>
      </c>
      <c r="S20" s="66">
        <f t="shared" si="6"/>
        <v>4.3391494226886216E-3</v>
      </c>
      <c r="T20" s="66">
        <f t="shared" si="7"/>
        <v>9.9963621077944114E-4</v>
      </c>
      <c r="U20" s="66">
        <f t="shared" si="8"/>
        <v>6.7807454734563864E-3</v>
      </c>
      <c r="V20" s="66">
        <f t="shared" si="9"/>
        <v>2.5856253331297313E-5</v>
      </c>
      <c r="W20" s="66">
        <f t="shared" si="10"/>
        <v>0</v>
      </c>
    </row>
    <row r="21" spans="1:23" x14ac:dyDescent="0.45">
      <c r="A21" s="7" t="str">
        <f>'BEA Use'!A15</f>
        <v>321</v>
      </c>
      <c r="B21" s="21" t="str">
        <f>'BEA Use'!B15</f>
        <v>Wood products</v>
      </c>
      <c r="C21" s="7">
        <f>'BEA Use Condensed'!M9</f>
        <v>184489</v>
      </c>
      <c r="D21" s="23">
        <f>C21-'Imports Calculations'!H39-'BEA Use Condensed'!L9</f>
        <v>150812.67593245662</v>
      </c>
      <c r="E21" s="23">
        <f>'BEA Use Condensed'!K9</f>
        <v>7115</v>
      </c>
      <c r="F21" s="23">
        <f t="shared" si="11"/>
        <v>143697.67593245662</v>
      </c>
      <c r="G21" s="23">
        <f>$F21*('BEA Use Condensed'!I9/SUM('BEA Use Condensed'!$C9:$J9))</f>
        <v>5077.2685601350613</v>
      </c>
      <c r="H21" s="23">
        <f>$F21*('BEA Use Condensed'!H9/SUM('BEA Use Condensed'!$C9:$J9))</f>
        <v>119711.34217270247</v>
      </c>
      <c r="I21" s="23">
        <f>$F21*('BEA Use Condensed'!J9/SUM('BEA Use Condensed'!$C9:$J9))</f>
        <v>18618.81942284276</v>
      </c>
      <c r="J21" s="23">
        <f>$F21*('BEA Use Condensed'!C9/SUM('BEA Use Condensed'!$C9:$J9))</f>
        <v>0</v>
      </c>
      <c r="K21" s="23">
        <f>$F21*('BEA Use Condensed'!D9/SUM('BEA Use Condensed'!$C9:$J9))</f>
        <v>129.32794092650695</v>
      </c>
      <c r="L21" s="23">
        <f>$F21*('BEA Use Condensed'!E9/SUM('BEA Use Condensed'!$C9:$J9))</f>
        <v>117.82812669255766</v>
      </c>
      <c r="M21" s="23">
        <f>$F21*('BEA Use Condensed'!F9/SUM('BEA Use Condensed'!$C9:$J9))</f>
        <v>43.08970915727113</v>
      </c>
      <c r="N21" s="23">
        <f>$F21*('BEA Use Condensed'!G9/SUM('BEA Use Condensed'!$C9:$J9))</f>
        <v>0</v>
      </c>
      <c r="O21" s="27">
        <f t="shared" si="0"/>
        <v>3.3666059757529801E-2</v>
      </c>
      <c r="P21" s="27">
        <f t="shared" si="1"/>
        <v>0.7937750685248548</v>
      </c>
      <c r="Q21" s="27">
        <f t="shared" si="2"/>
        <v>0.12345659479698799</v>
      </c>
      <c r="R21" s="27">
        <f t="shared" si="3"/>
        <v>4.7177731951301913E-2</v>
      </c>
      <c r="S21" s="67">
        <f t="shared" si="6"/>
        <v>0</v>
      </c>
      <c r="T21" s="67">
        <f t="shared" si="7"/>
        <v>8.5754025732179251E-4</v>
      </c>
      <c r="U21" s="67">
        <f t="shared" si="8"/>
        <v>7.8128795185179582E-4</v>
      </c>
      <c r="V21" s="67">
        <f t="shared" si="9"/>
        <v>2.8571676015197428E-4</v>
      </c>
      <c r="W21" s="67">
        <f t="shared" si="10"/>
        <v>0</v>
      </c>
    </row>
    <row r="22" spans="1:23" x14ac:dyDescent="0.45">
      <c r="A22" s="7" t="str">
        <f>'BEA Use'!A16</f>
        <v>327</v>
      </c>
      <c r="B22" s="21" t="str">
        <f>'BEA Use'!B16</f>
        <v>Nonmetallic mineral products</v>
      </c>
      <c r="C22" s="7">
        <f>'BEA Use Condensed'!M10</f>
        <v>236773</v>
      </c>
      <c r="D22" s="23">
        <f>C22-'Imports Calculations'!H40-'BEA Use Condensed'!L10</f>
        <v>186303.46708913412</v>
      </c>
      <c r="E22" s="23">
        <f>'BEA Use Condensed'!K10</f>
        <v>11789</v>
      </c>
      <c r="F22" s="23">
        <f t="shared" si="11"/>
        <v>174514.46708913412</v>
      </c>
      <c r="G22" s="23">
        <f>$F22*('BEA Use Condensed'!I10/SUM('BEA Use Condensed'!$C10:$J10))</f>
        <v>4996.7590333166636</v>
      </c>
      <c r="H22" s="23">
        <f>$F22*('BEA Use Condensed'!H10/SUM('BEA Use Condensed'!$C10:$J10))</f>
        <v>145853.45751505368</v>
      </c>
      <c r="I22" s="23">
        <f>$F22*('BEA Use Condensed'!J10/SUM('BEA Use Condensed'!$C10:$J10))</f>
        <v>19363.222974851964</v>
      </c>
      <c r="J22" s="23">
        <f>$F22*('BEA Use Condensed'!C10/SUM('BEA Use Condensed'!$C10:$J10))</f>
        <v>66.446263740913082</v>
      </c>
      <c r="K22" s="23">
        <f>$F22*('BEA Use Condensed'!D10/SUM('BEA Use Condensed'!$C10:$J10))</f>
        <v>501.87071471052769</v>
      </c>
      <c r="L22" s="23">
        <f>$F22*('BEA Use Condensed'!E10/SUM('BEA Use Condensed'!$C10:$J10))</f>
        <v>3668.6094859691348</v>
      </c>
      <c r="M22" s="23">
        <f>$F22*('BEA Use Condensed'!F10/SUM('BEA Use Condensed'!$C10:$J10))</f>
        <v>64.101101491233806</v>
      </c>
      <c r="N22" s="23">
        <f>$F22*('BEA Use Condensed'!G10/SUM('BEA Use Condensed'!$C10:$J10))</f>
        <v>0</v>
      </c>
      <c r="O22" s="27">
        <f t="shared" si="0"/>
        <v>2.6820537005497802E-2</v>
      </c>
      <c r="P22" s="27">
        <f t="shared" si="1"/>
        <v>0.78288106922493428</v>
      </c>
      <c r="Q22" s="27">
        <f t="shared" si="2"/>
        <v>0.1039337768501534</v>
      </c>
      <c r="R22" s="27">
        <f t="shared" si="3"/>
        <v>6.3278478839901189E-2</v>
      </c>
      <c r="S22" s="67">
        <f t="shared" si="6"/>
        <v>3.5665607720076868E-4</v>
      </c>
      <c r="T22" s="67">
        <f t="shared" si="7"/>
        <v>2.6938345407732812E-3</v>
      </c>
      <c r="U22" s="67">
        <f t="shared" si="8"/>
        <v>1.9691579245886728E-2</v>
      </c>
      <c r="V22" s="67">
        <f t="shared" si="9"/>
        <v>3.4406821565250627E-4</v>
      </c>
      <c r="W22" s="67">
        <f t="shared" si="10"/>
        <v>0</v>
      </c>
    </row>
    <row r="23" spans="1:23" x14ac:dyDescent="0.45">
      <c r="A23" s="7" t="str">
        <f>'BEA Use'!A17</f>
        <v>331</v>
      </c>
      <c r="B23" s="18" t="str">
        <f>'BEA Use'!B17</f>
        <v>Primary metals</v>
      </c>
      <c r="C23" s="7">
        <f>'BEA Use Condensed'!M11</f>
        <v>396018</v>
      </c>
      <c r="D23" s="23">
        <f>C23-'Imports Calculations'!H41-'BEA Use Condensed'!L11</f>
        <v>281647.5436146016</v>
      </c>
      <c r="E23" s="23">
        <f>'BEA Use Condensed'!K11</f>
        <v>35368</v>
      </c>
      <c r="F23" s="23">
        <f t="shared" si="11"/>
        <v>246279.5436146016</v>
      </c>
      <c r="G23" s="23">
        <f>$F23*('BEA Use Condensed'!I11/SUM('BEA Use Condensed'!$C11:$J11))</f>
        <v>848.31188950981812</v>
      </c>
      <c r="H23" s="23">
        <f>$F23*('BEA Use Condensed'!H11/SUM('BEA Use Condensed'!$C11:$J11))</f>
        <v>238829.00107681658</v>
      </c>
      <c r="I23" s="23">
        <f>$F23*('BEA Use Condensed'!J11/SUM('BEA Use Condensed'!$C11:$J11))</f>
        <v>789.903529904224</v>
      </c>
      <c r="J23" s="23">
        <f>$F23*('BEA Use Condensed'!C11/SUM('BEA Use Condensed'!$C11:$J11))</f>
        <v>2.0860128430569298</v>
      </c>
      <c r="K23" s="23">
        <f>$F23*('BEA Use Condensed'!D11/SUM('BEA Use Condensed'!$C11:$J11))</f>
        <v>553.36778346588483</v>
      </c>
      <c r="L23" s="23">
        <f>$F23*('BEA Use Condensed'!E11/SUM('BEA Use Condensed'!$C11:$J11))</f>
        <v>5256.873322062017</v>
      </c>
      <c r="M23" s="23">
        <f>$F23*('BEA Use Condensed'!F11/SUM('BEA Use Condensed'!$C11:$J11))</f>
        <v>0</v>
      </c>
      <c r="N23" s="23">
        <f>$F23*('BEA Use Condensed'!G11/SUM('BEA Use Condensed'!$C11:$J11))</f>
        <v>0</v>
      </c>
      <c r="O23" s="26">
        <f t="shared" si="0"/>
        <v>3.0119626772624145E-3</v>
      </c>
      <c r="P23" s="26">
        <f t="shared" si="1"/>
        <v>0.84797118416776718</v>
      </c>
      <c r="Q23" s="26">
        <f t="shared" si="2"/>
        <v>2.8045816404672973E-3</v>
      </c>
      <c r="R23" s="26">
        <f t="shared" si="3"/>
        <v>0.12557538953152225</v>
      </c>
      <c r="S23" s="68">
        <f t="shared" si="6"/>
        <v>7.4064655998256094E-6</v>
      </c>
      <c r="T23" s="68">
        <f t="shared" si="7"/>
        <v>1.9647527415438686E-3</v>
      </c>
      <c r="U23" s="68">
        <f t="shared" si="8"/>
        <v>1.8664722775837063E-2</v>
      </c>
      <c r="V23" s="68">
        <f t="shared" si="9"/>
        <v>0</v>
      </c>
      <c r="W23" s="68">
        <f t="shared" si="10"/>
        <v>0</v>
      </c>
    </row>
    <row r="24" spans="1:23" x14ac:dyDescent="0.45">
      <c r="A24" s="7" t="str">
        <f>'BEA Use'!A18</f>
        <v>332</v>
      </c>
      <c r="B24" s="21" t="str">
        <f>'BEA Use'!B18</f>
        <v>Fabricated metal products</v>
      </c>
      <c r="C24" s="7">
        <f>'BEA Use Condensed'!M12</f>
        <v>588407</v>
      </c>
      <c r="D24" s="23">
        <f>C24-'Imports Calculations'!H42-'BEA Use Condensed'!L12</f>
        <v>482510.11350445391</v>
      </c>
      <c r="E24" s="23">
        <f>'BEA Use Condensed'!K12</f>
        <v>44218</v>
      </c>
      <c r="F24" s="23">
        <f t="shared" si="11"/>
        <v>438292.11350445391</v>
      </c>
      <c r="G24" s="23">
        <f>$F24*('BEA Use Condensed'!I12/SUM('BEA Use Condensed'!$C12:$J12))</f>
        <v>18283.795244106008</v>
      </c>
      <c r="H24" s="23">
        <f>$F24*('BEA Use Condensed'!H12/SUM('BEA Use Condensed'!$C12:$J12))</f>
        <v>370626.91743440751</v>
      </c>
      <c r="I24" s="23">
        <f>$F24*('BEA Use Condensed'!J12/SUM('BEA Use Condensed'!$C12:$J12))</f>
        <v>39429.678211790328</v>
      </c>
      <c r="J24" s="23">
        <f>$F24*('BEA Use Condensed'!C12/SUM('BEA Use Condensed'!$C12:$J12))</f>
        <v>464.38656488461038</v>
      </c>
      <c r="K24" s="23">
        <f>$F24*('BEA Use Condensed'!D12/SUM('BEA Use Condensed'!$C12:$J12))</f>
        <v>1292.9486636739582</v>
      </c>
      <c r="L24" s="23">
        <f>$F24*('BEA Use Condensed'!E12/SUM('BEA Use Condensed'!$C12:$J12))</f>
        <v>8029.8153047025262</v>
      </c>
      <c r="M24" s="23">
        <f>$F24*('BEA Use Condensed'!F12/SUM('BEA Use Condensed'!$C12:$J12))</f>
        <v>164.57208088893211</v>
      </c>
      <c r="N24" s="23">
        <f>$F24*('BEA Use Condensed'!G12/SUM('BEA Use Condensed'!$C12:$J12))</f>
        <v>0</v>
      </c>
      <c r="O24" s="27">
        <f t="shared" si="0"/>
        <v>3.7893081890680899E-2</v>
      </c>
      <c r="P24" s="27">
        <f t="shared" si="1"/>
        <v>0.76812258864909033</v>
      </c>
      <c r="Q24" s="27">
        <f t="shared" si="2"/>
        <v>8.1717827478089464E-2</v>
      </c>
      <c r="R24" s="27">
        <f t="shared" si="3"/>
        <v>9.1641602450249646E-2</v>
      </c>
      <c r="S24" s="67">
        <f t="shared" si="6"/>
        <v>9.6243902850406005E-4</v>
      </c>
      <c r="T24" s="67">
        <f t="shared" si="7"/>
        <v>2.6796301828438738E-3</v>
      </c>
      <c r="U24" s="67">
        <f t="shared" si="8"/>
        <v>1.6641755436756053E-2</v>
      </c>
      <c r="V24" s="67">
        <f t="shared" si="9"/>
        <v>3.4107488378564939E-4</v>
      </c>
      <c r="W24" s="67">
        <f t="shared" si="10"/>
        <v>0</v>
      </c>
    </row>
    <row r="25" spans="1:23" x14ac:dyDescent="0.45">
      <c r="A25" s="7" t="str">
        <f>'BEA Use'!A19</f>
        <v>333</v>
      </c>
      <c r="B25" s="21" t="str">
        <f>'BEA Use'!B19</f>
        <v>Machinery</v>
      </c>
      <c r="C25" s="7">
        <f>'BEA Use Condensed'!M13</f>
        <v>774287</v>
      </c>
      <c r="D25" s="23">
        <f>C25-'Imports Calculations'!H43-'BEA Use Condensed'!L13</f>
        <v>511433.50082819496</v>
      </c>
      <c r="E25" s="23">
        <f>'BEA Use Condensed'!K13</f>
        <v>135548</v>
      </c>
      <c r="F25" s="23">
        <f t="shared" si="11"/>
        <v>375885.50082819496</v>
      </c>
      <c r="G25" s="23">
        <f>$F25*('BEA Use Condensed'!I13/SUM('BEA Use Condensed'!$C13:$J13))</f>
        <v>6720.0570818122887</v>
      </c>
      <c r="H25" s="23">
        <f>$F25*('BEA Use Condensed'!H13/SUM('BEA Use Condensed'!$C13:$J13))</f>
        <v>338380.44596787868</v>
      </c>
      <c r="I25" s="23">
        <f>$F25*('BEA Use Condensed'!J13/SUM('BEA Use Condensed'!$C13:$J13))</f>
        <v>12639.059571659875</v>
      </c>
      <c r="J25" s="23">
        <f>$F25*('BEA Use Condensed'!C13/SUM('BEA Use Condensed'!$C13:$J13))</f>
        <v>873.0127253186231</v>
      </c>
      <c r="K25" s="23">
        <f>$F25*('BEA Use Condensed'!D13/SUM('BEA Use Condensed'!$C13:$J13))</f>
        <v>4109.2804487871217</v>
      </c>
      <c r="L25" s="23">
        <f>$F25*('BEA Use Condensed'!E13/SUM('BEA Use Condensed'!$C13:$J13))</f>
        <v>12891.869272880997</v>
      </c>
      <c r="M25" s="23">
        <f>$F25*('BEA Use Condensed'!F13/SUM('BEA Use Condensed'!$C13:$J13))</f>
        <v>271.77575985736428</v>
      </c>
      <c r="N25" s="23">
        <f>$F25*('BEA Use Condensed'!G13/SUM('BEA Use Condensed'!$C13:$J13))</f>
        <v>0</v>
      </c>
      <c r="O25" s="27">
        <f t="shared" si="0"/>
        <v>1.313964977055687E-2</v>
      </c>
      <c r="P25" s="27">
        <f t="shared" si="1"/>
        <v>0.66163136638471853</v>
      </c>
      <c r="Q25" s="27">
        <f t="shared" si="2"/>
        <v>2.4713006776428778E-2</v>
      </c>
      <c r="R25" s="27">
        <f t="shared" si="3"/>
        <v>0.26503543428519832</v>
      </c>
      <c r="S25" s="67">
        <f t="shared" si="6"/>
        <v>1.7069916693077422E-3</v>
      </c>
      <c r="T25" s="67">
        <f t="shared" si="7"/>
        <v>8.0348284618287948E-3</v>
      </c>
      <c r="U25" s="67">
        <f t="shared" si="8"/>
        <v>2.520732265681544E-2</v>
      </c>
      <c r="V25" s="67">
        <f t="shared" si="9"/>
        <v>5.3139999514553011E-4</v>
      </c>
      <c r="W25" s="67">
        <f t="shared" si="10"/>
        <v>0</v>
      </c>
    </row>
    <row r="26" spans="1:23" x14ac:dyDescent="0.45">
      <c r="A26" s="7" t="str">
        <f>'BEA Use'!A20</f>
        <v>334</v>
      </c>
      <c r="B26" s="21" t="str">
        <f>'BEA Use'!B20</f>
        <v>Computer and electronic products</v>
      </c>
      <c r="C26" s="7">
        <f>'BEA Use Condensed'!M14</f>
        <v>937308</v>
      </c>
      <c r="D26" s="23">
        <f>C26-'Imports Calculations'!H44-'BEA Use Condensed'!L14</f>
        <v>430004.39010634384</v>
      </c>
      <c r="E26" s="23">
        <f>'BEA Use Condensed'!K14</f>
        <v>125726</v>
      </c>
      <c r="F26" s="23">
        <f t="shared" si="11"/>
        <v>304278.39010634384</v>
      </c>
      <c r="G26" s="23">
        <f>$F26*('BEA Use Condensed'!I14/SUM('BEA Use Condensed'!$C14:$J14))</f>
        <v>20496.405893661784</v>
      </c>
      <c r="H26" s="23">
        <f>$F26*('BEA Use Condensed'!H14/SUM('BEA Use Condensed'!$C14:$J14))</f>
        <v>217912.17173934213</v>
      </c>
      <c r="I26" s="23">
        <f>$F26*('BEA Use Condensed'!J14/SUM('BEA Use Condensed'!$C14:$J14))</f>
        <v>65356.243687688861</v>
      </c>
      <c r="J26" s="23">
        <f>$F26*('BEA Use Condensed'!C14/SUM('BEA Use Condensed'!$C14:$J14))</f>
        <v>42.577602918980489</v>
      </c>
      <c r="K26" s="23">
        <f>$F26*('BEA Use Condensed'!D14/SUM('BEA Use Condensed'!$C14:$J14))</f>
        <v>49.909304371796559</v>
      </c>
      <c r="L26" s="23">
        <f>$F26*('BEA Use Condensed'!E14/SUM('BEA Use Condensed'!$C14:$J14))</f>
        <v>420.70508541410277</v>
      </c>
      <c r="M26" s="23">
        <f>$F26*('BEA Use Condensed'!F14/SUM('BEA Use Condensed'!$C14:$J14))</f>
        <v>0.376792946185668</v>
      </c>
      <c r="N26" s="23">
        <f>$F26*('BEA Use Condensed'!G14/SUM('BEA Use Condensed'!$C14:$J14))</f>
        <v>0</v>
      </c>
      <c r="O26" s="27">
        <f t="shared" si="0"/>
        <v>4.7665573573778736E-2</v>
      </c>
      <c r="P26" s="27">
        <f t="shared" si="1"/>
        <v>0.50676731855098167</v>
      </c>
      <c r="Q26" s="27">
        <f t="shared" si="2"/>
        <v>0.15198971264345856</v>
      </c>
      <c r="R26" s="27">
        <f t="shared" si="3"/>
        <v>0.29238306141224946</v>
      </c>
      <c r="S26" s="67">
        <f t="shared" si="6"/>
        <v>9.9016670291321161E-5</v>
      </c>
      <c r="T26" s="67">
        <f t="shared" si="7"/>
        <v>1.1606696471041505E-4</v>
      </c>
      <c r="U26" s="67">
        <f t="shared" si="8"/>
        <v>9.7837393081047085E-4</v>
      </c>
      <c r="V26" s="67">
        <f t="shared" si="9"/>
        <v>8.7625371939222254E-7</v>
      </c>
      <c r="W26" s="67">
        <f t="shared" si="10"/>
        <v>0</v>
      </c>
    </row>
    <row r="27" spans="1:23" x14ac:dyDescent="0.45">
      <c r="A27" s="7" t="str">
        <f>'BEA Use'!A21</f>
        <v>335</v>
      </c>
      <c r="B27" s="21" t="str">
        <f>'BEA Use'!B21</f>
        <v>Electrical equipment, appliances, and components</v>
      </c>
      <c r="C27" s="7">
        <f>'BEA Use Condensed'!M15</f>
        <v>371719</v>
      </c>
      <c r="D27" s="23">
        <f>C27-'Imports Calculations'!H45-'BEA Use Condensed'!L15</f>
        <v>194751.31092443067</v>
      </c>
      <c r="E27" s="23">
        <f>'BEA Use Condensed'!K15</f>
        <v>39489</v>
      </c>
      <c r="F27" s="23">
        <f t="shared" si="11"/>
        <v>155262.31092443067</v>
      </c>
      <c r="G27" s="23">
        <f>$F27*('BEA Use Condensed'!I15/SUM('BEA Use Condensed'!$C15:$J15))</f>
        <v>4420.1868927034157</v>
      </c>
      <c r="H27" s="23">
        <f>$F27*('BEA Use Condensed'!H15/SUM('BEA Use Condensed'!$C15:$J15))</f>
        <v>101533.50141976761</v>
      </c>
      <c r="I27" s="23">
        <f>$F27*('BEA Use Condensed'!J15/SUM('BEA Use Condensed'!$C15:$J15))</f>
        <v>48504.480076090193</v>
      </c>
      <c r="J27" s="23">
        <f>$F27*('BEA Use Condensed'!C15/SUM('BEA Use Condensed'!$C15:$J15))</f>
        <v>15.110135729784137</v>
      </c>
      <c r="K27" s="23">
        <f>$F27*('BEA Use Condensed'!D15/SUM('BEA Use Condensed'!$C15:$J15))</f>
        <v>123.01962679757803</v>
      </c>
      <c r="L27" s="23">
        <f>$F27*('BEA Use Condensed'!E15/SUM('BEA Use Condensed'!$C15:$J15))</f>
        <v>528.60497654936296</v>
      </c>
      <c r="M27" s="23">
        <f>$F27*('BEA Use Condensed'!F15/SUM('BEA Use Condensed'!$C15:$J15))</f>
        <v>137.4077967927245</v>
      </c>
      <c r="N27" s="23">
        <f>$F27*('BEA Use Condensed'!G15/SUM('BEA Use Condensed'!$C15:$J15))</f>
        <v>0</v>
      </c>
      <c r="O27" s="27">
        <f t="shared" si="0"/>
        <v>2.2696570676325668E-2</v>
      </c>
      <c r="P27" s="27">
        <f t="shared" si="1"/>
        <v>0.52134951460822587</v>
      </c>
      <c r="Q27" s="27">
        <f t="shared" si="2"/>
        <v>0.24905855496352156</v>
      </c>
      <c r="R27" s="27">
        <f t="shared" si="3"/>
        <v>0.20276628594979221</v>
      </c>
      <c r="S27" s="67">
        <f t="shared" si="6"/>
        <v>7.7586824232712463E-5</v>
      </c>
      <c r="T27" s="67">
        <f t="shared" si="7"/>
        <v>6.3167547480752679E-4</v>
      </c>
      <c r="U27" s="67">
        <f t="shared" si="8"/>
        <v>2.7142563202281985E-3</v>
      </c>
      <c r="V27" s="67">
        <f t="shared" si="9"/>
        <v>7.0555518286622896E-4</v>
      </c>
      <c r="W27" s="67">
        <f t="shared" si="10"/>
        <v>0</v>
      </c>
    </row>
    <row r="28" spans="1:23" x14ac:dyDescent="0.45">
      <c r="A28" s="7" t="str">
        <f>'BEA Use'!A22</f>
        <v>3361MV</v>
      </c>
      <c r="B28" s="21" t="str">
        <f>'BEA Use'!B22</f>
        <v>Motor vehicles, bodies and trailers, and parts</v>
      </c>
      <c r="C28" s="7">
        <f>'BEA Use Condensed'!M16</f>
        <v>1334364</v>
      </c>
      <c r="D28" s="23">
        <f>C28-'Imports Calculations'!H46-'BEA Use Condensed'!L16</f>
        <v>882772.48162420816</v>
      </c>
      <c r="E28" s="23">
        <f>'BEA Use Condensed'!K16</f>
        <v>120386</v>
      </c>
      <c r="F28" s="23">
        <f t="shared" si="11"/>
        <v>762386.48162420816</v>
      </c>
      <c r="G28" s="23">
        <f>$F28*('BEA Use Condensed'!I16/SUM('BEA Use Condensed'!$C16:$J16))</f>
        <v>62457.208074974544</v>
      </c>
      <c r="H28" s="23">
        <f>$F28*('BEA Use Condensed'!H16/SUM('BEA Use Condensed'!$C16:$J16))</f>
        <v>476572.80988236138</v>
      </c>
      <c r="I28" s="23">
        <f>$F28*('BEA Use Condensed'!J16/SUM('BEA Use Condensed'!$C16:$J16))</f>
        <v>221330.97276630689</v>
      </c>
      <c r="J28" s="23">
        <f>$F28*('BEA Use Condensed'!C16/SUM('BEA Use Condensed'!$C16:$J16))</f>
        <v>35.725193836742228</v>
      </c>
      <c r="K28" s="23">
        <f>$F28*('BEA Use Condensed'!D16/SUM('BEA Use Condensed'!$C16:$J16))</f>
        <v>747.44878958920231</v>
      </c>
      <c r="L28" s="23">
        <f>$F28*('BEA Use Condensed'!E16/SUM('BEA Use Condensed'!$C16:$J16))</f>
        <v>1157.4695817770885</v>
      </c>
      <c r="M28" s="23">
        <f>$F28*('BEA Use Condensed'!F16/SUM('BEA Use Condensed'!$C16:$J16))</f>
        <v>84.847335362262797</v>
      </c>
      <c r="N28" s="23">
        <f>$F28*('BEA Use Condensed'!G16/SUM('BEA Use Condensed'!$C16:$J16))</f>
        <v>0</v>
      </c>
      <c r="O28" s="27">
        <f t="shared" si="0"/>
        <v>7.0751195098492287E-2</v>
      </c>
      <c r="P28" s="27">
        <f t="shared" si="1"/>
        <v>0.5398591594127603</v>
      </c>
      <c r="Q28" s="27">
        <f t="shared" si="2"/>
        <v>0.25072255578139596</v>
      </c>
      <c r="R28" s="27">
        <f t="shared" si="3"/>
        <v>0.13637262432388295</v>
      </c>
      <c r="S28" s="67">
        <f t="shared" si="6"/>
        <v>4.046931070054613E-5</v>
      </c>
      <c r="T28" s="67">
        <f t="shared" si="7"/>
        <v>8.4670603711386138E-4</v>
      </c>
      <c r="U28" s="67">
        <f t="shared" si="8"/>
        <v>1.3111754227402587E-3</v>
      </c>
      <c r="V28" s="67">
        <f t="shared" si="9"/>
        <v>9.6114612913797062E-5</v>
      </c>
      <c r="W28" s="67">
        <f t="shared" si="10"/>
        <v>0</v>
      </c>
    </row>
    <row r="29" spans="1:23" x14ac:dyDescent="0.45">
      <c r="A29" s="7" t="str">
        <f>'BEA Use'!A23</f>
        <v>3364OT</v>
      </c>
      <c r="B29" s="21" t="str">
        <f>'BEA Use'!B23</f>
        <v>Other transportation equipment</v>
      </c>
      <c r="C29" s="7">
        <f>'BEA Use Condensed'!M17</f>
        <v>416676</v>
      </c>
      <c r="D29" s="23">
        <f>C29-'Imports Calculations'!H47-'BEA Use Condensed'!L17</f>
        <v>348225.42675154074</v>
      </c>
      <c r="E29" s="23">
        <f>'BEA Use Condensed'!K17</f>
        <v>135069</v>
      </c>
      <c r="F29" s="23">
        <f t="shared" si="11"/>
        <v>213156.42675154074</v>
      </c>
      <c r="G29" s="23">
        <f>$F29*('BEA Use Condensed'!I17/SUM('BEA Use Condensed'!$C17:$J17))</f>
        <v>62239.65443938219</v>
      </c>
      <c r="H29" s="23">
        <f>$F29*('BEA Use Condensed'!H17/SUM('BEA Use Condensed'!$C17:$J17))</f>
        <v>123343.35981060911</v>
      </c>
      <c r="I29" s="23">
        <f>$F29*('BEA Use Condensed'!J17/SUM('BEA Use Condensed'!$C17:$J17))</f>
        <v>27502.606024781071</v>
      </c>
      <c r="J29" s="23">
        <f>$F29*('BEA Use Condensed'!C17/SUM('BEA Use Condensed'!$C17:$J17))</f>
        <v>0</v>
      </c>
      <c r="K29" s="23">
        <f>$F29*('BEA Use Condensed'!D17/SUM('BEA Use Condensed'!$C17:$J17))</f>
        <v>31.215758575312787</v>
      </c>
      <c r="L29" s="23">
        <f>$F29*('BEA Use Condensed'!E17/SUM('BEA Use Condensed'!$C17:$J17))</f>
        <v>0</v>
      </c>
      <c r="M29" s="23">
        <f>$F29*('BEA Use Condensed'!F17/SUM('BEA Use Condensed'!$C17:$J17))</f>
        <v>39.590718193079631</v>
      </c>
      <c r="N29" s="23">
        <f>$F29*('BEA Use Condensed'!G17/SUM('BEA Use Condensed'!$C17:$J17))</f>
        <v>0</v>
      </c>
      <c r="O29" s="27">
        <f t="shared" si="0"/>
        <v>0.17873380189376653</v>
      </c>
      <c r="P29" s="27">
        <f t="shared" si="1"/>
        <v>0.3542054954494025</v>
      </c>
      <c r="Q29" s="27">
        <f t="shared" si="2"/>
        <v>7.8979316017621579E-2</v>
      </c>
      <c r="R29" s="27">
        <f t="shared" si="3"/>
        <v>0.38787805146799892</v>
      </c>
      <c r="S29" s="67">
        <f t="shared" si="6"/>
        <v>0</v>
      </c>
      <c r="T29" s="67">
        <f t="shared" si="7"/>
        <v>8.9642387307878199E-5</v>
      </c>
      <c r="U29" s="67">
        <f t="shared" si="8"/>
        <v>0</v>
      </c>
      <c r="V29" s="67">
        <f t="shared" si="9"/>
        <v>1.136927839026748E-4</v>
      </c>
      <c r="W29" s="67">
        <f t="shared" si="10"/>
        <v>0</v>
      </c>
    </row>
    <row r="30" spans="1:23" x14ac:dyDescent="0.45">
      <c r="A30" s="7" t="str">
        <f>'BEA Use'!A24</f>
        <v>337</v>
      </c>
      <c r="B30" s="21" t="str">
        <f>'BEA Use'!B24</f>
        <v>Furniture and related products</v>
      </c>
      <c r="C30" s="7">
        <f>'BEA Use Condensed'!M18</f>
        <v>238290</v>
      </c>
      <c r="D30" s="23">
        <f>C30-'Imports Calculations'!H48-'BEA Use Condensed'!L18</f>
        <v>140806.64106513478</v>
      </c>
      <c r="E30" s="23">
        <f>'BEA Use Condensed'!K18</f>
        <v>5001</v>
      </c>
      <c r="F30" s="23">
        <f t="shared" si="11"/>
        <v>135805.64106513478</v>
      </c>
      <c r="G30" s="23">
        <f>$F30*('BEA Use Condensed'!I18/SUM('BEA Use Condensed'!$C18:$J18))</f>
        <v>608.59210560781355</v>
      </c>
      <c r="H30" s="23">
        <f>$F30*('BEA Use Condensed'!H18/SUM('BEA Use Condensed'!$C18:$J18))</f>
        <v>59597.225592269548</v>
      </c>
      <c r="I30" s="23">
        <f>$F30*('BEA Use Condensed'!J18/SUM('BEA Use Condensed'!$C18:$J18))</f>
        <v>75599.823367257413</v>
      </c>
      <c r="J30" s="23">
        <f>$F30*('BEA Use Condensed'!C18/SUM('BEA Use Condensed'!$C18:$J18))</f>
        <v>0</v>
      </c>
      <c r="K30" s="23">
        <f>$F30*('BEA Use Condensed'!D18/SUM('BEA Use Condensed'!$C18:$J18))</f>
        <v>0</v>
      </c>
      <c r="L30" s="23">
        <f>$F30*('BEA Use Condensed'!E18/SUM('BEA Use Condensed'!$C18:$J18))</f>
        <v>0</v>
      </c>
      <c r="M30" s="23">
        <f>$F30*('BEA Use Condensed'!F18/SUM('BEA Use Condensed'!$C18:$J18))</f>
        <v>0</v>
      </c>
      <c r="N30" s="23">
        <f>$F30*('BEA Use Condensed'!G18/SUM('BEA Use Condensed'!$C18:$J18))</f>
        <v>0</v>
      </c>
      <c r="O30" s="27">
        <f t="shared" si="0"/>
        <v>4.3221832507622212E-3</v>
      </c>
      <c r="P30" s="27">
        <f t="shared" si="1"/>
        <v>0.42325578638511002</v>
      </c>
      <c r="Q30" s="27">
        <f t="shared" si="2"/>
        <v>0.53690523966327841</v>
      </c>
      <c r="R30" s="27">
        <f t="shared" si="3"/>
        <v>3.5516790700849267E-2</v>
      </c>
      <c r="S30" s="67">
        <f t="shared" si="6"/>
        <v>0</v>
      </c>
      <c r="T30" s="67">
        <f t="shared" si="7"/>
        <v>0</v>
      </c>
      <c r="U30" s="67">
        <f t="shared" si="8"/>
        <v>0</v>
      </c>
      <c r="V30" s="67">
        <f t="shared" si="9"/>
        <v>0</v>
      </c>
      <c r="W30" s="67">
        <f t="shared" si="10"/>
        <v>0</v>
      </c>
    </row>
    <row r="31" spans="1:23" x14ac:dyDescent="0.45">
      <c r="A31" s="7" t="str">
        <f>'BEA Use'!A25</f>
        <v>339</v>
      </c>
      <c r="B31" s="21" t="str">
        <f>'BEA Use'!B25</f>
        <v>Miscellaneous manufacturing</v>
      </c>
      <c r="C31" s="7">
        <f>'BEA Use Condensed'!M19</f>
        <v>495382</v>
      </c>
      <c r="D31" s="23">
        <f>C31-'Imports Calculations'!H49-'BEA Use Condensed'!L19</f>
        <v>301951.50940146623</v>
      </c>
      <c r="E31" s="23">
        <f>'BEA Use Condensed'!K19</f>
        <v>45916</v>
      </c>
      <c r="F31" s="23">
        <f t="shared" si="11"/>
        <v>256035.50940146623</v>
      </c>
      <c r="G31" s="23">
        <f>$F31*('BEA Use Condensed'!I19/SUM('BEA Use Condensed'!$C19:$J19))</f>
        <v>7040.4671407578626</v>
      </c>
      <c r="H31" s="23">
        <f>$F31*('BEA Use Condensed'!H19/SUM('BEA Use Condensed'!$C19:$J19))</f>
        <v>98521.199063777123</v>
      </c>
      <c r="I31" s="23">
        <f>$F31*('BEA Use Condensed'!J19/SUM('BEA Use Condensed'!$C19:$J19))</f>
        <v>150391.19648067877</v>
      </c>
      <c r="J31" s="23">
        <f>$F31*('BEA Use Condensed'!C19/SUM('BEA Use Condensed'!$C19:$J19))</f>
        <v>0</v>
      </c>
      <c r="K31" s="23">
        <f>$F31*('BEA Use Condensed'!D19/SUM('BEA Use Condensed'!$C19:$J19))</f>
        <v>28.654076817218691</v>
      </c>
      <c r="L31" s="23">
        <f>$F31*('BEA Use Condensed'!E19/SUM('BEA Use Condensed'!$C19:$J19))</f>
        <v>49.97509072854043</v>
      </c>
      <c r="M31" s="23">
        <f>$F31*('BEA Use Condensed'!F19/SUM('BEA Use Condensed'!$C19:$J19))</f>
        <v>4.0175487067176192</v>
      </c>
      <c r="N31" s="23">
        <f>$F31*('BEA Use Condensed'!G19/SUM('BEA Use Condensed'!$C19:$J19))</f>
        <v>0</v>
      </c>
      <c r="O31" s="27">
        <f t="shared" si="0"/>
        <v>2.3316548921095324E-2</v>
      </c>
      <c r="P31" s="27">
        <f t="shared" si="1"/>
        <v>0.32628152533189064</v>
      </c>
      <c r="Q31" s="27">
        <f t="shared" si="2"/>
        <v>0.49806406591173175</v>
      </c>
      <c r="R31" s="27">
        <f t="shared" si="3"/>
        <v>0.15206415126394146</v>
      </c>
      <c r="S31" s="67">
        <f t="shared" si="6"/>
        <v>0</v>
      </c>
      <c r="T31" s="67">
        <f t="shared" si="7"/>
        <v>9.4896286075924323E-5</v>
      </c>
      <c r="U31" s="67">
        <f t="shared" si="8"/>
        <v>1.6550700749137491E-4</v>
      </c>
      <c r="V31" s="67">
        <f t="shared" si="9"/>
        <v>1.3305277773511639E-5</v>
      </c>
      <c r="W31" s="67">
        <f t="shared" si="10"/>
        <v>0</v>
      </c>
    </row>
    <row r="32" spans="1:23" x14ac:dyDescent="0.45">
      <c r="A32" s="7" t="str">
        <f>'BEA Use'!A26</f>
        <v>311FT</v>
      </c>
      <c r="B32" s="21" t="str">
        <f>'BEA Use'!B26</f>
        <v>Food and beverage and tobacco products</v>
      </c>
      <c r="C32" s="7">
        <f>'BEA Use Condensed'!M20</f>
        <v>1636504</v>
      </c>
      <c r="D32" s="23">
        <f>C32-'Imports Calculations'!H50-'BEA Use Condensed'!L20</f>
        <v>1479092.0152476511</v>
      </c>
      <c r="E32" s="23">
        <f>'BEA Use Condensed'!K20</f>
        <v>78761</v>
      </c>
      <c r="F32" s="23">
        <f t="shared" si="11"/>
        <v>1400331.0152476511</v>
      </c>
      <c r="G32" s="23">
        <f>$F32*('BEA Use Condensed'!I20/SUM('BEA Use Condensed'!$C20:$J20))</f>
        <v>65622.110327078495</v>
      </c>
      <c r="H32" s="23">
        <f>$F32*('BEA Use Condensed'!H20/SUM('BEA Use Condensed'!$C20:$J20))</f>
        <v>378441.3229118326</v>
      </c>
      <c r="I32" s="23">
        <f>$F32*('BEA Use Condensed'!J20/SUM('BEA Use Condensed'!$C20:$J20))</f>
        <v>955247.74008709972</v>
      </c>
      <c r="J32" s="23">
        <f>$F32*('BEA Use Condensed'!C20/SUM('BEA Use Condensed'!$C20:$J20))</f>
        <v>0</v>
      </c>
      <c r="K32" s="23">
        <f>$F32*('BEA Use Condensed'!D20/SUM('BEA Use Condensed'!$C20:$J20))</f>
        <v>0</v>
      </c>
      <c r="L32" s="23">
        <f>$F32*('BEA Use Condensed'!E20/SUM('BEA Use Condensed'!$C20:$J20))</f>
        <v>424.11047314028161</v>
      </c>
      <c r="M32" s="23">
        <f>$F32*('BEA Use Condensed'!F20/SUM('BEA Use Condensed'!$C20:$J20))</f>
        <v>595.73144850001427</v>
      </c>
      <c r="N32" s="23">
        <f>$F32*('BEA Use Condensed'!G20/SUM('BEA Use Condensed'!$C20:$J20))</f>
        <v>0</v>
      </c>
      <c r="O32" s="27">
        <f t="shared" si="0"/>
        <v>4.4366482714120449E-2</v>
      </c>
      <c r="P32" s="27">
        <f t="shared" si="1"/>
        <v>0.25586056784200029</v>
      </c>
      <c r="Q32" s="27">
        <f t="shared" si="2"/>
        <v>0.64583388338227099</v>
      </c>
      <c r="R32" s="27">
        <f t="shared" si="3"/>
        <v>5.3249560668348739E-2</v>
      </c>
      <c r="S32" s="67">
        <f t="shared" si="6"/>
        <v>0</v>
      </c>
      <c r="T32" s="67">
        <f t="shared" si="7"/>
        <v>0</v>
      </c>
      <c r="U32" s="67">
        <f t="shared" si="8"/>
        <v>2.8673704459777698E-4</v>
      </c>
      <c r="V32" s="67">
        <f t="shared" si="9"/>
        <v>4.0276834866170797E-4</v>
      </c>
      <c r="W32" s="67">
        <f t="shared" si="10"/>
        <v>0</v>
      </c>
    </row>
    <row r="33" spans="1:23" x14ac:dyDescent="0.45">
      <c r="A33" s="7" t="str">
        <f>'BEA Use'!A27</f>
        <v>313TT</v>
      </c>
      <c r="B33" s="21" t="str">
        <f>'BEA Use'!B27</f>
        <v>Textile mills and textile product mills</v>
      </c>
      <c r="C33" s="7">
        <f>'BEA Use Condensed'!M21</f>
        <v>171833</v>
      </c>
      <c r="D33" s="23">
        <f>C33-'Imports Calculations'!H51-'BEA Use Condensed'!L21</f>
        <v>103474.58547818837</v>
      </c>
      <c r="E33" s="23">
        <f>'BEA Use Condensed'!K21</f>
        <v>11384</v>
      </c>
      <c r="F33" s="23">
        <f t="shared" si="11"/>
        <v>92090.585478188368</v>
      </c>
      <c r="G33" s="23">
        <f>$F33*('BEA Use Condensed'!I21/SUM('BEA Use Condensed'!$C21:$J21))</f>
        <v>3297.4584933963397</v>
      </c>
      <c r="H33" s="23">
        <f>$F33*('BEA Use Condensed'!H21/SUM('BEA Use Condensed'!$C21:$J21))</f>
        <v>42217.391088826269</v>
      </c>
      <c r="I33" s="23">
        <f>$F33*('BEA Use Condensed'!J21/SUM('BEA Use Condensed'!$C21:$J21))</f>
        <v>46407.863184003145</v>
      </c>
      <c r="J33" s="23">
        <f>$F33*('BEA Use Condensed'!C21/SUM('BEA Use Condensed'!$C21:$J21))</f>
        <v>0</v>
      </c>
      <c r="K33" s="23">
        <f>$F33*('BEA Use Condensed'!D21/SUM('BEA Use Condensed'!$C21:$J21))</f>
        <v>1.7306465150785548</v>
      </c>
      <c r="L33" s="23">
        <f>$F33*('BEA Use Condensed'!E21/SUM('BEA Use Condensed'!$C21:$J21))</f>
        <v>84.801679238849189</v>
      </c>
      <c r="M33" s="23">
        <f>$F33*('BEA Use Condensed'!F21/SUM('BEA Use Condensed'!$C21:$J21))</f>
        <v>81.340386208692081</v>
      </c>
      <c r="N33" s="23">
        <f>$F33*('BEA Use Condensed'!G21/SUM('BEA Use Condensed'!$C21:$J21))</f>
        <v>0</v>
      </c>
      <c r="O33" s="27">
        <f t="shared" si="0"/>
        <v>3.1867327403707436E-2</v>
      </c>
      <c r="P33" s="27">
        <f t="shared" si="1"/>
        <v>0.40799768265537401</v>
      </c>
      <c r="Q33" s="27">
        <f t="shared" si="2"/>
        <v>0.44849527997177202</v>
      </c>
      <c r="R33" s="27">
        <f t="shared" si="3"/>
        <v>0.1100173530281951</v>
      </c>
      <c r="S33" s="67">
        <f t="shared" si="6"/>
        <v>0</v>
      </c>
      <c r="T33" s="67">
        <f t="shared" si="7"/>
        <v>1.6725329288159958E-5</v>
      </c>
      <c r="U33" s="67">
        <f t="shared" si="8"/>
        <v>8.1954113511983786E-4</v>
      </c>
      <c r="V33" s="67">
        <f t="shared" si="9"/>
        <v>7.86090476543518E-4</v>
      </c>
      <c r="W33" s="67">
        <f t="shared" si="10"/>
        <v>0</v>
      </c>
    </row>
    <row r="34" spans="1:23" x14ac:dyDescent="0.45">
      <c r="A34" s="7" t="str">
        <f>'BEA Use'!A28</f>
        <v>315AL</v>
      </c>
      <c r="B34" s="21" t="str">
        <f>'BEA Use'!B28</f>
        <v>Apparel and leather and allied products</v>
      </c>
      <c r="C34" s="7">
        <f>'BEA Use Condensed'!M22</f>
        <v>445525</v>
      </c>
      <c r="D34" s="23">
        <f>C34-'Imports Calculations'!H52-'BEA Use Condensed'!L22</f>
        <v>58339.254180730553</v>
      </c>
      <c r="E34" s="23">
        <f>'BEA Use Condensed'!K22</f>
        <v>6141</v>
      </c>
      <c r="F34" s="23">
        <f t="shared" si="11"/>
        <v>52198.254180730553</v>
      </c>
      <c r="G34" s="23">
        <f>$F34*('BEA Use Condensed'!I22/SUM('BEA Use Condensed'!$C22:$J22))</f>
        <v>1064.3143275729774</v>
      </c>
      <c r="H34" s="23">
        <f>$F34*('BEA Use Condensed'!H22/SUM('BEA Use Condensed'!$C22:$J22))</f>
        <v>2802.7062572408204</v>
      </c>
      <c r="I34" s="23">
        <f>$F34*('BEA Use Condensed'!J22/SUM('BEA Use Condensed'!$C22:$J22))</f>
        <v>48309.883258352609</v>
      </c>
      <c r="J34" s="23">
        <f>$F34*('BEA Use Condensed'!C22/SUM('BEA Use Condensed'!$C22:$J22))</f>
        <v>2.0164207699476893</v>
      </c>
      <c r="K34" s="23">
        <f>$F34*('BEA Use Condensed'!D22/SUM('BEA Use Condensed'!$C22:$J22))</f>
        <v>0</v>
      </c>
      <c r="L34" s="23">
        <f>$F34*('BEA Use Condensed'!E22/SUM('BEA Use Condensed'!$C22:$J22))</f>
        <v>19.333916794204313</v>
      </c>
      <c r="M34" s="23">
        <f>$F34*('BEA Use Condensed'!F22/SUM('BEA Use Condensed'!$C22:$J22))</f>
        <v>0</v>
      </c>
      <c r="N34" s="23">
        <f>$F34*('BEA Use Condensed'!G22/SUM('BEA Use Condensed'!$C22:$J22))</f>
        <v>0</v>
      </c>
      <c r="O34" s="27">
        <f t="shared" si="0"/>
        <v>1.8243536749301129E-2</v>
      </c>
      <c r="P34" s="27">
        <f t="shared" si="1"/>
        <v>4.8041516755737923E-2</v>
      </c>
      <c r="Q34" s="27">
        <f t="shared" si="2"/>
        <v>0.82808537642069058</v>
      </c>
      <c r="R34" s="27">
        <f t="shared" si="3"/>
        <v>0.10526360143336168</v>
      </c>
      <c r="S34" s="67">
        <f t="shared" si="6"/>
        <v>3.4563704974715168E-5</v>
      </c>
      <c r="T34" s="67">
        <f t="shared" si="7"/>
        <v>0</v>
      </c>
      <c r="U34" s="67">
        <f t="shared" si="8"/>
        <v>3.3140493593403366E-4</v>
      </c>
      <c r="V34" s="67">
        <f t="shared" si="9"/>
        <v>0</v>
      </c>
      <c r="W34" s="67">
        <f t="shared" si="10"/>
        <v>0</v>
      </c>
    </row>
    <row r="35" spans="1:23" x14ac:dyDescent="0.45">
      <c r="A35" s="7" t="str">
        <f>'BEA Use'!A29</f>
        <v>322</v>
      </c>
      <c r="B35" s="21" t="str">
        <f>'BEA Use'!B29</f>
        <v>Paper products</v>
      </c>
      <c r="C35" s="7">
        <f>'BEA Use Condensed'!M23</f>
        <v>276107</v>
      </c>
      <c r="D35" s="23">
        <f>C35-'Imports Calculations'!H53-'BEA Use Condensed'!L23</f>
        <v>240434.30390471325</v>
      </c>
      <c r="E35" s="23">
        <f>'BEA Use Condensed'!K23</f>
        <v>26067</v>
      </c>
      <c r="F35" s="23">
        <f t="shared" si="11"/>
        <v>214367.30390471325</v>
      </c>
      <c r="G35" s="23">
        <f>$F35*('BEA Use Condensed'!I23/SUM('BEA Use Condensed'!$C23:$J23))</f>
        <v>15731.679169898955</v>
      </c>
      <c r="H35" s="23">
        <f>$F35*('BEA Use Condensed'!H23/SUM('BEA Use Condensed'!$C23:$J23))</f>
        <v>157448.11791641614</v>
      </c>
      <c r="I35" s="23">
        <f>$F35*('BEA Use Condensed'!J23/SUM('BEA Use Condensed'!$C23:$J23))</f>
        <v>40485.383642875604</v>
      </c>
      <c r="J35" s="23">
        <f>$F35*('BEA Use Condensed'!C23/SUM('BEA Use Condensed'!$C23:$J23))</f>
        <v>50.642136131822255</v>
      </c>
      <c r="K35" s="23">
        <f>$F35*('BEA Use Condensed'!D23/SUM('BEA Use Condensed'!$C23:$J23))</f>
        <v>189.69254197094591</v>
      </c>
      <c r="L35" s="23">
        <f>$F35*('BEA Use Condensed'!E23/SUM('BEA Use Condensed'!$C23:$J23))</f>
        <v>461.78849741978451</v>
      </c>
      <c r="M35" s="23">
        <f>$F35*('BEA Use Condensed'!F23/SUM('BEA Use Condensed'!$C23:$J23))</f>
        <v>0</v>
      </c>
      <c r="N35" s="23">
        <f>$F35*('BEA Use Condensed'!G23/SUM('BEA Use Condensed'!$C23:$J23))</f>
        <v>0</v>
      </c>
      <c r="O35" s="27">
        <f t="shared" si="0"/>
        <v>6.5430260634246229E-2</v>
      </c>
      <c r="P35" s="27">
        <f t="shared" si="1"/>
        <v>0.65484881050423882</v>
      </c>
      <c r="Q35" s="27">
        <f t="shared" si="2"/>
        <v>0.16838439018635379</v>
      </c>
      <c r="R35" s="27">
        <f t="shared" si="3"/>
        <v>0.10841630988866979</v>
      </c>
      <c r="S35" s="67">
        <f t="shared" si="6"/>
        <v>2.1062774865891138E-4</v>
      </c>
      <c r="T35" s="67">
        <f t="shared" si="7"/>
        <v>7.8895789365448924E-4</v>
      </c>
      <c r="U35" s="67">
        <f t="shared" si="8"/>
        <v>1.920643144177947E-3</v>
      </c>
      <c r="V35" s="67">
        <f t="shared" si="9"/>
        <v>0</v>
      </c>
      <c r="W35" s="67">
        <f t="shared" si="10"/>
        <v>0</v>
      </c>
    </row>
    <row r="36" spans="1:23" x14ac:dyDescent="0.45">
      <c r="A36" s="7" t="str">
        <f>'BEA Use'!A30</f>
        <v>323</v>
      </c>
      <c r="B36" s="21" t="str">
        <f>'BEA Use'!B30</f>
        <v>Printing and related support activities</v>
      </c>
      <c r="C36" s="7">
        <f>'BEA Use Condensed'!M24</f>
        <v>92500</v>
      </c>
      <c r="D36" s="23">
        <f>C36-'Imports Calculations'!H54-'BEA Use Condensed'!L24</f>
        <v>88091.628646936399</v>
      </c>
      <c r="E36" s="23">
        <f>'BEA Use Condensed'!K24</f>
        <v>2226</v>
      </c>
      <c r="F36" s="23">
        <f t="shared" si="11"/>
        <v>85865.628646936399</v>
      </c>
      <c r="G36" s="23">
        <f>$F36*('BEA Use Condensed'!I24/SUM('BEA Use Condensed'!$C24:$J24))</f>
        <v>14114.177059321828</v>
      </c>
      <c r="H36" s="23">
        <f>$F36*('BEA Use Condensed'!H24/SUM('BEA Use Condensed'!$C24:$J24))</f>
        <v>61459.286143014542</v>
      </c>
      <c r="I36" s="23">
        <f>$F36*('BEA Use Condensed'!J24/SUM('BEA Use Condensed'!$C24:$J24))</f>
        <v>10271.118071502688</v>
      </c>
      <c r="J36" s="23">
        <f>$F36*('BEA Use Condensed'!C24/SUM('BEA Use Condensed'!$C24:$J24))</f>
        <v>1.9133975543037791</v>
      </c>
      <c r="K36" s="23">
        <f>$F36*('BEA Use Condensed'!D24/SUM('BEA Use Condensed'!$C24:$J24))</f>
        <v>1.9133975543037791</v>
      </c>
      <c r="L36" s="23">
        <f>$F36*('BEA Use Condensed'!E24/SUM('BEA Use Condensed'!$C24:$J24))</f>
        <v>17.220577988734014</v>
      </c>
      <c r="M36" s="23">
        <f>$F36*('BEA Use Condensed'!F24/SUM('BEA Use Condensed'!$C24:$J24))</f>
        <v>0</v>
      </c>
      <c r="N36" s="23">
        <f>$F36*('BEA Use Condensed'!G24/SUM('BEA Use Condensed'!$C24:$J24))</f>
        <v>0</v>
      </c>
      <c r="O36" s="27">
        <f t="shared" si="0"/>
        <v>0.16022154745135006</v>
      </c>
      <c r="P36" s="27">
        <f t="shared" si="1"/>
        <v>0.69767453601451768</v>
      </c>
      <c r="Q36" s="27">
        <f t="shared" si="2"/>
        <v>0.11659584717940041</v>
      </c>
      <c r="R36" s="27">
        <f t="shared" si="3"/>
        <v>2.5269143438380676E-2</v>
      </c>
      <c r="S36" s="67">
        <f t="shared" si="6"/>
        <v>2.1720537850111845E-5</v>
      </c>
      <c r="T36" s="67">
        <f t="shared" si="7"/>
        <v>2.1720537850111845E-5</v>
      </c>
      <c r="U36" s="67">
        <f t="shared" si="8"/>
        <v>1.9548484065100665E-4</v>
      </c>
      <c r="V36" s="67">
        <f t="shared" si="9"/>
        <v>0</v>
      </c>
      <c r="W36" s="67">
        <f t="shared" si="10"/>
        <v>0</v>
      </c>
    </row>
    <row r="37" spans="1:23" x14ac:dyDescent="0.45">
      <c r="A37" s="7" t="str">
        <f>'BEA Use'!A31</f>
        <v>324</v>
      </c>
      <c r="B37" s="49" t="str">
        <f>'BEA Use'!B31</f>
        <v>Petroleum and coal products</v>
      </c>
      <c r="C37" s="7">
        <f>'BEA Use Condensed'!M25</f>
        <v>1021318</v>
      </c>
      <c r="D37" s="23">
        <f>C37-'Imports Calculations'!H55-'BEA Use Condensed'!L25</f>
        <v>919727.01461367228</v>
      </c>
      <c r="E37" s="23">
        <f>'BEA Use Condensed'!K25</f>
        <v>122998</v>
      </c>
      <c r="F37" s="23">
        <f t="shared" si="11"/>
        <v>796729.01461367228</v>
      </c>
      <c r="G37" s="23">
        <f>$F37*('BEA Use Condensed'!I25/SUM('BEA Use Condensed'!$C25:$J25))</f>
        <v>161446.98009309947</v>
      </c>
      <c r="H37" s="23">
        <f>$F37*('BEA Use Condensed'!H25/SUM('BEA Use Condensed'!$C25:$J25))</f>
        <v>265848.00662617548</v>
      </c>
      <c r="I37" s="23">
        <f>$F37*('BEA Use Condensed'!J25/SUM('BEA Use Condensed'!$C25:$J25))</f>
        <v>308809.29173583235</v>
      </c>
      <c r="J37" s="23">
        <f>$F37*('BEA Use Condensed'!C25/SUM('BEA Use Condensed'!$C25:$J25))</f>
        <v>23649.280616022112</v>
      </c>
      <c r="K37" s="23">
        <f>$F37*('BEA Use Condensed'!D25/SUM('BEA Use Condensed'!$C25:$J25))</f>
        <v>5531.7045140866521</v>
      </c>
      <c r="L37" s="23">
        <f>$F37*('BEA Use Condensed'!E25/SUM('BEA Use Condensed'!$C25:$J25))</f>
        <v>30568.702038780764</v>
      </c>
      <c r="M37" s="23">
        <f>$F37*('BEA Use Condensed'!F25/SUM('BEA Use Condensed'!$C25:$J25))</f>
        <v>875.04898967546251</v>
      </c>
      <c r="N37" s="23">
        <f>$F37*('BEA Use Condensed'!G25/SUM('BEA Use Condensed'!$C25:$J25))</f>
        <v>0</v>
      </c>
      <c r="O37" s="54">
        <f t="shared" si="0"/>
        <v>0.17553793411288962</v>
      </c>
      <c r="P37" s="54">
        <f t="shared" si="1"/>
        <v>0.28905099274249751</v>
      </c>
      <c r="Q37" s="54">
        <f t="shared" si="2"/>
        <v>0.33576190198734834</v>
      </c>
      <c r="R37" s="54">
        <f t="shared" si="3"/>
        <v>0.1337331599982032</v>
      </c>
      <c r="S37" s="69">
        <f t="shared" si="6"/>
        <v>2.5713369554504061E-2</v>
      </c>
      <c r="T37" s="69">
        <f t="shared" si="7"/>
        <v>6.0145069419432276E-3</v>
      </c>
      <c r="U37" s="69">
        <f t="shared" si="8"/>
        <v>3.3236712147267991E-2</v>
      </c>
      <c r="V37" s="69">
        <f t="shared" si="9"/>
        <v>9.5142251534605993E-4</v>
      </c>
      <c r="W37" s="69">
        <f t="shared" si="10"/>
        <v>0</v>
      </c>
    </row>
    <row r="38" spans="1:23" x14ac:dyDescent="0.45">
      <c r="A38" s="7" t="str">
        <f>'BEA Use'!A32</f>
        <v>325</v>
      </c>
      <c r="B38" s="18" t="str">
        <f>'BEA Use'!B32</f>
        <v>Chemical products</v>
      </c>
      <c r="C38" s="7">
        <f>'BEA Use Condensed'!M26</f>
        <v>1548176</v>
      </c>
      <c r="D38" s="23">
        <f>C38-'Imports Calculations'!H56-'BEA Use Condensed'!L26</f>
        <v>1184114.0465630344</v>
      </c>
      <c r="E38" s="23">
        <f>'BEA Use Condensed'!K26</f>
        <v>193250</v>
      </c>
      <c r="F38" s="23">
        <f t="shared" si="11"/>
        <v>990864.04656303441</v>
      </c>
      <c r="G38" s="23">
        <f>$F38*('BEA Use Condensed'!I26/SUM('BEA Use Condensed'!$C26:$J26))</f>
        <v>37367.262616897468</v>
      </c>
      <c r="H38" s="23">
        <f>$F38*('BEA Use Condensed'!H26/SUM('BEA Use Condensed'!$C26:$J26))</f>
        <v>451249.11080264376</v>
      </c>
      <c r="I38" s="23">
        <f>$F38*('BEA Use Condensed'!J26/SUM('BEA Use Condensed'!$C26:$J26))</f>
        <v>478718.21180962131</v>
      </c>
      <c r="J38" s="23">
        <f>$F38*('BEA Use Condensed'!C26/SUM('BEA Use Condensed'!$C26:$J26))</f>
        <v>1579.51724440314</v>
      </c>
      <c r="K38" s="23">
        <f>$F38*('BEA Use Condensed'!D26/SUM('BEA Use Condensed'!$C26:$J26))</f>
        <v>2498.1947405486744</v>
      </c>
      <c r="L38" s="23">
        <f>$F38*('BEA Use Condensed'!E26/SUM('BEA Use Condensed'!$C26:$J26))</f>
        <v>17317.899905159891</v>
      </c>
      <c r="M38" s="23">
        <f>$F38*('BEA Use Condensed'!F26/SUM('BEA Use Condensed'!$C26:$J26))</f>
        <v>2133.8494437601994</v>
      </c>
      <c r="N38" s="23">
        <f>$F38*('BEA Use Condensed'!G26/SUM('BEA Use Condensed'!$C26:$J26))</f>
        <v>0</v>
      </c>
      <c r="O38" s="26">
        <f t="shared" si="0"/>
        <v>3.1557148338336415E-2</v>
      </c>
      <c r="P38" s="26">
        <f t="shared" si="1"/>
        <v>0.38108585242479193</v>
      </c>
      <c r="Q38" s="26">
        <f t="shared" si="2"/>
        <v>0.40428387214823697</v>
      </c>
      <c r="R38" s="26">
        <f t="shared" si="3"/>
        <v>0.16320218526325256</v>
      </c>
      <c r="S38" s="68">
        <f t="shared" si="6"/>
        <v>1.3339232390560591E-3</v>
      </c>
      <c r="T38" s="68">
        <f t="shared" si="7"/>
        <v>2.1097585556052157E-3</v>
      </c>
      <c r="U38" s="68">
        <f t="shared" si="8"/>
        <v>1.462519590526452E-2</v>
      </c>
      <c r="V38" s="68">
        <f t="shared" si="9"/>
        <v>1.8020641254563542E-3</v>
      </c>
      <c r="W38" s="68">
        <f t="shared" si="10"/>
        <v>0</v>
      </c>
    </row>
    <row r="39" spans="1:23" x14ac:dyDescent="0.45">
      <c r="A39" s="7" t="str">
        <f>'BEA Use'!A33</f>
        <v>326</v>
      </c>
      <c r="B39" s="21" t="str">
        <f>'BEA Use'!B33</f>
        <v>Plastics and rubber products</v>
      </c>
      <c r="C39" s="7">
        <f>'BEA Use Condensed'!M27</f>
        <v>402945</v>
      </c>
      <c r="D39" s="23">
        <f>C39-'Imports Calculations'!H57-'BEA Use Condensed'!L27</f>
        <v>317028.88566516514</v>
      </c>
      <c r="E39" s="23">
        <f>'BEA Use Condensed'!K27</f>
        <v>31219</v>
      </c>
      <c r="F39" s="23">
        <f t="shared" si="11"/>
        <v>285809.88566516514</v>
      </c>
      <c r="G39" s="23">
        <f>$F39*('BEA Use Condensed'!I27/SUM('BEA Use Condensed'!$C27:$J27))</f>
        <v>15010.665424198383</v>
      </c>
      <c r="H39" s="23">
        <f>$F39*('BEA Use Condensed'!H27/SUM('BEA Use Condensed'!$C27:$J27))</f>
        <v>214743.13723036257</v>
      </c>
      <c r="I39" s="23">
        <f>$F39*('BEA Use Condensed'!J27/SUM('BEA Use Condensed'!$C27:$J27))</f>
        <v>53252.23322548563</v>
      </c>
      <c r="J39" s="23">
        <f>$F39*('BEA Use Condensed'!C27/SUM('BEA Use Condensed'!$C27:$J27))</f>
        <v>33.305398000027374</v>
      </c>
      <c r="K39" s="23">
        <f>$F39*('BEA Use Condensed'!D27/SUM('BEA Use Condensed'!$C27:$J27))</f>
        <v>1277.2280288867239</v>
      </c>
      <c r="L39" s="23">
        <f>$F39*('BEA Use Condensed'!E27/SUM('BEA Use Condensed'!$C27:$J27))</f>
        <v>1381.7820021387174</v>
      </c>
      <c r="M39" s="23">
        <f>$F39*('BEA Use Condensed'!F27/SUM('BEA Use Condensed'!$C27:$J27))</f>
        <v>111.53435609311494</v>
      </c>
      <c r="N39" s="23">
        <f>$F39*('BEA Use Condensed'!G27/SUM('BEA Use Condensed'!$C27:$J27))</f>
        <v>0</v>
      </c>
      <c r="O39" s="27">
        <f t="shared" si="0"/>
        <v>4.734794242078031E-2</v>
      </c>
      <c r="P39" s="27">
        <f t="shared" si="1"/>
        <v>0.67736142332836757</v>
      </c>
      <c r="Q39" s="27">
        <f t="shared" si="2"/>
        <v>0.16797281141671355</v>
      </c>
      <c r="R39" s="27">
        <f t="shared" si="3"/>
        <v>9.8473676726645087E-2</v>
      </c>
      <c r="S39" s="67">
        <f t="shared" si="6"/>
        <v>1.0505477420503371E-4</v>
      </c>
      <c r="T39" s="67">
        <f t="shared" si="7"/>
        <v>4.0287433941766666E-3</v>
      </c>
      <c r="U39" s="67">
        <f t="shared" si="8"/>
        <v>4.3585366022391644E-3</v>
      </c>
      <c r="V39" s="67">
        <f t="shared" si="9"/>
        <v>3.5181133687267109E-4</v>
      </c>
      <c r="W39" s="67">
        <f t="shared" si="10"/>
        <v>0</v>
      </c>
    </row>
    <row r="40" spans="1:23" x14ac:dyDescent="0.45">
      <c r="A40" s="7" t="str">
        <f>'BEA Use'!A34</f>
        <v>42</v>
      </c>
      <c r="B40" s="20" t="str">
        <f>'BEA Use'!B34</f>
        <v>Wholesale trade</v>
      </c>
      <c r="C40" s="7">
        <f>'BEA Use Condensed'!M28</f>
        <v>104910</v>
      </c>
      <c r="D40" s="23">
        <f>C40-'Imports Calculations'!H58-'BEA Use Condensed'!L28</f>
        <v>104910</v>
      </c>
      <c r="E40" s="23">
        <f>'BEA Use Condensed'!K28</f>
        <v>2889</v>
      </c>
      <c r="F40" s="23">
        <f t="shared" si="11"/>
        <v>102021</v>
      </c>
      <c r="G40" s="23">
        <f>$F40*('BEA Use Condensed'!I28/SUM('BEA Use Condensed'!$C28:$J28))</f>
        <v>33.999000235238768</v>
      </c>
      <c r="H40" s="23">
        <f>$F40*('BEA Use Condensed'!H28/SUM('BEA Use Condensed'!$C28:$J28))</f>
        <v>100437.04657727593</v>
      </c>
      <c r="I40" s="23">
        <f>$F40*('BEA Use Condensed'!J28/SUM('BEA Use Condensed'!$C28:$J28))</f>
        <v>0</v>
      </c>
      <c r="J40" s="23">
        <f>$F40*('BEA Use Condensed'!C28/SUM('BEA Use Condensed'!$C28:$J28))</f>
        <v>1179.9653022818161</v>
      </c>
      <c r="K40" s="23">
        <f>$F40*('BEA Use Condensed'!D28/SUM('BEA Use Condensed'!$C28:$J28))</f>
        <v>101.9970007057163</v>
      </c>
      <c r="L40" s="23">
        <f>$F40*('BEA Use Condensed'!E28/SUM('BEA Use Condensed'!$C28:$J28))</f>
        <v>235.9930604563632</v>
      </c>
      <c r="M40" s="23">
        <f>$F40*('BEA Use Condensed'!F28/SUM('BEA Use Condensed'!$C28:$J28))</f>
        <v>31.999059044930604</v>
      </c>
      <c r="N40" s="23">
        <f>$F40*('BEA Use Condensed'!G28/SUM('BEA Use Condensed'!$C28:$J28))</f>
        <v>0</v>
      </c>
      <c r="O40" s="25">
        <f t="shared" si="0"/>
        <v>3.2407778319739554E-4</v>
      </c>
      <c r="P40" s="25">
        <f t="shared" si="1"/>
        <v>0.95736389836312963</v>
      </c>
      <c r="Q40" s="25">
        <f t="shared" si="2"/>
        <v>0</v>
      </c>
      <c r="R40" s="25">
        <f t="shared" si="3"/>
        <v>2.7537889619674006E-2</v>
      </c>
      <c r="S40" s="66">
        <f t="shared" si="6"/>
        <v>1.1247405416850787E-2</v>
      </c>
      <c r="T40" s="66">
        <f t="shared" si="7"/>
        <v>9.7223334959218666E-4</v>
      </c>
      <c r="U40" s="66">
        <f t="shared" si="8"/>
        <v>2.2494810833701574E-3</v>
      </c>
      <c r="V40" s="66">
        <f t="shared" si="9"/>
        <v>3.0501438418578403E-4</v>
      </c>
      <c r="W40" s="66">
        <f t="shared" si="10"/>
        <v>0</v>
      </c>
    </row>
    <row r="41" spans="1:23" x14ac:dyDescent="0.45">
      <c r="A41" s="7" t="str">
        <f>'BEA Use'!A35</f>
        <v>441</v>
      </c>
      <c r="B41" s="20" t="str">
        <f>'BEA Use'!B35</f>
        <v>Motor vehicle and parts dealers</v>
      </c>
      <c r="C41" s="7">
        <f>'BEA Use Condensed'!M29</f>
        <v>0</v>
      </c>
      <c r="D41" s="23">
        <f>C41-'Imports Calculations'!H59-'BEA Use Condensed'!L29</f>
        <v>0</v>
      </c>
      <c r="E41" s="23">
        <f>'BEA Use Condensed'!K29</f>
        <v>0</v>
      </c>
      <c r="F41" s="23">
        <f t="shared" si="11"/>
        <v>0</v>
      </c>
      <c r="G41" s="23" t="e">
        <f>$F41*('BEA Use Condensed'!I29/SUM('BEA Use Condensed'!$C29:$J29))</f>
        <v>#DIV/0!</v>
      </c>
      <c r="H41" s="23" t="e">
        <f>$F41*('BEA Use Condensed'!H29/SUM('BEA Use Condensed'!$C29:$J29))</f>
        <v>#DIV/0!</v>
      </c>
      <c r="I41" s="23" t="e">
        <f>$F41*('BEA Use Condensed'!J29/SUM('BEA Use Condensed'!$C29:$J29))</f>
        <v>#DIV/0!</v>
      </c>
      <c r="J41" s="23" t="e">
        <f>$F41*('BEA Use Condensed'!C29/SUM('BEA Use Condensed'!$C29:$J29))</f>
        <v>#DIV/0!</v>
      </c>
      <c r="K41" s="23" t="e">
        <f>$F41*('BEA Use Condensed'!D29/SUM('BEA Use Condensed'!$C29:$J29))</f>
        <v>#DIV/0!</v>
      </c>
      <c r="L41" s="23" t="e">
        <f>$F41*('BEA Use Condensed'!E29/SUM('BEA Use Condensed'!$C29:$J29))</f>
        <v>#DIV/0!</v>
      </c>
      <c r="M41" s="23" t="e">
        <f>$F41*('BEA Use Condensed'!F29/SUM('BEA Use Condensed'!$C29:$J29))</f>
        <v>#DIV/0!</v>
      </c>
      <c r="N41" s="23" t="e">
        <f>$F41*('BEA Use Condensed'!G29/SUM('BEA Use Condensed'!$C29:$J29))</f>
        <v>#DIV/0!</v>
      </c>
      <c r="O41" s="25" t="e">
        <f t="shared" si="0"/>
        <v>#DIV/0!</v>
      </c>
      <c r="P41" s="25" t="e">
        <f t="shared" si="1"/>
        <v>#DIV/0!</v>
      </c>
      <c r="Q41" s="25" t="e">
        <f t="shared" si="2"/>
        <v>#DIV/0!</v>
      </c>
      <c r="R41" s="25" t="e">
        <f t="shared" si="3"/>
        <v>#DIV/0!</v>
      </c>
      <c r="S41" s="66" t="e">
        <f t="shared" si="6"/>
        <v>#DIV/0!</v>
      </c>
      <c r="T41" s="66" t="e">
        <f t="shared" si="7"/>
        <v>#DIV/0!</v>
      </c>
      <c r="U41" s="66" t="e">
        <f t="shared" si="8"/>
        <v>#DIV/0!</v>
      </c>
      <c r="V41" s="66" t="e">
        <f t="shared" si="9"/>
        <v>#DIV/0!</v>
      </c>
      <c r="W41" s="66" t="e">
        <f t="shared" si="10"/>
        <v>#DIV/0!</v>
      </c>
    </row>
    <row r="42" spans="1:23" x14ac:dyDescent="0.45">
      <c r="A42" s="7" t="str">
        <f>'BEA Use'!A36</f>
        <v>445</v>
      </c>
      <c r="B42" s="20" t="str">
        <f>'BEA Use'!B36</f>
        <v>Food and beverage stores</v>
      </c>
      <c r="C42" s="7">
        <f>'BEA Use Condensed'!M30</f>
        <v>0</v>
      </c>
      <c r="D42" s="23">
        <f>C42-'Imports Calculations'!H60-'BEA Use Condensed'!L30</f>
        <v>0</v>
      </c>
      <c r="E42" s="23">
        <f>'BEA Use Condensed'!K30</f>
        <v>0</v>
      </c>
      <c r="F42" s="23">
        <f t="shared" si="11"/>
        <v>0</v>
      </c>
      <c r="G42" s="23" t="e">
        <f>$F42*('BEA Use Condensed'!I30/SUM('BEA Use Condensed'!$C30:$J30))</f>
        <v>#DIV/0!</v>
      </c>
      <c r="H42" s="23" t="e">
        <f>$F42*('BEA Use Condensed'!H30/SUM('BEA Use Condensed'!$C30:$J30))</f>
        <v>#DIV/0!</v>
      </c>
      <c r="I42" s="23" t="e">
        <f>$F42*('BEA Use Condensed'!J30/SUM('BEA Use Condensed'!$C30:$J30))</f>
        <v>#DIV/0!</v>
      </c>
      <c r="J42" s="23" t="e">
        <f>$F42*('BEA Use Condensed'!C30/SUM('BEA Use Condensed'!$C30:$J30))</f>
        <v>#DIV/0!</v>
      </c>
      <c r="K42" s="23" t="e">
        <f>$F42*('BEA Use Condensed'!D30/SUM('BEA Use Condensed'!$C30:$J30))</f>
        <v>#DIV/0!</v>
      </c>
      <c r="L42" s="23" t="e">
        <f>$F42*('BEA Use Condensed'!E30/SUM('BEA Use Condensed'!$C30:$J30))</f>
        <v>#DIV/0!</v>
      </c>
      <c r="M42" s="23" t="e">
        <f>$F42*('BEA Use Condensed'!F30/SUM('BEA Use Condensed'!$C30:$J30))</f>
        <v>#DIV/0!</v>
      </c>
      <c r="N42" s="23" t="e">
        <f>$F42*('BEA Use Condensed'!G30/SUM('BEA Use Condensed'!$C30:$J30))</f>
        <v>#DIV/0!</v>
      </c>
      <c r="O42" s="25" t="e">
        <f t="shared" si="0"/>
        <v>#DIV/0!</v>
      </c>
      <c r="P42" s="25" t="e">
        <f t="shared" si="1"/>
        <v>#DIV/0!</v>
      </c>
      <c r="Q42" s="25" t="e">
        <f t="shared" si="2"/>
        <v>#DIV/0!</v>
      </c>
      <c r="R42" s="25" t="e">
        <f t="shared" si="3"/>
        <v>#DIV/0!</v>
      </c>
      <c r="S42" s="66" t="e">
        <f t="shared" si="6"/>
        <v>#DIV/0!</v>
      </c>
      <c r="T42" s="66" t="e">
        <f t="shared" si="7"/>
        <v>#DIV/0!</v>
      </c>
      <c r="U42" s="66" t="e">
        <f t="shared" si="8"/>
        <v>#DIV/0!</v>
      </c>
      <c r="V42" s="66" t="e">
        <f t="shared" si="9"/>
        <v>#DIV/0!</v>
      </c>
      <c r="W42" s="66" t="e">
        <f t="shared" si="10"/>
        <v>#DIV/0!</v>
      </c>
    </row>
    <row r="43" spans="1:23" x14ac:dyDescent="0.45">
      <c r="A43" s="7" t="str">
        <f>'BEA Use'!A37</f>
        <v>452</v>
      </c>
      <c r="B43" s="20" t="str">
        <f>'BEA Use'!B37</f>
        <v>General merchandise stores</v>
      </c>
      <c r="C43" s="7">
        <f>'BEA Use Condensed'!M31</f>
        <v>0</v>
      </c>
      <c r="D43" s="23">
        <f>C43-'Imports Calculations'!H61-'BEA Use Condensed'!L31</f>
        <v>0</v>
      </c>
      <c r="E43" s="23">
        <f>'BEA Use Condensed'!K31</f>
        <v>0</v>
      </c>
      <c r="F43" s="23">
        <f t="shared" si="11"/>
        <v>0</v>
      </c>
      <c r="G43" s="23" t="e">
        <f>$F43*('BEA Use Condensed'!I31/SUM('BEA Use Condensed'!$C31:$J31))</f>
        <v>#DIV/0!</v>
      </c>
      <c r="H43" s="23" t="e">
        <f>$F43*('BEA Use Condensed'!H31/SUM('BEA Use Condensed'!$C31:$J31))</f>
        <v>#DIV/0!</v>
      </c>
      <c r="I43" s="23" t="e">
        <f>$F43*('BEA Use Condensed'!J31/SUM('BEA Use Condensed'!$C31:$J31))</f>
        <v>#DIV/0!</v>
      </c>
      <c r="J43" s="23" t="e">
        <f>$F43*('BEA Use Condensed'!C31/SUM('BEA Use Condensed'!$C31:$J31))</f>
        <v>#DIV/0!</v>
      </c>
      <c r="K43" s="23" t="e">
        <f>$F43*('BEA Use Condensed'!D31/SUM('BEA Use Condensed'!$C31:$J31))</f>
        <v>#DIV/0!</v>
      </c>
      <c r="L43" s="23" t="e">
        <f>$F43*('BEA Use Condensed'!E31/SUM('BEA Use Condensed'!$C31:$J31))</f>
        <v>#DIV/0!</v>
      </c>
      <c r="M43" s="23" t="e">
        <f>$F43*('BEA Use Condensed'!F31/SUM('BEA Use Condensed'!$C31:$J31))</f>
        <v>#DIV/0!</v>
      </c>
      <c r="N43" s="23" t="e">
        <f>$F43*('BEA Use Condensed'!G31/SUM('BEA Use Condensed'!$C31:$J31))</f>
        <v>#DIV/0!</v>
      </c>
      <c r="O43" s="25" t="e">
        <f t="shared" si="0"/>
        <v>#DIV/0!</v>
      </c>
      <c r="P43" s="25" t="e">
        <f t="shared" si="1"/>
        <v>#DIV/0!</v>
      </c>
      <c r="Q43" s="25" t="e">
        <f t="shared" si="2"/>
        <v>#DIV/0!</v>
      </c>
      <c r="R43" s="25" t="e">
        <f t="shared" si="3"/>
        <v>#DIV/0!</v>
      </c>
      <c r="S43" s="66" t="e">
        <f t="shared" si="6"/>
        <v>#DIV/0!</v>
      </c>
      <c r="T43" s="66" t="e">
        <f t="shared" si="7"/>
        <v>#DIV/0!</v>
      </c>
      <c r="U43" s="66" t="e">
        <f t="shared" si="8"/>
        <v>#DIV/0!</v>
      </c>
      <c r="V43" s="66" t="e">
        <f t="shared" si="9"/>
        <v>#DIV/0!</v>
      </c>
      <c r="W43" s="66" t="e">
        <f t="shared" si="10"/>
        <v>#DIV/0!</v>
      </c>
    </row>
    <row r="44" spans="1:23" x14ac:dyDescent="0.45">
      <c r="A44" s="7" t="str">
        <f>'BEA Use'!A38</f>
        <v>4A0</v>
      </c>
      <c r="B44" s="20" t="str">
        <f>'BEA Use'!B38</f>
        <v>Other retail</v>
      </c>
      <c r="C44" s="7">
        <f>'BEA Use Condensed'!M32</f>
        <v>7972</v>
      </c>
      <c r="D44" s="23">
        <f>C44-'Imports Calculations'!H62-'BEA Use Condensed'!L32</f>
        <v>7972</v>
      </c>
      <c r="E44" s="23">
        <f>'BEA Use Condensed'!K32</f>
        <v>0</v>
      </c>
      <c r="F44" s="23">
        <f t="shared" si="11"/>
        <v>7972</v>
      </c>
      <c r="G44" s="23">
        <f>$F44*('BEA Use Condensed'!I32/SUM('BEA Use Condensed'!$C32:$J32))</f>
        <v>0</v>
      </c>
      <c r="H44" s="23">
        <f>$F44*('BEA Use Condensed'!H32/SUM('BEA Use Condensed'!$C32:$J32))</f>
        <v>1789.7754922864669</v>
      </c>
      <c r="I44" s="23">
        <f>$F44*('BEA Use Condensed'!J32/SUM('BEA Use Condensed'!$C32:$J32))</f>
        <v>6182.2245077135331</v>
      </c>
      <c r="J44" s="23">
        <f>$F44*('BEA Use Condensed'!C32/SUM('BEA Use Condensed'!$C32:$J32))</f>
        <v>0</v>
      </c>
      <c r="K44" s="23">
        <f>$F44*('BEA Use Condensed'!D32/SUM('BEA Use Condensed'!$C32:$J32))</f>
        <v>0</v>
      </c>
      <c r="L44" s="23">
        <f>$F44*('BEA Use Condensed'!E32/SUM('BEA Use Condensed'!$C32:$J32))</f>
        <v>0</v>
      </c>
      <c r="M44" s="23">
        <f>$F44*('BEA Use Condensed'!F32/SUM('BEA Use Condensed'!$C32:$J32))</f>
        <v>0</v>
      </c>
      <c r="N44" s="23">
        <f>$F44*('BEA Use Condensed'!G32/SUM('BEA Use Condensed'!$C32:$J32))</f>
        <v>0</v>
      </c>
      <c r="O44" s="25">
        <f t="shared" si="0"/>
        <v>0</v>
      </c>
      <c r="P44" s="25">
        <f t="shared" si="1"/>
        <v>0.22450771353317447</v>
      </c>
      <c r="Q44" s="25">
        <f t="shared" si="2"/>
        <v>0.77549228646682555</v>
      </c>
      <c r="R44" s="25">
        <f t="shared" si="3"/>
        <v>0</v>
      </c>
      <c r="S44" s="66">
        <f t="shared" si="6"/>
        <v>0</v>
      </c>
      <c r="T44" s="66">
        <f t="shared" si="7"/>
        <v>0</v>
      </c>
      <c r="U44" s="66">
        <f t="shared" si="8"/>
        <v>0</v>
      </c>
      <c r="V44" s="66">
        <f t="shared" si="9"/>
        <v>0</v>
      </c>
      <c r="W44" s="66">
        <f t="shared" si="10"/>
        <v>0</v>
      </c>
    </row>
    <row r="45" spans="1:23" x14ac:dyDescent="0.45">
      <c r="A45" s="7" t="str">
        <f>'BEA Use'!A39</f>
        <v>481</v>
      </c>
      <c r="B45" s="20" t="str">
        <f>'BEA Use'!B39</f>
        <v>Air transportation</v>
      </c>
      <c r="C45" s="7">
        <f>'BEA Use Condensed'!M33</f>
        <v>271505</v>
      </c>
      <c r="D45" s="23">
        <f>C45-'Imports Calculations'!H63-'BEA Use Condensed'!L33</f>
        <v>228905.05371868721</v>
      </c>
      <c r="E45" s="23">
        <f>'BEA Use Condensed'!K33</f>
        <v>47187</v>
      </c>
      <c r="F45" s="23">
        <f t="shared" si="11"/>
        <v>181718.05371868721</v>
      </c>
      <c r="G45" s="23">
        <f>$F45*('BEA Use Condensed'!I33/SUM('BEA Use Condensed'!$C33:$J33))</f>
        <v>8082.4607666579395</v>
      </c>
      <c r="H45" s="23">
        <f>$F45*('BEA Use Condensed'!H33/SUM('BEA Use Condensed'!$C33:$J33))</f>
        <v>59803.080711181283</v>
      </c>
      <c r="I45" s="23">
        <f>$F45*('BEA Use Condensed'!J33/SUM('BEA Use Condensed'!$C33:$J33))</f>
        <v>112581.70343822998</v>
      </c>
      <c r="J45" s="23">
        <f>$F45*('BEA Use Condensed'!C33/SUM('BEA Use Condensed'!$C33:$J33))</f>
        <v>587.32926288734143</v>
      </c>
      <c r="K45" s="23">
        <f>$F45*('BEA Use Condensed'!D33/SUM('BEA Use Condensed'!$C33:$J33))</f>
        <v>100.23990076108036</v>
      </c>
      <c r="L45" s="23">
        <f>$F45*('BEA Use Condensed'!E33/SUM('BEA Use Condensed'!$C33:$J33))</f>
        <v>563.23963896958549</v>
      </c>
      <c r="M45" s="23">
        <f>$F45*('BEA Use Condensed'!F33/SUM('BEA Use Condensed'!$C33:$J33))</f>
        <v>0</v>
      </c>
      <c r="N45" s="23">
        <f>$F45*('BEA Use Condensed'!G33/SUM('BEA Use Condensed'!$C33:$J33))</f>
        <v>0</v>
      </c>
      <c r="O45" s="25">
        <f t="shared" si="0"/>
        <v>3.5309228150947149E-2</v>
      </c>
      <c r="P45" s="25">
        <f t="shared" si="1"/>
        <v>0.26125714456560778</v>
      </c>
      <c r="Q45" s="25">
        <f t="shared" si="2"/>
        <v>0.49182707681319793</v>
      </c>
      <c r="R45" s="25">
        <f t="shared" si="3"/>
        <v>0.20614223772442547</v>
      </c>
      <c r="S45" s="66">
        <f t="shared" si="6"/>
        <v>2.5658204279279022E-3</v>
      </c>
      <c r="T45" s="66">
        <f t="shared" si="7"/>
        <v>4.3791038744068166E-4</v>
      </c>
      <c r="U45" s="66">
        <f t="shared" si="8"/>
        <v>2.4605819304530457E-3</v>
      </c>
      <c r="V45" s="66">
        <f t="shared" si="9"/>
        <v>0</v>
      </c>
      <c r="W45" s="66">
        <f t="shared" si="10"/>
        <v>0</v>
      </c>
    </row>
    <row r="46" spans="1:23" x14ac:dyDescent="0.45">
      <c r="A46" s="7" t="str">
        <f>'BEA Use'!A40</f>
        <v>482</v>
      </c>
      <c r="B46" s="20" t="str">
        <f>'BEA Use'!B40</f>
        <v>Rail transportation</v>
      </c>
      <c r="C46" s="7">
        <f>'BEA Use Condensed'!M34</f>
        <v>9524</v>
      </c>
      <c r="D46" s="23">
        <f>C46-'Imports Calculations'!H64-'BEA Use Condensed'!L34</f>
        <v>8826.1850331708083</v>
      </c>
      <c r="E46" s="23">
        <f>'BEA Use Condensed'!K34</f>
        <v>1366</v>
      </c>
      <c r="F46" s="23">
        <f t="shared" si="11"/>
        <v>7460.1850331708083</v>
      </c>
      <c r="G46" s="23">
        <f>$F46*('BEA Use Condensed'!I34/SUM('BEA Use Condensed'!$C34:$J34))</f>
        <v>879.0139549873893</v>
      </c>
      <c r="H46" s="23">
        <f>$F46*('BEA Use Condensed'!H34/SUM('BEA Use Condensed'!$C34:$J34))</f>
        <v>5135.9660325225714</v>
      </c>
      <c r="I46" s="23">
        <f>$F46*('BEA Use Condensed'!J34/SUM('BEA Use Condensed'!$C34:$J34))</f>
        <v>1352.8216851470852</v>
      </c>
      <c r="J46" s="23">
        <f>$F46*('BEA Use Condensed'!C34/SUM('BEA Use Condensed'!$C34:$J34))</f>
        <v>92.38336051376308</v>
      </c>
      <c r="K46" s="23">
        <f>$F46*('BEA Use Condensed'!D34/SUM('BEA Use Condensed'!$C34:$J34))</f>
        <v>0</v>
      </c>
      <c r="L46" s="23">
        <f>$F46*('BEA Use Condensed'!E34/SUM('BEA Use Condensed'!$C34:$J34))</f>
        <v>0</v>
      </c>
      <c r="M46" s="23">
        <f>$F46*('BEA Use Condensed'!F34/SUM('BEA Use Condensed'!$C34:$J34))</f>
        <v>0</v>
      </c>
      <c r="N46" s="23">
        <f>$F46*('BEA Use Condensed'!G34/SUM('BEA Use Condensed'!$C34:$J34))</f>
        <v>0</v>
      </c>
      <c r="O46" s="25">
        <f t="shared" ref="O46:O77" si="12">G46/D46</f>
        <v>9.9591607436718715E-2</v>
      </c>
      <c r="P46" s="25">
        <f t="shared" ref="P46:P77" si="13">H46/D46</f>
        <v>0.58190101535606198</v>
      </c>
      <c r="Q46" s="25">
        <f t="shared" ref="Q46:Q77" si="14">I46/D46</f>
        <v>0.15327366014454422</v>
      </c>
      <c r="R46" s="25">
        <f t="shared" ref="R46:R81" si="15">E46/D46</f>
        <v>0.15476675311771299</v>
      </c>
      <c r="S46" s="66">
        <f t="shared" si="6"/>
        <v>1.0466963944962113E-2</v>
      </c>
      <c r="T46" s="66">
        <f t="shared" si="7"/>
        <v>0</v>
      </c>
      <c r="U46" s="66">
        <f t="shared" si="8"/>
        <v>0</v>
      </c>
      <c r="V46" s="66">
        <f t="shared" si="9"/>
        <v>0</v>
      </c>
      <c r="W46" s="66">
        <f t="shared" si="10"/>
        <v>0</v>
      </c>
    </row>
    <row r="47" spans="1:23" x14ac:dyDescent="0.45">
      <c r="A47" s="7" t="str">
        <f>'BEA Use'!A41</f>
        <v>483</v>
      </c>
      <c r="B47" s="20" t="str">
        <f>'BEA Use'!B41</f>
        <v>Water transportation</v>
      </c>
      <c r="C47" s="7">
        <f>'BEA Use Condensed'!M35</f>
        <v>32706</v>
      </c>
      <c r="D47" s="23">
        <f>C47-'Imports Calculations'!H65-'BEA Use Condensed'!L35</f>
        <v>30374.813098552146</v>
      </c>
      <c r="E47" s="23">
        <f>'BEA Use Condensed'!K35</f>
        <v>4565</v>
      </c>
      <c r="F47" s="23">
        <f t="shared" si="11"/>
        <v>25809.813098552146</v>
      </c>
      <c r="G47" s="23">
        <f>$F47*('BEA Use Condensed'!I35/SUM('BEA Use Condensed'!$C35:$J35))</f>
        <v>2343.3450292029684</v>
      </c>
      <c r="H47" s="23">
        <f>$F47*('BEA Use Condensed'!H35/SUM('BEA Use Condensed'!$C35:$J35))</f>
        <v>1249.1725752541852</v>
      </c>
      <c r="I47" s="23">
        <f>$F47*('BEA Use Condensed'!J35/SUM('BEA Use Condensed'!$C35:$J35))</f>
        <v>22208.123889284019</v>
      </c>
      <c r="J47" s="23">
        <f>$F47*('BEA Use Condensed'!C35/SUM('BEA Use Condensed'!$C35:$J35))</f>
        <v>9.1716048109705213</v>
      </c>
      <c r="K47" s="23">
        <f>$F47*('BEA Use Condensed'!D35/SUM('BEA Use Condensed'!$C35:$J35))</f>
        <v>0</v>
      </c>
      <c r="L47" s="23">
        <f>$F47*('BEA Use Condensed'!E35/SUM('BEA Use Condensed'!$C35:$J35))</f>
        <v>0</v>
      </c>
      <c r="M47" s="23">
        <f>$F47*('BEA Use Condensed'!F35/SUM('BEA Use Condensed'!$C35:$J35))</f>
        <v>0</v>
      </c>
      <c r="N47" s="23">
        <f>$F47*('BEA Use Condensed'!G35/SUM('BEA Use Condensed'!$C35:$J35))</f>
        <v>0</v>
      </c>
      <c r="O47" s="25">
        <f t="shared" si="12"/>
        <v>7.7147636154991414E-2</v>
      </c>
      <c r="P47" s="25">
        <f t="shared" si="13"/>
        <v>4.1125276102973903E-2</v>
      </c>
      <c r="Q47" s="25">
        <f t="shared" si="14"/>
        <v>0.73113614945477967</v>
      </c>
      <c r="R47" s="25">
        <f t="shared" si="15"/>
        <v>0.15028899059193213</v>
      </c>
      <c r="S47" s="66">
        <f t="shared" si="6"/>
        <v>3.0194769532286266E-4</v>
      </c>
      <c r="T47" s="66">
        <f t="shared" si="7"/>
        <v>0</v>
      </c>
      <c r="U47" s="66">
        <f t="shared" si="8"/>
        <v>0</v>
      </c>
      <c r="V47" s="66">
        <f t="shared" si="9"/>
        <v>0</v>
      </c>
      <c r="W47" s="66">
        <f t="shared" si="10"/>
        <v>0</v>
      </c>
    </row>
    <row r="48" spans="1:23" x14ac:dyDescent="0.45">
      <c r="A48" s="7" t="str">
        <f>'BEA Use'!A42</f>
        <v>484</v>
      </c>
      <c r="B48" s="20" t="str">
        <f>'BEA Use'!B42</f>
        <v>Truck transportation</v>
      </c>
      <c r="C48" s="7">
        <f>'BEA Use Condensed'!M36</f>
        <v>38561</v>
      </c>
      <c r="D48" s="23">
        <f>C48-'Imports Calculations'!H66-'BEA Use Condensed'!L36</f>
        <v>29618.751411715115</v>
      </c>
      <c r="E48" s="23">
        <f>'BEA Use Condensed'!K36</f>
        <v>1632</v>
      </c>
      <c r="F48" s="23">
        <f t="shared" si="11"/>
        <v>27986.751411715115</v>
      </c>
      <c r="G48" s="23">
        <f>$F48*('BEA Use Condensed'!I36/SUM('BEA Use Condensed'!$C36:$J36))</f>
        <v>1208.6772582499082</v>
      </c>
      <c r="H48" s="23">
        <f>$F48*('BEA Use Condensed'!H36/SUM('BEA Use Condensed'!$C36:$J36))</f>
        <v>16694.144200153904</v>
      </c>
      <c r="I48" s="23">
        <f>$F48*('BEA Use Condensed'!J36/SUM('BEA Use Condensed'!$C36:$J36))</f>
        <v>9544.3824875596201</v>
      </c>
      <c r="J48" s="23">
        <f>$F48*('BEA Use Condensed'!C36/SUM('BEA Use Condensed'!$C36:$J36))</f>
        <v>0</v>
      </c>
      <c r="K48" s="23">
        <f>$F48*('BEA Use Condensed'!D36/SUM('BEA Use Condensed'!$C36:$J36))</f>
        <v>26.549522998331955</v>
      </c>
      <c r="L48" s="23">
        <f>$F48*('BEA Use Condensed'!E36/SUM('BEA Use Condensed'!$C36:$J36))</f>
        <v>512.99794275335114</v>
      </c>
      <c r="M48" s="23">
        <f>$F48*('BEA Use Condensed'!F36/SUM('BEA Use Condensed'!$C36:$J36))</f>
        <v>0</v>
      </c>
      <c r="N48" s="23">
        <f>$F48*('BEA Use Condensed'!G36/SUM('BEA Use Condensed'!$C36:$J36))</f>
        <v>0</v>
      </c>
      <c r="O48" s="25">
        <f t="shared" si="12"/>
        <v>4.0807839650250741E-2</v>
      </c>
      <c r="P48" s="25">
        <f t="shared" si="13"/>
        <v>0.56363429936992082</v>
      </c>
      <c r="Q48" s="25">
        <f t="shared" si="14"/>
        <v>0.32224121654853172</v>
      </c>
      <c r="R48" s="25">
        <f t="shared" si="15"/>
        <v>5.5100229490244297E-2</v>
      </c>
      <c r="S48" s="66">
        <f t="shared" si="6"/>
        <v>0</v>
      </c>
      <c r="T48" s="66">
        <f t="shared" si="7"/>
        <v>8.9637549636311861E-4</v>
      </c>
      <c r="U48" s="66">
        <f t="shared" si="8"/>
        <v>1.732003944468925E-2</v>
      </c>
      <c r="V48" s="66">
        <f t="shared" si="9"/>
        <v>0</v>
      </c>
      <c r="W48" s="66">
        <f t="shared" si="10"/>
        <v>0</v>
      </c>
    </row>
    <row r="49" spans="1:23" x14ac:dyDescent="0.45">
      <c r="A49" s="7" t="str">
        <f>'BEA Use'!A43</f>
        <v>485</v>
      </c>
      <c r="B49" s="20" t="str">
        <f>'BEA Use'!B43</f>
        <v>Transit and ground passenger transportation</v>
      </c>
      <c r="C49" s="7">
        <f>'BEA Use Condensed'!M37</f>
        <v>96316</v>
      </c>
      <c r="D49" s="23">
        <f>C49-'Imports Calculations'!H67-'BEA Use Condensed'!L37</f>
        <v>96316</v>
      </c>
      <c r="E49" s="23">
        <f>'BEA Use Condensed'!K37</f>
        <v>0</v>
      </c>
      <c r="F49" s="23">
        <f t="shared" si="11"/>
        <v>96316</v>
      </c>
      <c r="G49" s="23">
        <f>$F49*('BEA Use Condensed'!I37/SUM('BEA Use Condensed'!$C37:$J37))</f>
        <v>16928.527280844748</v>
      </c>
      <c r="H49" s="23">
        <f>$F49*('BEA Use Condensed'!H37/SUM('BEA Use Condensed'!$C37:$J37))</f>
        <v>33154.032664333994</v>
      </c>
      <c r="I49" s="23">
        <f>$F49*('BEA Use Condensed'!J37/SUM('BEA Use Condensed'!$C37:$J37))</f>
        <v>45356.412737636667</v>
      </c>
      <c r="J49" s="23">
        <f>$F49*('BEA Use Condensed'!C37/SUM('BEA Use Condensed'!$C37:$J37))</f>
        <v>639.01990385513898</v>
      </c>
      <c r="K49" s="23">
        <f>$F49*('BEA Use Condensed'!D37/SUM('BEA Use Condensed'!$C37:$J37))</f>
        <v>33.684986294269741</v>
      </c>
      <c r="L49" s="23">
        <f>$F49*('BEA Use Condensed'!E37/SUM('BEA Use Condensed'!$C37:$J37))</f>
        <v>201.32233358985806</v>
      </c>
      <c r="M49" s="23">
        <f>$F49*('BEA Use Condensed'!F37/SUM('BEA Use Condensed'!$C37:$J37))</f>
        <v>3.0000934453292909</v>
      </c>
      <c r="N49" s="23">
        <f>$F49*('BEA Use Condensed'!G37/SUM('BEA Use Condensed'!$C37:$J37))</f>
        <v>0</v>
      </c>
      <c r="O49" s="25">
        <f t="shared" si="12"/>
        <v>0.17576028158192561</v>
      </c>
      <c r="P49" s="25">
        <f t="shared" si="13"/>
        <v>0.34422144466479082</v>
      </c>
      <c r="Q49" s="25">
        <f t="shared" si="14"/>
        <v>0.47091254555459805</v>
      </c>
      <c r="R49" s="25">
        <f t="shared" si="15"/>
        <v>0</v>
      </c>
      <c r="S49" s="66">
        <f t="shared" si="6"/>
        <v>6.6346183796579901E-3</v>
      </c>
      <c r="T49" s="66">
        <f t="shared" si="7"/>
        <v>3.4973406593161822E-4</v>
      </c>
      <c r="U49" s="66">
        <f t="shared" si="8"/>
        <v>2.0902273099989415E-3</v>
      </c>
      <c r="V49" s="66">
        <f t="shared" si="9"/>
        <v>3.1148443096985868E-5</v>
      </c>
      <c r="W49" s="66">
        <f t="shared" si="10"/>
        <v>0</v>
      </c>
    </row>
    <row r="50" spans="1:23" x14ac:dyDescent="0.45">
      <c r="A50" s="7" t="str">
        <f>'BEA Use'!A44</f>
        <v>486</v>
      </c>
      <c r="B50" s="20" t="str">
        <f>'BEA Use'!B44</f>
        <v>Pipeline transportation</v>
      </c>
      <c r="C50" s="7">
        <f>'BEA Use Condensed'!M38</f>
        <v>724</v>
      </c>
      <c r="D50" s="23">
        <f>C50-'Imports Calculations'!H68-'BEA Use Condensed'!L38</f>
        <v>724</v>
      </c>
      <c r="E50" s="23">
        <f>'BEA Use Condensed'!K38</f>
        <v>316</v>
      </c>
      <c r="F50" s="23">
        <f t="shared" si="11"/>
        <v>408</v>
      </c>
      <c r="G50" s="23">
        <f>$F50*('BEA Use Condensed'!I38/SUM('BEA Use Condensed'!$C38:$J38))</f>
        <v>0</v>
      </c>
      <c r="H50" s="23">
        <f>$F50*('BEA Use Condensed'!H38/SUM('BEA Use Condensed'!$C38:$J38))</f>
        <v>0</v>
      </c>
      <c r="I50" s="23">
        <f>$F50*('BEA Use Condensed'!J38/SUM('BEA Use Condensed'!$C38:$J38))</f>
        <v>0</v>
      </c>
      <c r="J50" s="23">
        <f>$F50*('BEA Use Condensed'!C38/SUM('BEA Use Condensed'!$C38:$J38))</f>
        <v>0</v>
      </c>
      <c r="K50" s="23">
        <f>$F50*('BEA Use Condensed'!D38/SUM('BEA Use Condensed'!$C38:$J38))</f>
        <v>0</v>
      </c>
      <c r="L50" s="23">
        <f>$F50*('BEA Use Condensed'!E38/SUM('BEA Use Condensed'!$C38:$J38))</f>
        <v>408</v>
      </c>
      <c r="M50" s="23">
        <f>$F50*('BEA Use Condensed'!F38/SUM('BEA Use Condensed'!$C38:$J38))</f>
        <v>0</v>
      </c>
      <c r="N50" s="23">
        <f>$F50*('BEA Use Condensed'!G38/SUM('BEA Use Condensed'!$C38:$J38))</f>
        <v>0</v>
      </c>
      <c r="O50" s="25">
        <f t="shared" si="12"/>
        <v>0</v>
      </c>
      <c r="P50" s="25">
        <f t="shared" si="13"/>
        <v>0</v>
      </c>
      <c r="Q50" s="25">
        <f t="shared" si="14"/>
        <v>0</v>
      </c>
      <c r="R50" s="25">
        <f t="shared" si="15"/>
        <v>0.43646408839779005</v>
      </c>
      <c r="S50" s="66">
        <f t="shared" si="6"/>
        <v>0</v>
      </c>
      <c r="T50" s="66">
        <f t="shared" si="7"/>
        <v>0</v>
      </c>
      <c r="U50" s="66">
        <f t="shared" si="8"/>
        <v>0.56353591160220995</v>
      </c>
      <c r="V50" s="66">
        <f t="shared" si="9"/>
        <v>0</v>
      </c>
      <c r="W50" s="66">
        <f t="shared" si="10"/>
        <v>0</v>
      </c>
    </row>
    <row r="51" spans="1:23" x14ac:dyDescent="0.45">
      <c r="A51" s="7" t="str">
        <f>'BEA Use'!A45</f>
        <v>487OS</v>
      </c>
      <c r="B51" s="20" t="str">
        <f>'BEA Use'!B45</f>
        <v>Other transportation and support activities</v>
      </c>
      <c r="C51" s="7">
        <f>'BEA Use Condensed'!M39</f>
        <v>265278</v>
      </c>
      <c r="D51" s="23">
        <f>C51-'Imports Calculations'!H69-'BEA Use Condensed'!L39</f>
        <v>269007.97746523534</v>
      </c>
      <c r="E51" s="23">
        <f>'BEA Use Condensed'!K39</f>
        <v>11354</v>
      </c>
      <c r="F51" s="23">
        <f t="shared" si="11"/>
        <v>257653.97746523534</v>
      </c>
      <c r="G51" s="23">
        <f>$F51*('BEA Use Condensed'!I39/SUM('BEA Use Condensed'!$C39:$J39))</f>
        <v>5636.6215144724274</v>
      </c>
      <c r="H51" s="23">
        <f>$F51*('BEA Use Condensed'!H39/SUM('BEA Use Condensed'!$C39:$J39))</f>
        <v>216066.77084585596</v>
      </c>
      <c r="I51" s="23">
        <f>$F51*('BEA Use Condensed'!J39/SUM('BEA Use Condensed'!$C39:$J39))</f>
        <v>25466.773495990819</v>
      </c>
      <c r="J51" s="23">
        <f>$F51*('BEA Use Condensed'!C39/SUM('BEA Use Condensed'!$C39:$J39))</f>
        <v>7356.5267290594238</v>
      </c>
      <c r="K51" s="23">
        <f>$F51*('BEA Use Condensed'!D39/SUM('BEA Use Condensed'!$C39:$J39))</f>
        <v>1241.0074417523849</v>
      </c>
      <c r="L51" s="23">
        <f>$F51*('BEA Use Condensed'!E39/SUM('BEA Use Condensed'!$C39:$J39))</f>
        <v>1616.3690091484893</v>
      </c>
      <c r="M51" s="23">
        <f>$F51*('BEA Use Condensed'!F39/SUM('BEA Use Condensed'!$C39:$J39))</f>
        <v>269.90842895583546</v>
      </c>
      <c r="N51" s="23">
        <f>$F51*('BEA Use Condensed'!G39/SUM('BEA Use Condensed'!$C39:$J39))</f>
        <v>0</v>
      </c>
      <c r="O51" s="25">
        <f t="shared" si="12"/>
        <v>2.0953361932178626E-2</v>
      </c>
      <c r="P51" s="25">
        <f t="shared" si="13"/>
        <v>0.80319837679824524</v>
      </c>
      <c r="Q51" s="25">
        <f t="shared" si="14"/>
        <v>9.4669212920579518E-2</v>
      </c>
      <c r="R51" s="25">
        <f t="shared" si="15"/>
        <v>4.2206926749848189E-2</v>
      </c>
      <c r="S51" s="66">
        <f t="shared" si="6"/>
        <v>2.7346872008693974E-2</v>
      </c>
      <c r="T51" s="66">
        <f t="shared" si="7"/>
        <v>4.613273752867659E-3</v>
      </c>
      <c r="U51" s="66">
        <f t="shared" si="8"/>
        <v>6.0086285335436834E-3</v>
      </c>
      <c r="V51" s="66">
        <f t="shared" si="9"/>
        <v>1.003347304043117E-3</v>
      </c>
      <c r="W51" s="66">
        <f t="shared" si="10"/>
        <v>0</v>
      </c>
    </row>
    <row r="52" spans="1:23" x14ac:dyDescent="0.45">
      <c r="A52" s="7" t="str">
        <f>'BEA Use'!A46</f>
        <v>493</v>
      </c>
      <c r="B52" s="20" t="str">
        <f>'BEA Use'!B46</f>
        <v>Warehousing and storage</v>
      </c>
      <c r="C52" s="7">
        <f>'BEA Use Condensed'!M40</f>
        <v>144266</v>
      </c>
      <c r="D52" s="23">
        <f>C52-'Imports Calculations'!H70-'BEA Use Condensed'!L40</f>
        <v>144266</v>
      </c>
      <c r="E52" s="23">
        <f>'BEA Use Condensed'!K40</f>
        <v>183</v>
      </c>
      <c r="F52" s="23">
        <f t="shared" si="11"/>
        <v>144083</v>
      </c>
      <c r="G52" s="23">
        <f>$F52*('BEA Use Condensed'!I40/SUM('BEA Use Condensed'!$C40:$J40))</f>
        <v>3917.0815588561909</v>
      </c>
      <c r="H52" s="23">
        <f>$F52*('BEA Use Condensed'!H40/SUM('BEA Use Condensed'!$C40:$J40))</f>
        <v>135974.83117712382</v>
      </c>
      <c r="I52" s="23">
        <f>$F52*('BEA Use Condensed'!J40/SUM('BEA Use Condensed'!$C40:$J40))</f>
        <v>125.00260272071071</v>
      </c>
      <c r="J52" s="23">
        <f>$F52*('BEA Use Condensed'!C40/SUM('BEA Use Condensed'!$C40:$J40))</f>
        <v>390.00812048861746</v>
      </c>
      <c r="K52" s="23">
        <f>$F52*('BEA Use Condensed'!D40/SUM('BEA Use Condensed'!$C40:$J40))</f>
        <v>296.00616324264297</v>
      </c>
      <c r="L52" s="23">
        <f>$F52*('BEA Use Condensed'!E40/SUM('BEA Use Condensed'!$C40:$J40))</f>
        <v>3380.0703775680176</v>
      </c>
      <c r="M52" s="23">
        <f>$F52*('BEA Use Condensed'!F40/SUM('BEA Use Condensed'!$C40:$J40))</f>
        <v>0</v>
      </c>
      <c r="N52" s="23">
        <f>$F52*('BEA Use Condensed'!G40/SUM('BEA Use Condensed'!$C40:$J40))</f>
        <v>0</v>
      </c>
      <c r="O52" s="25">
        <f t="shared" si="12"/>
        <v>2.7151799861756691E-2</v>
      </c>
      <c r="P52" s="25">
        <f t="shared" si="13"/>
        <v>0.94252860117507808</v>
      </c>
      <c r="Q52" s="25">
        <f t="shared" si="14"/>
        <v>8.6647306171038711E-4</v>
      </c>
      <c r="R52" s="25">
        <f t="shared" si="15"/>
        <v>1.268490150139326E-3</v>
      </c>
      <c r="S52" s="66">
        <f t="shared" si="6"/>
        <v>2.7033959525364082E-3</v>
      </c>
      <c r="T52" s="66">
        <f t="shared" si="7"/>
        <v>2.0518082101301967E-3</v>
      </c>
      <c r="U52" s="66">
        <f t="shared" si="8"/>
        <v>2.342943158864887E-2</v>
      </c>
      <c r="V52" s="66">
        <f t="shared" si="9"/>
        <v>0</v>
      </c>
      <c r="W52" s="66">
        <f t="shared" si="10"/>
        <v>0</v>
      </c>
    </row>
    <row r="53" spans="1:23" x14ac:dyDescent="0.45">
      <c r="A53" s="7" t="str">
        <f>'BEA Use'!A47</f>
        <v>511</v>
      </c>
      <c r="B53" s="20" t="str">
        <f>'BEA Use'!B47</f>
        <v>Publishing industries, except internet (includes software)</v>
      </c>
      <c r="C53" s="7">
        <f>'BEA Use Condensed'!M41</f>
        <v>390386</v>
      </c>
      <c r="D53" s="23">
        <f>C53-'Imports Calculations'!H71-'BEA Use Condensed'!L41</f>
        <v>382934.57787871227</v>
      </c>
      <c r="E53" s="23">
        <f>'BEA Use Condensed'!K41</f>
        <v>44898</v>
      </c>
      <c r="F53" s="23">
        <f t="shared" si="11"/>
        <v>338036.57787871227</v>
      </c>
      <c r="G53" s="23">
        <f>$F53*('BEA Use Condensed'!I41/SUM('BEA Use Condensed'!$C41:$J41))</f>
        <v>20771.39979233592</v>
      </c>
      <c r="H53" s="23">
        <f>$F53*('BEA Use Condensed'!H41/SUM('BEA Use Condensed'!$C41:$J41))</f>
        <v>180839.30708114037</v>
      </c>
      <c r="I53" s="23">
        <f>$F53*('BEA Use Condensed'!J41/SUM('BEA Use Condensed'!$C41:$J41))</f>
        <v>136278.70918921244</v>
      </c>
      <c r="J53" s="23">
        <f>$F53*('BEA Use Condensed'!C41/SUM('BEA Use Condensed'!$C41:$J41))</f>
        <v>119.69161036581252</v>
      </c>
      <c r="K53" s="23">
        <f>$F53*('BEA Use Condensed'!D41/SUM('BEA Use Condensed'!$C41:$J41))</f>
        <v>0.59952009788201632</v>
      </c>
      <c r="L53" s="23">
        <f>$F53*('BEA Use Condensed'!E41/SUM('BEA Use Condensed'!$C41:$J41))</f>
        <v>25.889606786355181</v>
      </c>
      <c r="M53" s="23">
        <f>$F53*('BEA Use Condensed'!F41/SUM('BEA Use Condensed'!$C41:$J41))</f>
        <v>0.9810787734902664</v>
      </c>
      <c r="N53" s="23">
        <f>$F53*('BEA Use Condensed'!G41/SUM('BEA Use Condensed'!$C41:$J41))</f>
        <v>0</v>
      </c>
      <c r="O53" s="25">
        <f t="shared" si="12"/>
        <v>5.4242685284259948E-2</v>
      </c>
      <c r="P53" s="25">
        <f t="shared" si="13"/>
        <v>0.47224595930435409</v>
      </c>
      <c r="Q53" s="25">
        <f t="shared" si="14"/>
        <v>0.3558798736435243</v>
      </c>
      <c r="R53" s="25">
        <f t="shared" si="15"/>
        <v>0.11724718161706631</v>
      </c>
      <c r="S53" s="66">
        <f t="shared" si="6"/>
        <v>3.1256412264687864E-4</v>
      </c>
      <c r="T53" s="66">
        <f t="shared" si="7"/>
        <v>1.5655940531750665E-6</v>
      </c>
      <c r="U53" s="66">
        <f t="shared" si="8"/>
        <v>6.7608433089986597E-5</v>
      </c>
      <c r="V53" s="66">
        <f t="shared" si="9"/>
        <v>2.5620010053022835E-6</v>
      </c>
      <c r="W53" s="66">
        <f t="shared" si="10"/>
        <v>0</v>
      </c>
    </row>
    <row r="54" spans="1:23" x14ac:dyDescent="0.45">
      <c r="A54" s="7" t="str">
        <f>'BEA Use'!A48</f>
        <v>512</v>
      </c>
      <c r="B54" s="20" t="str">
        <f>'BEA Use'!B48</f>
        <v>Motion picture and sound recording industries</v>
      </c>
      <c r="C54" s="7">
        <f>'BEA Use Condensed'!M42</f>
        <v>184335</v>
      </c>
      <c r="D54" s="23">
        <f>C54-'Imports Calculations'!H72-'BEA Use Condensed'!L42</f>
        <v>173642.84879940396</v>
      </c>
      <c r="E54" s="23">
        <f>'BEA Use Condensed'!K42</f>
        <v>19317</v>
      </c>
      <c r="F54" s="23">
        <f t="shared" si="11"/>
        <v>154325.84879940396</v>
      </c>
      <c r="G54" s="23">
        <f>$F54*('BEA Use Condensed'!I42/SUM('BEA Use Condensed'!$C42:$J42))</f>
        <v>2355.8126053194637</v>
      </c>
      <c r="H54" s="23">
        <f>$F54*('BEA Use Condensed'!H42/SUM('BEA Use Condensed'!$C42:$J42))</f>
        <v>119202.99467655207</v>
      </c>
      <c r="I54" s="23">
        <f>$F54*('BEA Use Condensed'!J42/SUM('BEA Use Condensed'!$C42:$J42))</f>
        <v>32767.041517532423</v>
      </c>
      <c r="J54" s="23">
        <f>$F54*('BEA Use Condensed'!C42/SUM('BEA Use Condensed'!$C42:$J42))</f>
        <v>0</v>
      </c>
      <c r="K54" s="23">
        <f>$F54*('BEA Use Condensed'!D42/SUM('BEA Use Condensed'!$C42:$J42))</f>
        <v>0</v>
      </c>
      <c r="L54" s="23">
        <f>$F54*('BEA Use Condensed'!E42/SUM('BEA Use Condensed'!$C42:$J42))</f>
        <v>0</v>
      </c>
      <c r="M54" s="23">
        <f>$F54*('BEA Use Condensed'!F42/SUM('BEA Use Condensed'!$C42:$J42))</f>
        <v>0</v>
      </c>
      <c r="N54" s="23">
        <f>$F54*('BEA Use Condensed'!G42/SUM('BEA Use Condensed'!$C42:$J42))</f>
        <v>0</v>
      </c>
      <c r="O54" s="25">
        <f t="shared" si="12"/>
        <v>1.3567000435710141E-2</v>
      </c>
      <c r="P54" s="25">
        <f t="shared" si="13"/>
        <v>0.6864837538703249</v>
      </c>
      <c r="Q54" s="25">
        <f t="shared" si="14"/>
        <v>0.18870366239720951</v>
      </c>
      <c r="R54" s="25">
        <f t="shared" si="15"/>
        <v>0.11124558329675542</v>
      </c>
      <c r="S54" s="66">
        <f t="shared" si="6"/>
        <v>0</v>
      </c>
      <c r="T54" s="66">
        <f t="shared" si="7"/>
        <v>0</v>
      </c>
      <c r="U54" s="66">
        <f t="shared" si="8"/>
        <v>0</v>
      </c>
      <c r="V54" s="66">
        <f t="shared" si="9"/>
        <v>0</v>
      </c>
      <c r="W54" s="66">
        <f t="shared" si="10"/>
        <v>0</v>
      </c>
    </row>
    <row r="55" spans="1:23" x14ac:dyDescent="0.45">
      <c r="A55" s="7" t="str">
        <f>'BEA Use'!A49</f>
        <v>513</v>
      </c>
      <c r="B55" s="20" t="str">
        <f>'BEA Use'!B49</f>
        <v>Broadcasting and telecommunications</v>
      </c>
      <c r="C55" s="7">
        <f>'BEA Use Condensed'!M43</f>
        <v>733756</v>
      </c>
      <c r="D55" s="23">
        <f>C55-'Imports Calculations'!H73-'BEA Use Condensed'!L43</f>
        <v>733491.76829530392</v>
      </c>
      <c r="E55" s="23">
        <f>'BEA Use Condensed'!K43</f>
        <v>12137</v>
      </c>
      <c r="F55" s="23">
        <f t="shared" si="11"/>
        <v>721354.76829530392</v>
      </c>
      <c r="G55" s="23">
        <f>$F55*('BEA Use Condensed'!I43/SUM('BEA Use Condensed'!$C43:$J43))</f>
        <v>51714.415502222742</v>
      </c>
      <c r="H55" s="23">
        <f>$F55*('BEA Use Condensed'!H43/SUM('BEA Use Condensed'!$C43:$J43))</f>
        <v>332566.48630028171</v>
      </c>
      <c r="I55" s="23">
        <f>$F55*('BEA Use Condensed'!J43/SUM('BEA Use Condensed'!$C43:$J43))</f>
        <v>333088.29877765902</v>
      </c>
      <c r="J55" s="23">
        <f>$F55*('BEA Use Condensed'!C43/SUM('BEA Use Condensed'!$C43:$J43))</f>
        <v>1341.5179016098605</v>
      </c>
      <c r="K55" s="23">
        <f>$F55*('BEA Use Condensed'!D43/SUM('BEA Use Condensed'!$C43:$J43))</f>
        <v>363.32503092939987</v>
      </c>
      <c r="L55" s="23">
        <f>$F55*('BEA Use Condensed'!E43/SUM('BEA Use Condensed'!$C43:$J43))</f>
        <v>2241.7387929121032</v>
      </c>
      <c r="M55" s="23">
        <f>$F55*('BEA Use Condensed'!F43/SUM('BEA Use Condensed'!$C43:$J43))</f>
        <v>38.985989689109203</v>
      </c>
      <c r="N55" s="23">
        <f>$F55*('BEA Use Condensed'!G43/SUM('BEA Use Condensed'!$C43:$J43))</f>
        <v>0</v>
      </c>
      <c r="O55" s="25">
        <f t="shared" si="12"/>
        <v>7.0504425185863182E-2</v>
      </c>
      <c r="P55" s="25">
        <f t="shared" si="13"/>
        <v>0.45340179764142957</v>
      </c>
      <c r="Q55" s="25">
        <f t="shared" si="14"/>
        <v>0.45411320641236919</v>
      </c>
      <c r="R55" s="25">
        <f t="shared" si="15"/>
        <v>1.6546879630574999E-2</v>
      </c>
      <c r="S55" s="66">
        <f t="shared" si="6"/>
        <v>1.8289474532586236E-3</v>
      </c>
      <c r="T55" s="66">
        <f t="shared" si="7"/>
        <v>4.9533620775840139E-4</v>
      </c>
      <c r="U55" s="66">
        <f t="shared" si="8"/>
        <v>3.0562562387333823E-3</v>
      </c>
      <c r="V55" s="66">
        <f t="shared" si="9"/>
        <v>5.3151230012731971E-5</v>
      </c>
      <c r="W55" s="66">
        <f t="shared" si="10"/>
        <v>0</v>
      </c>
    </row>
    <row r="56" spans="1:23" x14ac:dyDescent="0.45">
      <c r="A56" s="7" t="str">
        <f>'BEA Use'!A50</f>
        <v>514</v>
      </c>
      <c r="B56" s="20" t="str">
        <f>'BEA Use'!B50</f>
        <v>Data processing, internet publishing, and other information services</v>
      </c>
      <c r="C56" s="7">
        <f>'BEA Use Condensed'!M44</f>
        <v>288495</v>
      </c>
      <c r="D56" s="23">
        <f>C56-'Imports Calculations'!H74-'BEA Use Condensed'!L44</f>
        <v>287167.39214486809</v>
      </c>
      <c r="E56" s="23">
        <f>'BEA Use Condensed'!K44</f>
        <v>6627</v>
      </c>
      <c r="F56" s="23">
        <f t="shared" si="11"/>
        <v>280540.39214486809</v>
      </c>
      <c r="G56" s="23">
        <f>$F56*('BEA Use Condensed'!I44/SUM('BEA Use Condensed'!$C44:$J44))</f>
        <v>32733.859429001193</v>
      </c>
      <c r="H56" s="23">
        <f>$F56*('BEA Use Condensed'!H44/SUM('BEA Use Condensed'!$C44:$J44))</f>
        <v>177433.06442414664</v>
      </c>
      <c r="I56" s="23">
        <f>$F56*('BEA Use Condensed'!J44/SUM('BEA Use Condensed'!$C44:$J44))</f>
        <v>68385.888332472023</v>
      </c>
      <c r="J56" s="23">
        <f>$F56*('BEA Use Condensed'!C44/SUM('BEA Use Condensed'!$C44:$J44))</f>
        <v>1404.3441775159076</v>
      </c>
      <c r="K56" s="23">
        <f>$F56*('BEA Use Condensed'!D44/SUM('BEA Use Condensed'!$C44:$J44))</f>
        <v>10.007980297168199</v>
      </c>
      <c r="L56" s="23">
        <f>$F56*('BEA Use Condensed'!E44/SUM('BEA Use Condensed'!$C44:$J44))</f>
        <v>573.22780143516491</v>
      </c>
      <c r="M56" s="23">
        <f>$F56*('BEA Use Condensed'!F44/SUM('BEA Use Condensed'!$C44:$J44))</f>
        <v>0</v>
      </c>
      <c r="N56" s="23">
        <f>$F56*('BEA Use Condensed'!G44/SUM('BEA Use Condensed'!$C44:$J44))</f>
        <v>0</v>
      </c>
      <c r="O56" s="25">
        <f t="shared" si="12"/>
        <v>0.11398877562146004</v>
      </c>
      <c r="P56" s="25">
        <f t="shared" si="13"/>
        <v>0.61787330065189472</v>
      </c>
      <c r="Q56" s="25">
        <f t="shared" si="14"/>
        <v>0.23813946221990695</v>
      </c>
      <c r="R56" s="25">
        <f t="shared" si="15"/>
        <v>2.3077132645536787E-2</v>
      </c>
      <c r="S56" s="66">
        <f t="shared" si="6"/>
        <v>4.8903330110942906E-3</v>
      </c>
      <c r="T56" s="66">
        <f t="shared" si="7"/>
        <v>3.4850684899904816E-5</v>
      </c>
      <c r="U56" s="66">
        <f t="shared" si="8"/>
        <v>1.9961451652072918E-3</v>
      </c>
      <c r="V56" s="66">
        <f t="shared" si="9"/>
        <v>0</v>
      </c>
      <c r="W56" s="66">
        <f t="shared" si="10"/>
        <v>0</v>
      </c>
    </row>
    <row r="57" spans="1:23" x14ac:dyDescent="0.45">
      <c r="A57" s="7" t="str">
        <f>'BEA Use'!A51</f>
        <v>521CI</v>
      </c>
      <c r="B57" s="20" t="str">
        <f>'BEA Use'!B51</f>
        <v>Federal Reserve banks, credit intermediation, and related activities</v>
      </c>
      <c r="C57" s="7">
        <f>'BEA Use Condensed'!M45</f>
        <v>890544</v>
      </c>
      <c r="D57" s="23">
        <f>C57-'Imports Calculations'!H75-'BEA Use Condensed'!L45</f>
        <v>890472</v>
      </c>
      <c r="E57" s="23">
        <f>'BEA Use Condensed'!K45</f>
        <v>66867</v>
      </c>
      <c r="F57" s="23">
        <f t="shared" si="11"/>
        <v>823605</v>
      </c>
      <c r="G57" s="23">
        <f>$F57*('BEA Use Condensed'!I45/SUM('BEA Use Condensed'!$C45:$J45))</f>
        <v>18833.262118465766</v>
      </c>
      <c r="H57" s="23">
        <f>$F57*('BEA Use Condensed'!H45/SUM('BEA Use Condensed'!$C45:$J45))</f>
        <v>514361.5361347415</v>
      </c>
      <c r="I57" s="23">
        <f>$F57*('BEA Use Condensed'!J45/SUM('BEA Use Condensed'!$C45:$J45))</f>
        <v>276728.46425982873</v>
      </c>
      <c r="J57" s="23">
        <f>$F57*('BEA Use Condensed'!C45/SUM('BEA Use Condensed'!$C45:$J45))</f>
        <v>7472.3104757788515</v>
      </c>
      <c r="K57" s="23">
        <f>$F57*('BEA Use Condensed'!D45/SUM('BEA Use Condensed'!$C45:$J45))</f>
        <v>973.18823861449607</v>
      </c>
      <c r="L57" s="23">
        <f>$F57*('BEA Use Condensed'!E45/SUM('BEA Use Condensed'!$C45:$J45))</f>
        <v>5156.2461540690801</v>
      </c>
      <c r="M57" s="23">
        <f>$F57*('BEA Use Condensed'!F45/SUM('BEA Use Condensed'!$C45:$J45))</f>
        <v>79.992618501580111</v>
      </c>
      <c r="N57" s="23">
        <f>$F57*('BEA Use Condensed'!G45/SUM('BEA Use Condensed'!$C45:$J45))</f>
        <v>0</v>
      </c>
      <c r="O57" s="25">
        <f t="shared" si="12"/>
        <v>2.1149752174650933E-2</v>
      </c>
      <c r="P57" s="25">
        <f t="shared" si="13"/>
        <v>0.57762797273214828</v>
      </c>
      <c r="Q57" s="25">
        <f t="shared" si="14"/>
        <v>0.31076604796088897</v>
      </c>
      <c r="R57" s="25">
        <f t="shared" si="15"/>
        <v>7.5091636794868341E-2</v>
      </c>
      <c r="S57" s="66">
        <f t="shared" si="6"/>
        <v>8.3914041943810146E-3</v>
      </c>
      <c r="T57" s="66">
        <f t="shared" si="7"/>
        <v>1.0928903307622206E-3</v>
      </c>
      <c r="U57" s="66">
        <f t="shared" si="8"/>
        <v>5.7904641067535872E-3</v>
      </c>
      <c r="V57" s="66">
        <f t="shared" si="9"/>
        <v>8.983170554669896E-5</v>
      </c>
      <c r="W57" s="66">
        <f t="shared" si="10"/>
        <v>0</v>
      </c>
    </row>
    <row r="58" spans="1:23" x14ac:dyDescent="0.45">
      <c r="A58" s="7" t="str">
        <f>'BEA Use'!A52</f>
        <v>523</v>
      </c>
      <c r="B58" s="20" t="str">
        <f>'BEA Use'!B52</f>
        <v>Securities, commodity contracts, and investments</v>
      </c>
      <c r="C58" s="7">
        <f>'BEA Use Condensed'!M46</f>
        <v>670041</v>
      </c>
      <c r="D58" s="23">
        <f>C58-'Imports Calculations'!H76-'BEA Use Condensed'!L46</f>
        <v>669949.81669193984</v>
      </c>
      <c r="E58" s="23">
        <f>'BEA Use Condensed'!K46</f>
        <v>64894</v>
      </c>
      <c r="F58" s="23">
        <f t="shared" si="11"/>
        <v>605055.81669193984</v>
      </c>
      <c r="G58" s="23">
        <f>$F58*('BEA Use Condensed'!I46/SUM('BEA Use Condensed'!$C46:$J46))</f>
        <v>29940.388946920739</v>
      </c>
      <c r="H58" s="23">
        <f>$F58*('BEA Use Condensed'!H46/SUM('BEA Use Condensed'!$C46:$J46))</f>
        <v>306241.8363721291</v>
      </c>
      <c r="I58" s="23">
        <f>$F58*('BEA Use Condensed'!J46/SUM('BEA Use Condensed'!$C46:$J46))</f>
        <v>258433.19927458488</v>
      </c>
      <c r="J58" s="23">
        <f>$F58*('BEA Use Condensed'!C46/SUM('BEA Use Condensed'!$C46:$J46))</f>
        <v>515.92054421810326</v>
      </c>
      <c r="K58" s="23">
        <f>$F58*('BEA Use Condensed'!D46/SUM('BEA Use Condensed'!$C46:$J46))</f>
        <v>1542.4868243599553</v>
      </c>
      <c r="L58" s="23">
        <f>$F58*('BEA Use Condensed'!E46/SUM('BEA Use Condensed'!$C46:$J46))</f>
        <v>8347.989965185543</v>
      </c>
      <c r="M58" s="23">
        <f>$F58*('BEA Use Condensed'!F46/SUM('BEA Use Condensed'!$C46:$J46))</f>
        <v>33.994764541502924</v>
      </c>
      <c r="N58" s="23">
        <f>$F58*('BEA Use Condensed'!G46/SUM('BEA Use Condensed'!$C46:$J46))</f>
        <v>0</v>
      </c>
      <c r="O58" s="25">
        <f t="shared" si="12"/>
        <v>4.4690495020596598E-2</v>
      </c>
      <c r="P58" s="25">
        <f t="shared" si="13"/>
        <v>0.45711160558903025</v>
      </c>
      <c r="Q58" s="25">
        <f t="shared" si="14"/>
        <v>0.38575008580593301</v>
      </c>
      <c r="R58" s="25">
        <f t="shared" si="15"/>
        <v>9.6863971573918545E-2</v>
      </c>
      <c r="S58" s="66">
        <f t="shared" si="6"/>
        <v>7.7008834298306376E-4</v>
      </c>
      <c r="T58" s="66">
        <f t="shared" si="7"/>
        <v>2.3023915910245414E-3</v>
      </c>
      <c r="U58" s="66">
        <f t="shared" si="8"/>
        <v>1.2460619821356208E-2</v>
      </c>
      <c r="V58" s="66">
        <f t="shared" si="9"/>
        <v>5.0742255157798769E-5</v>
      </c>
      <c r="W58" s="66">
        <f t="shared" si="10"/>
        <v>0</v>
      </c>
    </row>
    <row r="59" spans="1:23" x14ac:dyDescent="0.45">
      <c r="A59" s="7" t="str">
        <f>'BEA Use'!A53</f>
        <v>524</v>
      </c>
      <c r="B59" s="20" t="str">
        <f>'BEA Use'!B53</f>
        <v>Insurance carriers and related activities</v>
      </c>
      <c r="C59" s="7">
        <f>'BEA Use Condensed'!M47</f>
        <v>1249896</v>
      </c>
      <c r="D59" s="23">
        <f>C59-'Imports Calculations'!H77-'BEA Use Condensed'!L47</f>
        <v>1206546.5664779844</v>
      </c>
      <c r="E59" s="23">
        <f>'BEA Use Condensed'!K47</f>
        <v>18047</v>
      </c>
      <c r="F59" s="23">
        <f t="shared" si="11"/>
        <v>1188499.5664779844</v>
      </c>
      <c r="G59" s="23">
        <f>$F59*('BEA Use Condensed'!I47/SUM('BEA Use Condensed'!$C47:$J47))</f>
        <v>77036.113475667618</v>
      </c>
      <c r="H59" s="23">
        <f>$F59*('BEA Use Condensed'!H47/SUM('BEA Use Condensed'!$C47:$J47))</f>
        <v>697807.52238573448</v>
      </c>
      <c r="I59" s="23">
        <f>$F59*('BEA Use Condensed'!J47/SUM('BEA Use Condensed'!$C47:$J47))</f>
        <v>397501.17415994609</v>
      </c>
      <c r="J59" s="23">
        <f>$F59*('BEA Use Condensed'!C47/SUM('BEA Use Condensed'!$C47:$J47))</f>
        <v>788.24868759387368</v>
      </c>
      <c r="K59" s="23">
        <f>$F59*('BEA Use Condensed'!D47/SUM('BEA Use Condensed'!$C47:$J47))</f>
        <v>2323.9616518566427</v>
      </c>
      <c r="L59" s="23">
        <f>$F59*('BEA Use Condensed'!E47/SUM('BEA Use Condensed'!$C47:$J47))</f>
        <v>12033.356242983547</v>
      </c>
      <c r="M59" s="23">
        <f>$F59*('BEA Use Condensed'!F47/SUM('BEA Use Condensed'!$C47:$J47))</f>
        <v>1009.1898742021932</v>
      </c>
      <c r="N59" s="23">
        <f>$F59*('BEA Use Condensed'!G47/SUM('BEA Use Condensed'!$C47:$J47))</f>
        <v>0</v>
      </c>
      <c r="O59" s="25">
        <f t="shared" si="12"/>
        <v>6.3848437860581558E-2</v>
      </c>
      <c r="P59" s="25">
        <f t="shared" si="13"/>
        <v>0.57835109043714417</v>
      </c>
      <c r="Q59" s="25">
        <f t="shared" si="14"/>
        <v>0.32945365326452919</v>
      </c>
      <c r="R59" s="25">
        <f t="shared" si="15"/>
        <v>1.495756608274207E-2</v>
      </c>
      <c r="S59" s="66">
        <f t="shared" si="6"/>
        <v>6.5330979300271929E-4</v>
      </c>
      <c r="T59" s="66">
        <f t="shared" si="7"/>
        <v>1.9261267790438386E-3</v>
      </c>
      <c r="U59" s="66">
        <f t="shared" si="8"/>
        <v>9.9733873331635872E-3</v>
      </c>
      <c r="V59" s="66">
        <f t="shared" si="9"/>
        <v>8.3642844979295511E-4</v>
      </c>
      <c r="W59" s="66">
        <f t="shared" si="10"/>
        <v>0</v>
      </c>
    </row>
    <row r="60" spans="1:23" x14ac:dyDescent="0.45">
      <c r="A60" s="7" t="str">
        <f>'BEA Use'!A54</f>
        <v>525</v>
      </c>
      <c r="B60" s="20" t="str">
        <f>'BEA Use'!B54</f>
        <v>Funds, trusts, and other financial vehicles</v>
      </c>
      <c r="C60" s="7">
        <f>'BEA Use Condensed'!M48</f>
        <v>196243</v>
      </c>
      <c r="D60" s="23">
        <f>C60-'Imports Calculations'!H78-'BEA Use Condensed'!L48</f>
        <v>196243</v>
      </c>
      <c r="E60" s="23">
        <f>'BEA Use Condensed'!K48</f>
        <v>0</v>
      </c>
      <c r="F60" s="23">
        <f t="shared" si="11"/>
        <v>196243</v>
      </c>
      <c r="G60" s="23">
        <f>$F60*('BEA Use Condensed'!I48/SUM('BEA Use Condensed'!$C48:$J48))</f>
        <v>0</v>
      </c>
      <c r="H60" s="23">
        <f>$F60*('BEA Use Condensed'!H48/SUM('BEA Use Condensed'!$C48:$J48))</f>
        <v>22971</v>
      </c>
      <c r="I60" s="23">
        <f>$F60*('BEA Use Condensed'!J48/SUM('BEA Use Condensed'!$C48:$J48))</f>
        <v>173272</v>
      </c>
      <c r="J60" s="23">
        <f>$F60*('BEA Use Condensed'!C48/SUM('BEA Use Condensed'!$C48:$J48))</f>
        <v>0</v>
      </c>
      <c r="K60" s="23">
        <f>$F60*('BEA Use Condensed'!D48/SUM('BEA Use Condensed'!$C48:$J48))</f>
        <v>0</v>
      </c>
      <c r="L60" s="23">
        <f>$F60*('BEA Use Condensed'!E48/SUM('BEA Use Condensed'!$C48:$J48))</f>
        <v>0</v>
      </c>
      <c r="M60" s="23">
        <f>$F60*('BEA Use Condensed'!F48/SUM('BEA Use Condensed'!$C48:$J48))</f>
        <v>0</v>
      </c>
      <c r="N60" s="23">
        <f>$F60*('BEA Use Condensed'!G48/SUM('BEA Use Condensed'!$C48:$J48))</f>
        <v>0</v>
      </c>
      <c r="O60" s="25">
        <f t="shared" si="12"/>
        <v>0</v>
      </c>
      <c r="P60" s="25">
        <f t="shared" si="13"/>
        <v>0.11705385669807331</v>
      </c>
      <c r="Q60" s="25">
        <f t="shared" si="14"/>
        <v>0.88294614330192667</v>
      </c>
      <c r="R60" s="25">
        <f t="shared" si="15"/>
        <v>0</v>
      </c>
      <c r="S60" s="66">
        <f t="shared" si="6"/>
        <v>0</v>
      </c>
      <c r="T60" s="66">
        <f t="shared" si="7"/>
        <v>0</v>
      </c>
      <c r="U60" s="66">
        <f t="shared" si="8"/>
        <v>0</v>
      </c>
      <c r="V60" s="66">
        <f t="shared" si="9"/>
        <v>0</v>
      </c>
      <c r="W60" s="66">
        <f t="shared" si="10"/>
        <v>0</v>
      </c>
    </row>
    <row r="61" spans="1:23" x14ac:dyDescent="0.45">
      <c r="A61" s="7" t="str">
        <f>'BEA Use'!A55</f>
        <v>HS</v>
      </c>
      <c r="B61" s="20" t="str">
        <f>'BEA Use'!B55</f>
        <v>Housing</v>
      </c>
      <c r="C61" s="7">
        <f>'BEA Use Condensed'!M49</f>
        <v>2221999</v>
      </c>
      <c r="D61" s="23">
        <f>C61-'Imports Calculations'!H79-'BEA Use Condensed'!L49</f>
        <v>2221999</v>
      </c>
      <c r="E61" s="23">
        <f>'BEA Use Condensed'!K49</f>
        <v>0</v>
      </c>
      <c r="F61" s="23">
        <f t="shared" si="11"/>
        <v>2221999</v>
      </c>
      <c r="G61" s="23">
        <f>$F61*('BEA Use Condensed'!I49/SUM('BEA Use Condensed'!$C49:$J49))</f>
        <v>0</v>
      </c>
      <c r="H61" s="23">
        <f>$F61*('BEA Use Condensed'!H49/SUM('BEA Use Condensed'!$C49:$J49))</f>
        <v>0</v>
      </c>
      <c r="I61" s="23">
        <f>$F61*('BEA Use Condensed'!J49/SUM('BEA Use Condensed'!$C49:$J49))</f>
        <v>2221999</v>
      </c>
      <c r="J61" s="23">
        <f>$F61*('BEA Use Condensed'!C49/SUM('BEA Use Condensed'!$C49:$J49))</f>
        <v>0</v>
      </c>
      <c r="K61" s="23">
        <f>$F61*('BEA Use Condensed'!D49/SUM('BEA Use Condensed'!$C49:$J49))</f>
        <v>0</v>
      </c>
      <c r="L61" s="23">
        <f>$F61*('BEA Use Condensed'!E49/SUM('BEA Use Condensed'!$C49:$J49))</f>
        <v>0</v>
      </c>
      <c r="M61" s="23">
        <f>$F61*('BEA Use Condensed'!F49/SUM('BEA Use Condensed'!$C49:$J49))</f>
        <v>0</v>
      </c>
      <c r="N61" s="23">
        <f>$F61*('BEA Use Condensed'!G49/SUM('BEA Use Condensed'!$C49:$J49))</f>
        <v>0</v>
      </c>
      <c r="O61" s="25">
        <f t="shared" si="12"/>
        <v>0</v>
      </c>
      <c r="P61" s="25">
        <f t="shared" si="13"/>
        <v>0</v>
      </c>
      <c r="Q61" s="25">
        <f t="shared" si="14"/>
        <v>1</v>
      </c>
      <c r="R61" s="25">
        <f t="shared" si="15"/>
        <v>0</v>
      </c>
      <c r="S61" s="66">
        <f t="shared" si="6"/>
        <v>0</v>
      </c>
      <c r="T61" s="66">
        <f t="shared" si="7"/>
        <v>0</v>
      </c>
      <c r="U61" s="66">
        <f t="shared" si="8"/>
        <v>0</v>
      </c>
      <c r="V61" s="66">
        <f t="shared" si="9"/>
        <v>0</v>
      </c>
      <c r="W61" s="66">
        <f t="shared" si="10"/>
        <v>0</v>
      </c>
    </row>
    <row r="62" spans="1:23" x14ac:dyDescent="0.45">
      <c r="A62" s="7" t="str">
        <f>'BEA Use'!A56</f>
        <v>ORE</v>
      </c>
      <c r="B62" s="20" t="str">
        <f>'BEA Use'!B56</f>
        <v>Other real estate</v>
      </c>
      <c r="C62" s="7">
        <f>'BEA Use Condensed'!M50</f>
        <v>1401548</v>
      </c>
      <c r="D62" s="23">
        <f>C62-'Imports Calculations'!H80-'BEA Use Condensed'!L50</f>
        <v>1401548</v>
      </c>
      <c r="E62" s="23">
        <f>'BEA Use Condensed'!K50</f>
        <v>3293</v>
      </c>
      <c r="F62" s="23">
        <f t="shared" si="11"/>
        <v>1398255</v>
      </c>
      <c r="G62" s="23">
        <f>$F62*('BEA Use Condensed'!I50/SUM('BEA Use Condensed'!$C50:$J50))</f>
        <v>53927.961431955235</v>
      </c>
      <c r="H62" s="23">
        <f>$F62*('BEA Use Condensed'!H50/SUM('BEA Use Condensed'!$C50:$J50))</f>
        <v>1208871.135443009</v>
      </c>
      <c r="I62" s="23">
        <f>$F62*('BEA Use Condensed'!J50/SUM('BEA Use Condensed'!$C50:$J50))</f>
        <v>129912.90708925977</v>
      </c>
      <c r="J62" s="23">
        <f>$F62*('BEA Use Condensed'!C50/SUM('BEA Use Condensed'!$C50:$J50))</f>
        <v>3598.9974260793447</v>
      </c>
      <c r="K62" s="23">
        <f>$F62*('BEA Use Condensed'!D50/SUM('BEA Use Condensed'!$C50:$J50))</f>
        <v>154.33082204751571</v>
      </c>
      <c r="L62" s="23">
        <f>$F62*('BEA Use Condensed'!E50/SUM('BEA Use Condensed'!$C50:$J50))</f>
        <v>1673.6678706096229</v>
      </c>
      <c r="M62" s="23">
        <f>$F62*('BEA Use Condensed'!F50/SUM('BEA Use Condensed'!$C50:$J50))</f>
        <v>115.99991703951207</v>
      </c>
      <c r="N62" s="23">
        <f>$F62*('BEA Use Condensed'!G50/SUM('BEA Use Condensed'!$C50:$J50))</f>
        <v>0</v>
      </c>
      <c r="O62" s="25">
        <f t="shared" si="12"/>
        <v>3.8477427410231566E-2</v>
      </c>
      <c r="P62" s="25">
        <f t="shared" si="13"/>
        <v>0.86252567549809855</v>
      </c>
      <c r="Q62" s="25">
        <f t="shared" si="14"/>
        <v>9.2692442277581485E-2</v>
      </c>
      <c r="R62" s="25">
        <f t="shared" si="15"/>
        <v>2.3495449317468969E-3</v>
      </c>
      <c r="S62" s="66">
        <f t="shared" si="6"/>
        <v>2.5678731132143494E-3</v>
      </c>
      <c r="T62" s="66">
        <f t="shared" si="7"/>
        <v>1.101145462356735E-4</v>
      </c>
      <c r="U62" s="66">
        <f t="shared" si="8"/>
        <v>1.1941566543633346E-3</v>
      </c>
      <c r="V62" s="66">
        <f t="shared" si="9"/>
        <v>8.2765568528164621E-5</v>
      </c>
      <c r="W62" s="66">
        <f t="shared" si="10"/>
        <v>0</v>
      </c>
    </row>
    <row r="63" spans="1:23" x14ac:dyDescent="0.45">
      <c r="A63" s="7" t="str">
        <f>'BEA Use'!A57</f>
        <v>532RL</v>
      </c>
      <c r="B63" s="20" t="str">
        <f>'BEA Use'!B57</f>
        <v>Rental and leasing services and lessors of intangible assets</v>
      </c>
      <c r="C63" s="7">
        <f>'BEA Use Condensed'!M51</f>
        <v>463170</v>
      </c>
      <c r="D63" s="23">
        <f>C63-'Imports Calculations'!H81-'BEA Use Condensed'!L51</f>
        <v>463170</v>
      </c>
      <c r="E63" s="23">
        <f>'BEA Use Condensed'!K51</f>
        <v>73908</v>
      </c>
      <c r="F63" s="23">
        <f t="shared" si="11"/>
        <v>389262</v>
      </c>
      <c r="G63" s="23">
        <f>$F63*('BEA Use Condensed'!I51/SUM('BEA Use Condensed'!$C51:$J51))</f>
        <v>9594</v>
      </c>
      <c r="H63" s="23">
        <f>$F63*('BEA Use Condensed'!H51/SUM('BEA Use Condensed'!$C51:$J51))</f>
        <v>257687</v>
      </c>
      <c r="I63" s="23">
        <f>$F63*('BEA Use Condensed'!J51/SUM('BEA Use Condensed'!$C51:$J51))</f>
        <v>108278.99999999999</v>
      </c>
      <c r="J63" s="23">
        <f>$F63*('BEA Use Condensed'!C51/SUM('BEA Use Condensed'!$C51:$J51))</f>
        <v>858.00000000000011</v>
      </c>
      <c r="K63" s="23">
        <f>$F63*('BEA Use Condensed'!D51/SUM('BEA Use Condensed'!$C51:$J51))</f>
        <v>2242.368802267752</v>
      </c>
      <c r="L63" s="23">
        <f>$F63*('BEA Use Condensed'!E51/SUM('BEA Use Condensed'!$C51:$J51))</f>
        <v>10384.631197732248</v>
      </c>
      <c r="M63" s="23">
        <f>$F63*('BEA Use Condensed'!F51/SUM('BEA Use Condensed'!$C51:$J51))</f>
        <v>216.99999999999997</v>
      </c>
      <c r="N63" s="23">
        <f>$F63*('BEA Use Condensed'!G51/SUM('BEA Use Condensed'!$C51:$J51))</f>
        <v>0</v>
      </c>
      <c r="O63" s="25">
        <f t="shared" si="12"/>
        <v>2.0713776799015482E-2</v>
      </c>
      <c r="P63" s="25">
        <f t="shared" si="13"/>
        <v>0.55635511799123427</v>
      </c>
      <c r="Q63" s="25">
        <f t="shared" si="14"/>
        <v>0.23377809443616812</v>
      </c>
      <c r="R63" s="25">
        <f t="shared" si="15"/>
        <v>0.1595699203316277</v>
      </c>
      <c r="S63" s="66">
        <f t="shared" si="6"/>
        <v>1.8524515836517911E-3</v>
      </c>
      <c r="T63" s="66">
        <f t="shared" si="7"/>
        <v>4.8413515604804978E-3</v>
      </c>
      <c r="U63" s="66">
        <f t="shared" si="8"/>
        <v>2.242077681570967E-2</v>
      </c>
      <c r="V63" s="66">
        <f t="shared" si="9"/>
        <v>4.6851048211239926E-4</v>
      </c>
      <c r="W63" s="66">
        <f t="shared" si="10"/>
        <v>0</v>
      </c>
    </row>
    <row r="64" spans="1:23" x14ac:dyDescent="0.45">
      <c r="A64" s="7" t="str">
        <f>'BEA Use'!A58</f>
        <v>5411</v>
      </c>
      <c r="B64" s="20" t="str">
        <f>'BEA Use'!B58</f>
        <v>Legal services</v>
      </c>
      <c r="C64" s="7">
        <f>'BEA Use Condensed'!M52</f>
        <v>368380</v>
      </c>
      <c r="D64" s="23">
        <f>C64-'Imports Calculations'!H82-'BEA Use Condensed'!L52</f>
        <v>364336.26916432584</v>
      </c>
      <c r="E64" s="23">
        <f>'BEA Use Condensed'!K52</f>
        <v>13294</v>
      </c>
      <c r="F64" s="23">
        <f t="shared" si="11"/>
        <v>351042.26916432584</v>
      </c>
      <c r="G64" s="23">
        <f>$F64*('BEA Use Condensed'!I52/SUM('BEA Use Condensed'!$C52:$J52))</f>
        <v>11277.096715605418</v>
      </c>
      <c r="H64" s="23">
        <f>$F64*('BEA Use Condensed'!H52/SUM('BEA Use Condensed'!$C52:$J52))</f>
        <v>196186.09054309042</v>
      </c>
      <c r="I64" s="23">
        <f>$F64*('BEA Use Condensed'!J52/SUM('BEA Use Condensed'!$C52:$J52))</f>
        <v>131109.71915697295</v>
      </c>
      <c r="J64" s="23">
        <f>$F64*('BEA Use Condensed'!C52/SUM('BEA Use Condensed'!$C52:$J52))</f>
        <v>3292.0778524560392</v>
      </c>
      <c r="K64" s="23">
        <f>$F64*('BEA Use Condensed'!D52/SUM('BEA Use Condensed'!$C52:$J52))</f>
        <v>864.17768538272492</v>
      </c>
      <c r="L64" s="23">
        <f>$F64*('BEA Use Condensed'!E52/SUM('BEA Use Condensed'!$C52:$J52))</f>
        <v>8229.0751935634144</v>
      </c>
      <c r="M64" s="23">
        <f>$F64*('BEA Use Condensed'!F52/SUM('BEA Use Condensed'!$C52:$J52))</f>
        <v>84.032017254883868</v>
      </c>
      <c r="N64" s="23">
        <f>$F64*('BEA Use Condensed'!G52/SUM('BEA Use Condensed'!$C52:$J52))</f>
        <v>0</v>
      </c>
      <c r="O64" s="25">
        <f t="shared" si="12"/>
        <v>3.0952440561219919E-2</v>
      </c>
      <c r="P64" s="25">
        <f t="shared" si="13"/>
        <v>0.53847532388987884</v>
      </c>
      <c r="Q64" s="25">
        <f t="shared" si="14"/>
        <v>0.359859092419478</v>
      </c>
      <c r="R64" s="25">
        <f t="shared" si="15"/>
        <v>3.6488269560678938E-2</v>
      </c>
      <c r="S64" s="66">
        <f t="shared" si="6"/>
        <v>9.0358224834629908E-3</v>
      </c>
      <c r="T64" s="66">
        <f t="shared" si="7"/>
        <v>2.3719232986737222E-3</v>
      </c>
      <c r="U64" s="66">
        <f t="shared" si="8"/>
        <v>2.2586483669161883E-2</v>
      </c>
      <c r="V64" s="66">
        <f t="shared" si="9"/>
        <v>2.3064411744575197E-4</v>
      </c>
      <c r="W64" s="66">
        <f t="shared" si="10"/>
        <v>0</v>
      </c>
    </row>
    <row r="65" spans="1:23" x14ac:dyDescent="0.45">
      <c r="A65" s="7" t="str">
        <f>'BEA Use'!A59</f>
        <v>5415</v>
      </c>
      <c r="B65" s="20" t="str">
        <f>'BEA Use'!B59</f>
        <v>Computer systems design and related services</v>
      </c>
      <c r="C65" s="7">
        <f>'BEA Use Condensed'!M53</f>
        <v>590802</v>
      </c>
      <c r="D65" s="23">
        <f>C65-'Imports Calculations'!H83-'BEA Use Condensed'!L53</f>
        <v>558201.13748461427</v>
      </c>
      <c r="E65" s="23">
        <f>'BEA Use Condensed'!K53</f>
        <v>26525</v>
      </c>
      <c r="F65" s="23">
        <f t="shared" si="11"/>
        <v>531676.13748461427</v>
      </c>
      <c r="G65" s="23">
        <f>$F65*('BEA Use Condensed'!I53/SUM('BEA Use Condensed'!$C53:$J53))</f>
        <v>97097.100443269082</v>
      </c>
      <c r="H65" s="23">
        <f>$F65*('BEA Use Condensed'!H53/SUM('BEA Use Condensed'!$C53:$J53))</f>
        <v>424605.59856726922</v>
      </c>
      <c r="I65" s="23">
        <f>$F65*('BEA Use Condensed'!J53/SUM('BEA Use Condensed'!$C53:$J53))</f>
        <v>0</v>
      </c>
      <c r="J65" s="23">
        <f>$F65*('BEA Use Condensed'!C53/SUM('BEA Use Condensed'!$C53:$J53))</f>
        <v>1318.1710368665363</v>
      </c>
      <c r="K65" s="23">
        <f>$F65*('BEA Use Condensed'!D53/SUM('BEA Use Condensed'!$C53:$J53))</f>
        <v>283.01568609807862</v>
      </c>
      <c r="L65" s="23">
        <f>$F65*('BEA Use Condensed'!E53/SUM('BEA Use Condensed'!$C53:$J53))</f>
        <v>8322.3138919591602</v>
      </c>
      <c r="M65" s="23">
        <f>$F65*('BEA Use Condensed'!F53/SUM('BEA Use Condensed'!$C53:$J53))</f>
        <v>49.937859152199017</v>
      </c>
      <c r="N65" s="23">
        <f>$F65*('BEA Use Condensed'!G53/SUM('BEA Use Condensed'!$C53:$J53))</f>
        <v>0</v>
      </c>
      <c r="O65" s="25">
        <f t="shared" si="12"/>
        <v>0.17394643959489489</v>
      </c>
      <c r="P65" s="25">
        <f t="shared" si="13"/>
        <v>0.7606677415252896</v>
      </c>
      <c r="Q65" s="25">
        <f t="shared" si="14"/>
        <v>0</v>
      </c>
      <c r="R65" s="25">
        <f t="shared" si="15"/>
        <v>4.7518713629871652E-2</v>
      </c>
      <c r="S65" s="66">
        <f t="shared" si="6"/>
        <v>2.3614624699736823E-3</v>
      </c>
      <c r="T65" s="66">
        <f t="shared" si="7"/>
        <v>5.0701381113878402E-4</v>
      </c>
      <c r="U65" s="66">
        <f t="shared" si="8"/>
        <v>1.4909166845236944E-2</v>
      </c>
      <c r="V65" s="66">
        <f t="shared" si="9"/>
        <v>8.946212359442829E-5</v>
      </c>
      <c r="W65" s="66">
        <f t="shared" si="10"/>
        <v>0</v>
      </c>
    </row>
    <row r="66" spans="1:23" x14ac:dyDescent="0.45">
      <c r="A66" s="7" t="str">
        <f>'BEA Use'!A60</f>
        <v>5412OP</v>
      </c>
      <c r="B66" s="20" t="str">
        <f>'BEA Use'!B60</f>
        <v>Miscellaneous professional, scientific, and technical services</v>
      </c>
      <c r="C66" s="7">
        <f>'BEA Use Condensed'!M54</f>
        <v>2307617</v>
      </c>
      <c r="D66" s="23">
        <f>C66-'Imports Calculations'!H84-'BEA Use Condensed'!L54</f>
        <v>2208634.808164815</v>
      </c>
      <c r="E66" s="23">
        <f>'BEA Use Condensed'!K54</f>
        <v>153360</v>
      </c>
      <c r="F66" s="23">
        <f t="shared" si="11"/>
        <v>2055274.808164815</v>
      </c>
      <c r="G66" s="23">
        <f>$F66*('BEA Use Condensed'!I54/SUM('BEA Use Condensed'!$C54:$J54))</f>
        <v>256069.54648006536</v>
      </c>
      <c r="H66" s="23">
        <f>$F66*('BEA Use Condensed'!H54/SUM('BEA Use Condensed'!$C54:$J54))</f>
        <v>1689963.4107275773</v>
      </c>
      <c r="I66" s="23">
        <f>$F66*('BEA Use Condensed'!J54/SUM('BEA Use Condensed'!$C54:$J54))</f>
        <v>76288.884379346899</v>
      </c>
      <c r="J66" s="23">
        <f>$F66*('BEA Use Condensed'!C54/SUM('BEA Use Condensed'!$C54:$J54))</f>
        <v>10082.424747957655</v>
      </c>
      <c r="K66" s="23">
        <f>$F66*('BEA Use Condensed'!D54/SUM('BEA Use Condensed'!$C54:$J54))</f>
        <v>4293.6478000151283</v>
      </c>
      <c r="L66" s="23">
        <f>$F66*('BEA Use Condensed'!E54/SUM('BEA Use Condensed'!$C54:$J54))</f>
        <v>17850.860226559926</v>
      </c>
      <c r="M66" s="23">
        <f>$F66*('BEA Use Condensed'!F54/SUM('BEA Use Condensed'!$C54:$J54))</f>
        <v>726.03380329256015</v>
      </c>
      <c r="N66" s="23">
        <f>$F66*('BEA Use Condensed'!G54/SUM('BEA Use Condensed'!$C54:$J54))</f>
        <v>0</v>
      </c>
      <c r="O66" s="25">
        <f t="shared" si="12"/>
        <v>0.11594019325124966</v>
      </c>
      <c r="P66" s="25">
        <f t="shared" si="13"/>
        <v>0.76516199259387352</v>
      </c>
      <c r="Q66" s="25">
        <f t="shared" si="14"/>
        <v>3.4541194450673531E-2</v>
      </c>
      <c r="R66" s="25">
        <f t="shared" si="15"/>
        <v>6.9436558471805007E-2</v>
      </c>
      <c r="S66" s="66">
        <f t="shared" si="6"/>
        <v>4.5650031008681244E-3</v>
      </c>
      <c r="T66" s="66">
        <f t="shared" si="7"/>
        <v>1.944027950724357E-3</v>
      </c>
      <c r="U66" s="66">
        <f t="shared" si="8"/>
        <v>8.0823050332130067E-3</v>
      </c>
      <c r="V66" s="66">
        <f t="shared" si="9"/>
        <v>3.287251475927936E-4</v>
      </c>
      <c r="W66" s="66">
        <f t="shared" si="10"/>
        <v>0</v>
      </c>
    </row>
    <row r="67" spans="1:23" x14ac:dyDescent="0.45">
      <c r="A67" s="7" t="str">
        <f>'BEA Use'!A61</f>
        <v>55</v>
      </c>
      <c r="B67" s="20" t="str">
        <f>'BEA Use'!B61</f>
        <v>Management of companies and enterprises</v>
      </c>
      <c r="C67" s="7">
        <f>'BEA Use Condensed'!M55</f>
        <v>617290</v>
      </c>
      <c r="D67" s="23">
        <f>C67-'Imports Calculations'!H85-'BEA Use Condensed'!L55</f>
        <v>617290</v>
      </c>
      <c r="E67" s="23">
        <f>'BEA Use Condensed'!K55</f>
        <v>4095</v>
      </c>
      <c r="F67" s="23">
        <f t="shared" si="11"/>
        <v>613195</v>
      </c>
      <c r="G67" s="23">
        <f>$F67*('BEA Use Condensed'!I55/SUM('BEA Use Condensed'!$C55:$J55))</f>
        <v>518</v>
      </c>
      <c r="H67" s="23">
        <f>$F67*('BEA Use Condensed'!H55/SUM('BEA Use Condensed'!$C55:$J55))</f>
        <v>585112</v>
      </c>
      <c r="I67" s="23">
        <f>$F67*('BEA Use Condensed'!J55/SUM('BEA Use Condensed'!$C55:$J55))</f>
        <v>0</v>
      </c>
      <c r="J67" s="23">
        <f>$F67*('BEA Use Condensed'!C55/SUM('BEA Use Condensed'!$C55:$J55))</f>
        <v>23</v>
      </c>
      <c r="K67" s="23">
        <f>$F67*('BEA Use Condensed'!D55/SUM('BEA Use Condensed'!$C55:$J55))</f>
        <v>3562.3934973620235</v>
      </c>
      <c r="L67" s="23">
        <f>$F67*('BEA Use Condensed'!E55/SUM('BEA Use Condensed'!$C55:$J55))</f>
        <v>23979.606502637977</v>
      </c>
      <c r="M67" s="23">
        <f>$F67*('BEA Use Condensed'!F55/SUM('BEA Use Condensed'!$C55:$J55))</f>
        <v>0</v>
      </c>
      <c r="N67" s="23">
        <f>$F67*('BEA Use Condensed'!G55/SUM('BEA Use Condensed'!$C55:$J55))</f>
        <v>0</v>
      </c>
      <c r="O67" s="25">
        <f t="shared" si="12"/>
        <v>8.3915177631259212E-4</v>
      </c>
      <c r="P67" s="25">
        <f t="shared" si="13"/>
        <v>0.94787215085292165</v>
      </c>
      <c r="Q67" s="25">
        <f t="shared" si="14"/>
        <v>0</v>
      </c>
      <c r="R67" s="25">
        <f t="shared" si="15"/>
        <v>6.6338349884171137E-3</v>
      </c>
      <c r="S67" s="66">
        <f t="shared" si="6"/>
        <v>3.7259634855578417E-5</v>
      </c>
      <c r="T67" s="66">
        <f t="shared" si="7"/>
        <v>5.7710209097215628E-3</v>
      </c>
      <c r="U67" s="66">
        <f t="shared" si="8"/>
        <v>3.884658183777151E-2</v>
      </c>
      <c r="V67" s="66">
        <f t="shared" si="9"/>
        <v>0</v>
      </c>
      <c r="W67" s="66">
        <f t="shared" si="10"/>
        <v>0</v>
      </c>
    </row>
    <row r="68" spans="1:23" x14ac:dyDescent="0.45">
      <c r="A68" s="7" t="str">
        <f>'BEA Use'!A62</f>
        <v>561</v>
      </c>
      <c r="B68" s="20" t="str">
        <f>'BEA Use'!B62</f>
        <v>Administrative and support services</v>
      </c>
      <c r="C68" s="7">
        <f>'BEA Use Condensed'!M56</f>
        <v>984622</v>
      </c>
      <c r="D68" s="23">
        <f>C68-'Imports Calculations'!H86-'BEA Use Condensed'!L56</f>
        <v>983059.74385733181</v>
      </c>
      <c r="E68" s="23">
        <f>'BEA Use Condensed'!K56</f>
        <v>2355</v>
      </c>
      <c r="F68" s="23">
        <f t="shared" si="11"/>
        <v>980704.74385733181</v>
      </c>
      <c r="G68" s="23">
        <f>$F68*('BEA Use Condensed'!I56/SUM('BEA Use Condensed'!$C56:$J56))</f>
        <v>60696.002220687114</v>
      </c>
      <c r="H68" s="23">
        <f>$F68*('BEA Use Condensed'!H56/SUM('BEA Use Condensed'!$C56:$J56))</f>
        <v>830670.51232226135</v>
      </c>
      <c r="I68" s="23">
        <f>$F68*('BEA Use Condensed'!J56/SUM('BEA Use Condensed'!$C56:$J56))</f>
        <v>68872.934732447146</v>
      </c>
      <c r="J68" s="23">
        <f>$F68*('BEA Use Condensed'!C56/SUM('BEA Use Condensed'!$C56:$J56))</f>
        <v>13237.844709820052</v>
      </c>
      <c r="K68" s="23">
        <f>$F68*('BEA Use Condensed'!D56/SUM('BEA Use Condensed'!$C56:$J56))</f>
        <v>1074.7641641952373</v>
      </c>
      <c r="L68" s="23">
        <f>$F68*('BEA Use Condensed'!E56/SUM('BEA Use Condensed'!$C56:$J56))</f>
        <v>6079.8021824802654</v>
      </c>
      <c r="M68" s="23">
        <f>$F68*('BEA Use Condensed'!F56/SUM('BEA Use Condensed'!$C56:$J56))</f>
        <v>72.883525440596117</v>
      </c>
      <c r="N68" s="23">
        <f>$F68*('BEA Use Condensed'!G56/SUM('BEA Use Condensed'!$C56:$J56))</f>
        <v>0</v>
      </c>
      <c r="O68" s="25">
        <f t="shared" si="12"/>
        <v>6.174192626638135E-2</v>
      </c>
      <c r="P68" s="25">
        <f t="shared" si="13"/>
        <v>0.84498477077585821</v>
      </c>
      <c r="Q68" s="25">
        <f t="shared" si="14"/>
        <v>7.0059765098511084E-2</v>
      </c>
      <c r="R68" s="25">
        <f t="shared" si="15"/>
        <v>2.395581768773733E-3</v>
      </c>
      <c r="S68" s="66">
        <f t="shared" si="6"/>
        <v>1.346596154764447E-2</v>
      </c>
      <c r="T68" s="66">
        <f t="shared" si="7"/>
        <v>1.0932846868269425E-3</v>
      </c>
      <c r="U68" s="66">
        <f t="shared" si="8"/>
        <v>6.1845703890023255E-3</v>
      </c>
      <c r="V68" s="66">
        <f t="shared" si="9"/>
        <v>7.4139467001889013E-5</v>
      </c>
      <c r="W68" s="66">
        <f t="shared" si="10"/>
        <v>0</v>
      </c>
    </row>
    <row r="69" spans="1:23" x14ac:dyDescent="0.45">
      <c r="A69" s="7" t="str">
        <f>'BEA Use'!A63</f>
        <v>562</v>
      </c>
      <c r="B69" s="20" t="str">
        <f>'BEA Use'!B63</f>
        <v>Waste management and remediation services</v>
      </c>
      <c r="C69" s="7">
        <f>'BEA Use Condensed'!M57</f>
        <v>121839</v>
      </c>
      <c r="D69" s="23">
        <f>C69-'Imports Calculations'!H87-'BEA Use Condensed'!L57</f>
        <v>121651.01759726449</v>
      </c>
      <c r="E69" s="23">
        <f>'BEA Use Condensed'!K57</f>
        <v>135</v>
      </c>
      <c r="F69" s="23">
        <f t="shared" si="11"/>
        <v>121516.01759726449</v>
      </c>
      <c r="G69" s="23">
        <f>$F69*('BEA Use Condensed'!I57/SUM('BEA Use Condensed'!$C57:$J57))</f>
        <v>22232.241334349073</v>
      </c>
      <c r="H69" s="23">
        <f>$F69*('BEA Use Condensed'!H57/SUM('BEA Use Condensed'!$C57:$J57))</f>
        <v>68573.789333292705</v>
      </c>
      <c r="I69" s="23">
        <f>$F69*('BEA Use Condensed'!J57/SUM('BEA Use Condensed'!$C57:$J57))</f>
        <v>27329.272457169933</v>
      </c>
      <c r="J69" s="23">
        <f>$F69*('BEA Use Condensed'!C57/SUM('BEA Use Condensed'!$C57:$J57))</f>
        <v>604.055598297085</v>
      </c>
      <c r="K69" s="23">
        <f>$F69*('BEA Use Condensed'!D57/SUM('BEA Use Condensed'!$C57:$J57))</f>
        <v>317.31507382446978</v>
      </c>
      <c r="L69" s="23">
        <f>$F69*('BEA Use Condensed'!E57/SUM('BEA Use Condensed'!$C57:$J57))</f>
        <v>2446.3640932603748</v>
      </c>
      <c r="M69" s="23">
        <f>$F69*('BEA Use Condensed'!F57/SUM('BEA Use Condensed'!$C57:$J57))</f>
        <v>12.979707070846453</v>
      </c>
      <c r="N69" s="23">
        <f>$F69*('BEA Use Condensed'!G57/SUM('BEA Use Condensed'!$C57:$J57))</f>
        <v>0</v>
      </c>
      <c r="O69" s="25">
        <f t="shared" si="12"/>
        <v>0.18275425700055137</v>
      </c>
      <c r="P69" s="25">
        <f t="shared" si="13"/>
        <v>0.56369268985740639</v>
      </c>
      <c r="Q69" s="25">
        <f t="shared" si="14"/>
        <v>0.22465305261683624</v>
      </c>
      <c r="R69" s="25">
        <f t="shared" si="15"/>
        <v>1.1097317775583956E-3</v>
      </c>
      <c r="S69" s="66">
        <f t="shared" si="6"/>
        <v>4.9654792062394397E-3</v>
      </c>
      <c r="T69" s="66">
        <f t="shared" si="7"/>
        <v>2.608404599417055E-3</v>
      </c>
      <c r="U69" s="66">
        <f t="shared" si="8"/>
        <v>2.0109688694584214E-2</v>
      </c>
      <c r="V69" s="66">
        <f t="shared" si="9"/>
        <v>1.0669624740679787E-4</v>
      </c>
      <c r="W69" s="66">
        <f t="shared" si="10"/>
        <v>0</v>
      </c>
    </row>
    <row r="70" spans="1:23" x14ac:dyDescent="0.45">
      <c r="A70" s="7" t="str">
        <f>'BEA Use'!A64</f>
        <v>61</v>
      </c>
      <c r="B70" s="20" t="str">
        <f>'BEA Use'!B64</f>
        <v>Educational services</v>
      </c>
      <c r="C70" s="7">
        <f>'BEA Use Condensed'!M58</f>
        <v>408620</v>
      </c>
      <c r="D70" s="23">
        <f>C70-'Imports Calculations'!H88-'BEA Use Condensed'!L58</f>
        <v>407199.01238437858</v>
      </c>
      <c r="E70" s="23">
        <f>'BEA Use Condensed'!K58</f>
        <v>1964</v>
      </c>
      <c r="F70" s="23">
        <f t="shared" si="11"/>
        <v>405235.01238437858</v>
      </c>
      <c r="G70" s="23">
        <f>$F70*('BEA Use Condensed'!I58/SUM('BEA Use Condensed'!$C58:$J58))</f>
        <v>18069.504128928504</v>
      </c>
      <c r="H70" s="23">
        <f>$F70*('BEA Use Condensed'!H58/SUM('BEA Use Condensed'!$C58:$J58))</f>
        <v>23097.834677352552</v>
      </c>
      <c r="I70" s="23">
        <f>$F70*('BEA Use Condensed'!J58/SUM('BEA Use Condensed'!$C58:$J58))</f>
        <v>363831.50347505027</v>
      </c>
      <c r="J70" s="23">
        <f>$F70*('BEA Use Condensed'!C58/SUM('BEA Use Condensed'!$C58:$J58))</f>
        <v>195.31367171841322</v>
      </c>
      <c r="K70" s="23">
        <f>$F70*('BEA Use Condensed'!D58/SUM('BEA Use Condensed'!$C58:$J58))</f>
        <v>0</v>
      </c>
      <c r="L70" s="23">
        <f>$F70*('BEA Use Condensed'!E58/SUM('BEA Use Condensed'!$C58:$J58))</f>
        <v>35.873939703382021</v>
      </c>
      <c r="M70" s="23">
        <f>$F70*('BEA Use Condensed'!F58/SUM('BEA Use Condensed'!$C58:$J58))</f>
        <v>4.9824916254697253</v>
      </c>
      <c r="N70" s="23">
        <f>$F70*('BEA Use Condensed'!G58/SUM('BEA Use Condensed'!$C58:$J58))</f>
        <v>0</v>
      </c>
      <c r="O70" s="25">
        <f t="shared" si="12"/>
        <v>4.4375117766424388E-2</v>
      </c>
      <c r="P70" s="25">
        <f t="shared" si="13"/>
        <v>5.6723700143823476E-2</v>
      </c>
      <c r="Q70" s="25">
        <f t="shared" si="14"/>
        <v>0.89349800075548502</v>
      </c>
      <c r="R70" s="25">
        <f t="shared" si="15"/>
        <v>4.8231944092881722E-3</v>
      </c>
      <c r="S70" s="66">
        <f t="shared" si="6"/>
        <v>4.7965163415977395E-4</v>
      </c>
      <c r="T70" s="66">
        <f t="shared" si="7"/>
        <v>0</v>
      </c>
      <c r="U70" s="66">
        <f t="shared" si="8"/>
        <v>8.8099279743631957E-5</v>
      </c>
      <c r="V70" s="66">
        <f t="shared" si="9"/>
        <v>1.2236011075504438E-5</v>
      </c>
      <c r="W70" s="66">
        <f t="shared" si="10"/>
        <v>0</v>
      </c>
    </row>
    <row r="71" spans="1:23" x14ac:dyDescent="0.45">
      <c r="A71" s="7" t="str">
        <f>'BEA Use'!A65</f>
        <v>621</v>
      </c>
      <c r="B71" s="20" t="str">
        <f>'BEA Use'!B65</f>
        <v>Ambulatory health care services</v>
      </c>
      <c r="C71" s="7">
        <f>'BEA Use Condensed'!M59</f>
        <v>1131687</v>
      </c>
      <c r="D71" s="23">
        <f>C71-'Imports Calculations'!H89-'BEA Use Condensed'!L59</f>
        <v>1131687</v>
      </c>
      <c r="E71" s="23">
        <f>'BEA Use Condensed'!K59</f>
        <v>90</v>
      </c>
      <c r="F71" s="23">
        <f t="shared" si="11"/>
        <v>1131597</v>
      </c>
      <c r="G71" s="23">
        <f>$F71*('BEA Use Condensed'!I59/SUM('BEA Use Condensed'!$C59:$J59))</f>
        <v>11327.989989377853</v>
      </c>
      <c r="H71" s="23">
        <f>$F71*('BEA Use Condensed'!H59/SUM('BEA Use Condensed'!$C59:$J59))</f>
        <v>32451.971321971232</v>
      </c>
      <c r="I71" s="23">
        <f>$F71*('BEA Use Condensed'!J59/SUM('BEA Use Condensed'!$C59:$J59))</f>
        <v>1087817.0386886508</v>
      </c>
      <c r="J71" s="23">
        <f>$F71*('BEA Use Condensed'!C59/SUM('BEA Use Condensed'!$C59:$J59))</f>
        <v>0</v>
      </c>
      <c r="K71" s="23">
        <f>$F71*('BEA Use Condensed'!D59/SUM('BEA Use Condensed'!$C59:$J59))</f>
        <v>0</v>
      </c>
      <c r="L71" s="23">
        <f>$F71*('BEA Use Condensed'!E59/SUM('BEA Use Condensed'!$C59:$J59))</f>
        <v>0</v>
      </c>
      <c r="M71" s="23">
        <f>$F71*('BEA Use Condensed'!F59/SUM('BEA Use Condensed'!$C59:$J59))</f>
        <v>0</v>
      </c>
      <c r="N71" s="23">
        <f>$F71*('BEA Use Condensed'!G59/SUM('BEA Use Condensed'!$C59:$J59))</f>
        <v>0</v>
      </c>
      <c r="O71" s="25">
        <f t="shared" si="12"/>
        <v>1.000982602908565E-2</v>
      </c>
      <c r="P71" s="25">
        <f t="shared" si="13"/>
        <v>2.8675748084029624E-2</v>
      </c>
      <c r="Q71" s="25">
        <f t="shared" si="14"/>
        <v>0.9612348985970951</v>
      </c>
      <c r="R71" s="25">
        <f t="shared" si="15"/>
        <v>7.9527289789491258E-5</v>
      </c>
      <c r="S71" s="66">
        <f t="shared" si="6"/>
        <v>0</v>
      </c>
      <c r="T71" s="66">
        <f t="shared" si="7"/>
        <v>0</v>
      </c>
      <c r="U71" s="66">
        <f t="shared" si="8"/>
        <v>0</v>
      </c>
      <c r="V71" s="66">
        <f t="shared" si="9"/>
        <v>0</v>
      </c>
      <c r="W71" s="66">
        <f t="shared" si="10"/>
        <v>0</v>
      </c>
    </row>
    <row r="72" spans="1:23" x14ac:dyDescent="0.45">
      <c r="A72" s="7" t="str">
        <f>'BEA Use'!A66</f>
        <v>622</v>
      </c>
      <c r="B72" s="20" t="str">
        <f>'BEA Use'!B66</f>
        <v>Hospitals</v>
      </c>
      <c r="C72" s="7">
        <f>'BEA Use Condensed'!M60</f>
        <v>1151175</v>
      </c>
      <c r="D72" s="23">
        <f>C72-'Imports Calculations'!H90-'BEA Use Condensed'!L60</f>
        <v>1147658.2058268297</v>
      </c>
      <c r="E72" s="23">
        <f>'BEA Use Condensed'!K60</f>
        <v>2307</v>
      </c>
      <c r="F72" s="23">
        <f t="shared" si="11"/>
        <v>1145351.2058268297</v>
      </c>
      <c r="G72" s="23">
        <f>$F72*('BEA Use Condensed'!I60/SUM('BEA Use Condensed'!$C60:$J60))</f>
        <v>0</v>
      </c>
      <c r="H72" s="23">
        <f>$F72*('BEA Use Condensed'!H60/SUM('BEA Use Condensed'!$C60:$J60))</f>
        <v>4706.5485701651214</v>
      </c>
      <c r="I72" s="23">
        <f>$F72*('BEA Use Condensed'!J60/SUM('BEA Use Condensed'!$C60:$J60))</f>
        <v>1140644.6572566645</v>
      </c>
      <c r="J72" s="23">
        <f>$F72*('BEA Use Condensed'!C60/SUM('BEA Use Condensed'!$C60:$J60))</f>
        <v>0</v>
      </c>
      <c r="K72" s="23">
        <f>$F72*('BEA Use Condensed'!D60/SUM('BEA Use Condensed'!$C60:$J60))</f>
        <v>0</v>
      </c>
      <c r="L72" s="23">
        <f>$F72*('BEA Use Condensed'!E60/SUM('BEA Use Condensed'!$C60:$J60))</f>
        <v>0</v>
      </c>
      <c r="M72" s="23">
        <f>$F72*('BEA Use Condensed'!F60/SUM('BEA Use Condensed'!$C60:$J60))</f>
        <v>0</v>
      </c>
      <c r="N72" s="23">
        <f>$F72*('BEA Use Condensed'!G60/SUM('BEA Use Condensed'!$C60:$J60))</f>
        <v>0</v>
      </c>
      <c r="O72" s="25">
        <f t="shared" si="12"/>
        <v>0</v>
      </c>
      <c r="P72" s="25">
        <f t="shared" si="13"/>
        <v>4.1010019762585071E-3</v>
      </c>
      <c r="Q72" s="25">
        <f t="shared" si="14"/>
        <v>0.99388881765097281</v>
      </c>
      <c r="R72" s="25">
        <f t="shared" si="15"/>
        <v>2.0101803727686704E-3</v>
      </c>
      <c r="S72" s="66">
        <f t="shared" si="6"/>
        <v>0</v>
      </c>
      <c r="T72" s="66">
        <f t="shared" si="7"/>
        <v>0</v>
      </c>
      <c r="U72" s="66">
        <f t="shared" si="8"/>
        <v>0</v>
      </c>
      <c r="V72" s="66">
        <f t="shared" si="9"/>
        <v>0</v>
      </c>
      <c r="W72" s="66">
        <f t="shared" si="10"/>
        <v>0</v>
      </c>
    </row>
    <row r="73" spans="1:23" x14ac:dyDescent="0.45">
      <c r="A73" s="7" t="str">
        <f>'BEA Use'!A67</f>
        <v>623</v>
      </c>
      <c r="B73" s="20" t="str">
        <f>'BEA Use'!B67</f>
        <v>Nursing and residential care facilities</v>
      </c>
      <c r="C73" s="7">
        <f>'BEA Use Condensed'!M61</f>
        <v>259780</v>
      </c>
      <c r="D73" s="23">
        <f>C73-'Imports Calculations'!H91-'BEA Use Condensed'!L61</f>
        <v>259780</v>
      </c>
      <c r="E73" s="23">
        <f>'BEA Use Condensed'!K61</f>
        <v>0</v>
      </c>
      <c r="F73" s="23">
        <f t="shared" si="11"/>
        <v>259780</v>
      </c>
      <c r="G73" s="23">
        <f>$F73*('BEA Use Condensed'!I61/SUM('BEA Use Condensed'!$C61:$J61))</f>
        <v>995.00383017872889</v>
      </c>
      <c r="H73" s="23">
        <f>$F73*('BEA Use Condensed'!H61/SUM('BEA Use Condensed'!$C61:$J61))</f>
        <v>0</v>
      </c>
      <c r="I73" s="23">
        <f>$F73*('BEA Use Condensed'!J61/SUM('BEA Use Condensed'!$C61:$J61))</f>
        <v>258784.99616982127</v>
      </c>
      <c r="J73" s="23">
        <f>$F73*('BEA Use Condensed'!C61/SUM('BEA Use Condensed'!$C61:$J61))</f>
        <v>0</v>
      </c>
      <c r="K73" s="23">
        <f>$F73*('BEA Use Condensed'!D61/SUM('BEA Use Condensed'!$C61:$J61))</f>
        <v>0</v>
      </c>
      <c r="L73" s="23">
        <f>$F73*('BEA Use Condensed'!E61/SUM('BEA Use Condensed'!$C61:$J61))</f>
        <v>0</v>
      </c>
      <c r="M73" s="23">
        <f>$F73*('BEA Use Condensed'!F61/SUM('BEA Use Condensed'!$C61:$J61))</f>
        <v>0</v>
      </c>
      <c r="N73" s="23">
        <f>$F73*('BEA Use Condensed'!G61/SUM('BEA Use Condensed'!$C61:$J61))</f>
        <v>0</v>
      </c>
      <c r="O73" s="25">
        <f t="shared" si="12"/>
        <v>3.8301787288425931E-3</v>
      </c>
      <c r="P73" s="25">
        <f t="shared" si="13"/>
        <v>0</v>
      </c>
      <c r="Q73" s="25">
        <f t="shared" si="14"/>
        <v>0.99616982127115739</v>
      </c>
      <c r="R73" s="25">
        <f t="shared" si="15"/>
        <v>0</v>
      </c>
      <c r="S73" s="66">
        <f t="shared" si="6"/>
        <v>0</v>
      </c>
      <c r="T73" s="66">
        <f t="shared" si="7"/>
        <v>0</v>
      </c>
      <c r="U73" s="66">
        <f t="shared" si="8"/>
        <v>0</v>
      </c>
      <c r="V73" s="66">
        <f t="shared" si="9"/>
        <v>0</v>
      </c>
      <c r="W73" s="66">
        <f t="shared" si="10"/>
        <v>0</v>
      </c>
    </row>
    <row r="74" spans="1:23" x14ac:dyDescent="0.45">
      <c r="A74" s="7" t="str">
        <f>'BEA Use'!A68</f>
        <v>624</v>
      </c>
      <c r="B74" s="20" t="str">
        <f>'BEA Use'!B68</f>
        <v>Social assistance</v>
      </c>
      <c r="C74" s="7">
        <f>'BEA Use Condensed'!M62</f>
        <v>223284</v>
      </c>
      <c r="D74" s="23">
        <f>C74-'Imports Calculations'!H92-'BEA Use Condensed'!L62</f>
        <v>223284</v>
      </c>
      <c r="E74" s="23">
        <f>'BEA Use Condensed'!K62</f>
        <v>0</v>
      </c>
      <c r="F74" s="23">
        <f t="shared" si="11"/>
        <v>223284</v>
      </c>
      <c r="G74" s="23">
        <f>$F74*('BEA Use Condensed'!I62/SUM('BEA Use Condensed'!$C62:$J62))</f>
        <v>1301</v>
      </c>
      <c r="H74" s="23">
        <f>$F74*('BEA Use Condensed'!H62/SUM('BEA Use Condensed'!$C62:$J62))</f>
        <v>0</v>
      </c>
      <c r="I74" s="23">
        <f>$F74*('BEA Use Condensed'!J62/SUM('BEA Use Condensed'!$C62:$J62))</f>
        <v>221983</v>
      </c>
      <c r="J74" s="23">
        <f>$F74*('BEA Use Condensed'!C62/SUM('BEA Use Condensed'!$C62:$J62))</f>
        <v>0</v>
      </c>
      <c r="K74" s="23">
        <f>$F74*('BEA Use Condensed'!D62/SUM('BEA Use Condensed'!$C62:$J62))</f>
        <v>0</v>
      </c>
      <c r="L74" s="23">
        <f>$F74*('BEA Use Condensed'!E62/SUM('BEA Use Condensed'!$C62:$J62))</f>
        <v>0</v>
      </c>
      <c r="M74" s="23">
        <f>$F74*('BEA Use Condensed'!F62/SUM('BEA Use Condensed'!$C62:$J62))</f>
        <v>0</v>
      </c>
      <c r="N74" s="23">
        <f>$F74*('BEA Use Condensed'!G62/SUM('BEA Use Condensed'!$C62:$J62))</f>
        <v>0</v>
      </c>
      <c r="O74" s="25">
        <f t="shared" si="12"/>
        <v>5.8266602174808762E-3</v>
      </c>
      <c r="P74" s="25">
        <f t="shared" si="13"/>
        <v>0</v>
      </c>
      <c r="Q74" s="25">
        <f t="shared" si="14"/>
        <v>0.99417333978251909</v>
      </c>
      <c r="R74" s="25">
        <f t="shared" si="15"/>
        <v>0</v>
      </c>
      <c r="S74" s="66">
        <f t="shared" si="6"/>
        <v>0</v>
      </c>
      <c r="T74" s="66">
        <f t="shared" si="7"/>
        <v>0</v>
      </c>
      <c r="U74" s="66">
        <f t="shared" si="8"/>
        <v>0</v>
      </c>
      <c r="V74" s="66">
        <f t="shared" si="9"/>
        <v>0</v>
      </c>
      <c r="W74" s="66">
        <f t="shared" si="10"/>
        <v>0</v>
      </c>
    </row>
    <row r="75" spans="1:23" x14ac:dyDescent="0.45">
      <c r="A75" s="7" t="str">
        <f>'BEA Use'!A69</f>
        <v>711AS</v>
      </c>
      <c r="B75" s="20" t="str">
        <f>'BEA Use'!B69</f>
        <v>Performing arts, spectator sports, museums, and related activities</v>
      </c>
      <c r="C75" s="7">
        <f>'BEA Use Condensed'!M63</f>
        <v>189101</v>
      </c>
      <c r="D75" s="23">
        <f>C75-'Imports Calculations'!H93-'BEA Use Condensed'!L63</f>
        <v>187653.01069390206</v>
      </c>
      <c r="E75" s="23">
        <f>'BEA Use Condensed'!K63</f>
        <v>1485</v>
      </c>
      <c r="F75" s="23">
        <f t="shared" si="11"/>
        <v>186168.01069390206</v>
      </c>
      <c r="G75" s="23">
        <f>$F75*('BEA Use Condensed'!I63/SUM('BEA Use Condensed'!$C63:$J63))</f>
        <v>2495.5630424328351</v>
      </c>
      <c r="H75" s="23">
        <f>$F75*('BEA Use Condensed'!H63/SUM('BEA Use Condensed'!$C63:$J63))</f>
        <v>99891.980708434799</v>
      </c>
      <c r="I75" s="23">
        <f>$F75*('BEA Use Condensed'!J63/SUM('BEA Use Condensed'!$C63:$J63))</f>
        <v>83558.198107445976</v>
      </c>
      <c r="J75" s="23">
        <f>$F75*('BEA Use Condensed'!C63/SUM('BEA Use Condensed'!$C63:$J63))</f>
        <v>97.242615569947461</v>
      </c>
      <c r="K75" s="23">
        <f>$F75*('BEA Use Condensed'!D63/SUM('BEA Use Condensed'!$C63:$J63))</f>
        <v>5.0529985911688238</v>
      </c>
      <c r="L75" s="23">
        <f>$F75*('BEA Use Condensed'!E63/SUM('BEA Use Condensed'!$C63:$J63))</f>
        <v>117.98867825243818</v>
      </c>
      <c r="M75" s="23">
        <f>$F75*('BEA Use Condensed'!F63/SUM('BEA Use Condensed'!$C63:$J63))</f>
        <v>1.9845431748968871</v>
      </c>
      <c r="N75" s="23">
        <f>$F75*('BEA Use Condensed'!G63/SUM('BEA Use Condensed'!$C63:$J63))</f>
        <v>0</v>
      </c>
      <c r="O75" s="25">
        <f t="shared" si="12"/>
        <v>1.3298816966510469E-2</v>
      </c>
      <c r="P75" s="25">
        <f t="shared" si="13"/>
        <v>0.53232282465948666</v>
      </c>
      <c r="Q75" s="25">
        <f t="shared" si="14"/>
        <v>0.44528034907867997</v>
      </c>
      <c r="R75" s="25">
        <f t="shared" si="15"/>
        <v>7.9135420983056804E-3</v>
      </c>
      <c r="S75" s="66">
        <f t="shared" si="6"/>
        <v>5.1820439869504017E-4</v>
      </c>
      <c r="T75" s="66">
        <f t="shared" si="7"/>
        <v>2.6927351564911638E-5</v>
      </c>
      <c r="U75" s="66">
        <f t="shared" si="8"/>
        <v>6.287598467839148E-4</v>
      </c>
      <c r="V75" s="66">
        <f t="shared" si="9"/>
        <v>1.0575599973368167E-5</v>
      </c>
      <c r="W75" s="66">
        <f t="shared" si="10"/>
        <v>0</v>
      </c>
    </row>
    <row r="76" spans="1:23" x14ac:dyDescent="0.45">
      <c r="A76" s="7" t="str">
        <f>'BEA Use'!A70</f>
        <v>713</v>
      </c>
      <c r="B76" s="20" t="str">
        <f>'BEA Use'!B70</f>
        <v>Amusements, gambling, and recreation industries</v>
      </c>
      <c r="C76" s="7">
        <f>'BEA Use Condensed'!M64</f>
        <v>214307</v>
      </c>
      <c r="D76" s="23">
        <f>C76-'Imports Calculations'!H94-'BEA Use Condensed'!L64</f>
        <v>214307</v>
      </c>
      <c r="E76" s="23">
        <f>'BEA Use Condensed'!K64</f>
        <v>0</v>
      </c>
      <c r="F76" s="23">
        <f t="shared" si="11"/>
        <v>214307</v>
      </c>
      <c r="G76" s="23">
        <f>$F76*('BEA Use Condensed'!I64/SUM('BEA Use Condensed'!$C64:$J64))</f>
        <v>725.00338301307477</v>
      </c>
      <c r="H76" s="23">
        <f>$F76*('BEA Use Condensed'!H64/SUM('BEA Use Condensed'!$C64:$J64))</f>
        <v>4175.0194814890856</v>
      </c>
      <c r="I76" s="23">
        <f>$F76*('BEA Use Condensed'!J64/SUM('BEA Use Condensed'!$C64:$J64))</f>
        <v>209367.97695351506</v>
      </c>
      <c r="J76" s="23">
        <f>$F76*('BEA Use Condensed'!C64/SUM('BEA Use Condensed'!$C64:$J64))</f>
        <v>19.000088658273686</v>
      </c>
      <c r="K76" s="23">
        <f>$F76*('BEA Use Condensed'!D64/SUM('BEA Use Condensed'!$C64:$J64))</f>
        <v>2.4443415210984236</v>
      </c>
      <c r="L76" s="23">
        <f>$F76*('BEA Use Condensed'!E64/SUM('BEA Use Condensed'!$C64:$J64))</f>
        <v>17.555751803400192</v>
      </c>
      <c r="M76" s="23">
        <f>$F76*('BEA Use Condensed'!F64/SUM('BEA Use Condensed'!$C64:$J64))</f>
        <v>0</v>
      </c>
      <c r="N76" s="23">
        <f>$F76*('BEA Use Condensed'!G64/SUM('BEA Use Condensed'!$C64:$J64))</f>
        <v>0</v>
      </c>
      <c r="O76" s="25">
        <f t="shared" si="12"/>
        <v>3.3830130747622557E-3</v>
      </c>
      <c r="P76" s="25">
        <f t="shared" si="13"/>
        <v>1.9481489085699886E-2</v>
      </c>
      <c r="Q76" s="25">
        <f t="shared" si="14"/>
        <v>0.97695351506724026</v>
      </c>
      <c r="R76" s="25">
        <f t="shared" si="15"/>
        <v>0</v>
      </c>
      <c r="S76" s="66">
        <f t="shared" si="6"/>
        <v>8.8658273683424655E-5</v>
      </c>
      <c r="T76" s="66">
        <f t="shared" si="7"/>
        <v>1.1405794122909768E-5</v>
      </c>
      <c r="U76" s="66">
        <f t="shared" si="8"/>
        <v>8.1918704491221433E-5</v>
      </c>
      <c r="V76" s="66">
        <f t="shared" si="9"/>
        <v>0</v>
      </c>
      <c r="W76" s="66">
        <f t="shared" si="10"/>
        <v>0</v>
      </c>
    </row>
    <row r="77" spans="1:23" x14ac:dyDescent="0.45">
      <c r="A77" s="7" t="str">
        <f>'BEA Use'!A71</f>
        <v>721</v>
      </c>
      <c r="B77" s="20" t="str">
        <f>'BEA Use'!B71</f>
        <v>Accommodation</v>
      </c>
      <c r="C77" s="7">
        <f>'BEA Use Condensed'!M65</f>
        <v>234638</v>
      </c>
      <c r="D77" s="23">
        <f>C77-'Imports Calculations'!H95-'BEA Use Condensed'!L65</f>
        <v>234638</v>
      </c>
      <c r="E77" s="23">
        <f>'BEA Use Condensed'!K65</f>
        <v>0</v>
      </c>
      <c r="F77" s="23">
        <f t="shared" si="11"/>
        <v>234638</v>
      </c>
      <c r="G77" s="23">
        <f>$F77*('BEA Use Condensed'!I65/SUM('BEA Use Condensed'!$C65:$J65))</f>
        <v>4634.0592494725852</v>
      </c>
      <c r="H77" s="23">
        <f>$F77*('BEA Use Condensed'!H65/SUM('BEA Use Condensed'!$C65:$J65))</f>
        <v>66073.844797238256</v>
      </c>
      <c r="I77" s="23">
        <f>$F77*('BEA Use Condensed'!J65/SUM('BEA Use Condensed'!$C65:$J65))</f>
        <v>162598.07892258189</v>
      </c>
      <c r="J77" s="23">
        <f>$F77*('BEA Use Condensed'!C65/SUM('BEA Use Condensed'!$C65:$J65))</f>
        <v>789.01008800903526</v>
      </c>
      <c r="K77" s="23">
        <f>$F77*('BEA Use Condensed'!D65/SUM('BEA Use Condensed'!$C65:$J65))</f>
        <v>79.924051468880833</v>
      </c>
      <c r="L77" s="23">
        <f>$F77*('BEA Use Condensed'!E65/SUM('BEA Use Condensed'!$C65:$J65))</f>
        <v>463.08289122935264</v>
      </c>
      <c r="M77" s="23">
        <f>$F77*('BEA Use Condensed'!F65/SUM('BEA Use Condensed'!$C65:$J65))</f>
        <v>0</v>
      </c>
      <c r="N77" s="23">
        <f>$F77*('BEA Use Condensed'!G65/SUM('BEA Use Condensed'!$C65:$J65))</f>
        <v>0</v>
      </c>
      <c r="O77" s="25">
        <f t="shared" si="12"/>
        <v>1.9749824195026317E-2</v>
      </c>
      <c r="P77" s="25">
        <f t="shared" si="13"/>
        <v>0.28159907942122869</v>
      </c>
      <c r="Q77" s="25">
        <f t="shared" si="14"/>
        <v>0.69297419396083282</v>
      </c>
      <c r="R77" s="25">
        <f t="shared" si="15"/>
        <v>0</v>
      </c>
      <c r="S77" s="66">
        <f t="shared" si="6"/>
        <v>3.3626696784367209E-3</v>
      </c>
      <c r="T77" s="66">
        <f t="shared" si="7"/>
        <v>3.4062705729200228E-4</v>
      </c>
      <c r="U77" s="66">
        <f t="shared" si="8"/>
        <v>1.9736056871834597E-3</v>
      </c>
      <c r="V77" s="66">
        <f t="shared" si="9"/>
        <v>0</v>
      </c>
      <c r="W77" s="66">
        <f t="shared" si="10"/>
        <v>0</v>
      </c>
    </row>
    <row r="78" spans="1:23" x14ac:dyDescent="0.45">
      <c r="A78" s="7" t="str">
        <f>'BEA Use'!A72</f>
        <v>722</v>
      </c>
      <c r="B78" s="20" t="str">
        <f>'BEA Use'!B72</f>
        <v>Food services and drinking places</v>
      </c>
      <c r="C78" s="7">
        <f>'BEA Use Condensed'!M66</f>
        <v>1009794</v>
      </c>
      <c r="D78" s="23">
        <f>C78-'Imports Calculations'!H96-'BEA Use Condensed'!L66</f>
        <v>1009794</v>
      </c>
      <c r="E78" s="23">
        <f>'BEA Use Condensed'!K66</f>
        <v>2470</v>
      </c>
      <c r="F78" s="23">
        <f t="shared" si="11"/>
        <v>1007324</v>
      </c>
      <c r="G78" s="23">
        <f>$F78*('BEA Use Condensed'!I66/SUM('BEA Use Condensed'!$C66:$J66))</f>
        <v>13574.040426040954</v>
      </c>
      <c r="H78" s="23">
        <f>$F78*('BEA Use Condensed'!H66/SUM('BEA Use Condensed'!$C66:$J66))</f>
        <v>197227.58738078529</v>
      </c>
      <c r="I78" s="23">
        <f>$F78*('BEA Use Condensed'!J66/SUM('BEA Use Condensed'!$C66:$J66))</f>
        <v>794011.36471492203</v>
      </c>
      <c r="J78" s="23">
        <f>$F78*('BEA Use Condensed'!C66/SUM('BEA Use Condensed'!$C66:$J66))</f>
        <v>1469.0043749708384</v>
      </c>
      <c r="K78" s="23">
        <f>$F78*('BEA Use Condensed'!D66/SUM('BEA Use Condensed'!$C66:$J66))</f>
        <v>135.1440536863347</v>
      </c>
      <c r="L78" s="23">
        <f>$F78*('BEA Use Condensed'!E66/SUM('BEA Use Condensed'!$C66:$J66))</f>
        <v>865.85892748848448</v>
      </c>
      <c r="M78" s="23">
        <f>$F78*('BEA Use Condensed'!F66/SUM('BEA Use Condensed'!$C66:$J66))</f>
        <v>41.000122106061518</v>
      </c>
      <c r="N78" s="23">
        <f>$F78*('BEA Use Condensed'!G66/SUM('BEA Use Condensed'!$C66:$J66))</f>
        <v>0</v>
      </c>
      <c r="O78" s="25">
        <f t="shared" ref="O78:O95" si="16">G78/D78</f>
        <v>1.3442385700490351E-2</v>
      </c>
      <c r="P78" s="25">
        <f t="shared" ref="P78:P95" si="17">H78/D78</f>
        <v>0.19531467544943354</v>
      </c>
      <c r="Q78" s="25">
        <f t="shared" ref="Q78:Q95" si="18">I78/D78</f>
        <v>0.78631024220278789</v>
      </c>
      <c r="R78" s="25">
        <f t="shared" si="15"/>
        <v>2.4460434504463288E-3</v>
      </c>
      <c r="S78" s="66">
        <f t="shared" si="6"/>
        <v>1.4547564899086728E-3</v>
      </c>
      <c r="T78" s="66">
        <f t="shared" si="7"/>
        <v>1.3383329043976762E-4</v>
      </c>
      <c r="U78" s="66">
        <f t="shared" si="8"/>
        <v>8.5746095489623076E-4</v>
      </c>
      <c r="V78" s="66">
        <f t="shared" si="9"/>
        <v>4.0602461597178749E-5</v>
      </c>
      <c r="W78" s="66">
        <f t="shared" si="10"/>
        <v>0</v>
      </c>
    </row>
    <row r="79" spans="1:23" x14ac:dyDescent="0.45">
      <c r="A79" s="7" t="str">
        <f>'BEA Use'!A73</f>
        <v>81</v>
      </c>
      <c r="B79" s="20" t="str">
        <f>'BEA Use'!B73</f>
        <v>Other services, except government</v>
      </c>
      <c r="C79" s="7">
        <f>'BEA Use Condensed'!M67</f>
        <v>921932</v>
      </c>
      <c r="D79" s="23">
        <f>C79-'Imports Calculations'!H97-'BEA Use Condensed'!L67</f>
        <v>916434.9678961226</v>
      </c>
      <c r="E79" s="23">
        <f>'BEA Use Condensed'!K67</f>
        <v>77</v>
      </c>
      <c r="F79" s="23">
        <f t="shared" si="11"/>
        <v>916357.9678961226</v>
      </c>
      <c r="G79" s="23">
        <f>$F79*('BEA Use Condensed'!I67/SUM('BEA Use Condensed'!$C67:$J67))</f>
        <v>35868.791778286075</v>
      </c>
      <c r="H79" s="23">
        <f>$F79*('BEA Use Condensed'!H67/SUM('BEA Use Condensed'!$C67:$J67))</f>
        <v>224561.65840374763</v>
      </c>
      <c r="I79" s="23">
        <f>$F79*('BEA Use Condensed'!J67/SUM('BEA Use Condensed'!$C67:$J67))</f>
        <v>652313.20314514288</v>
      </c>
      <c r="J79" s="23">
        <f>$F79*('BEA Use Condensed'!C67/SUM('BEA Use Condensed'!$C67:$J67))</f>
        <v>511.92849367634761</v>
      </c>
      <c r="K79" s="23">
        <f>$F79*('BEA Use Condensed'!D67/SUM('BEA Use Condensed'!$C67:$J67))</f>
        <v>302.49188910692811</v>
      </c>
      <c r="L79" s="23">
        <f>$F79*('BEA Use Condensed'!E67/SUM('BEA Use Condensed'!$C67:$J67))</f>
        <v>2338.6615238990053</v>
      </c>
      <c r="M79" s="23">
        <f>$F79*('BEA Use Condensed'!F67/SUM('BEA Use Condensed'!$C67:$J67))</f>
        <v>461.23266226373846</v>
      </c>
      <c r="N79" s="23">
        <f>$F79*('BEA Use Condensed'!G67/SUM('BEA Use Condensed'!$C67:$J67))</f>
        <v>0</v>
      </c>
      <c r="O79" s="25">
        <f t="shared" si="16"/>
        <v>3.9139484016668148E-2</v>
      </c>
      <c r="P79" s="25">
        <f t="shared" si="17"/>
        <v>0.2450382910631162</v>
      </c>
      <c r="Q79" s="25">
        <f t="shared" si="18"/>
        <v>0.71179431819659922</v>
      </c>
      <c r="R79" s="25">
        <f t="shared" si="15"/>
        <v>8.4021237400805842E-5</v>
      </c>
      <c r="S79" s="66">
        <f t="shared" ref="S79:S95" si="19">J79/$D79</f>
        <v>5.5860864284957581E-4</v>
      </c>
      <c r="T79" s="66">
        <f t="shared" ref="T79:T95" si="20">K79/$D79</f>
        <v>3.3007458216196677E-4</v>
      </c>
      <c r="U79" s="66">
        <f t="shared" ref="U79:U95" si="21">L79/$D79</f>
        <v>2.5519121441512816E-3</v>
      </c>
      <c r="V79" s="66">
        <f t="shared" ref="V79:V95" si="22">M79/$D79</f>
        <v>5.0329011705282174E-4</v>
      </c>
      <c r="W79" s="66">
        <f t="shared" ref="W79:W95" si="23">N79/$D79</f>
        <v>0</v>
      </c>
    </row>
    <row r="80" spans="1:23" x14ac:dyDescent="0.45">
      <c r="A80" s="7" t="str">
        <f>'BEA Use'!A74</f>
        <v>GFGD</v>
      </c>
      <c r="B80" s="20" t="str">
        <f>'BEA Use'!B74</f>
        <v>Federal general government (defense)</v>
      </c>
      <c r="C80" s="7">
        <f>'BEA Use Condensed'!M68</f>
        <v>637399</v>
      </c>
      <c r="D80" s="23">
        <f>C80-'Imports Calculations'!H98-'BEA Use Condensed'!L68</f>
        <v>637399</v>
      </c>
      <c r="E80" s="23">
        <f>'BEA Use Condensed'!K68</f>
        <v>0</v>
      </c>
      <c r="F80" s="23">
        <f t="shared" si="11"/>
        <v>637399</v>
      </c>
      <c r="G80" s="23">
        <f>$F80*('BEA Use Condensed'!I68/SUM('BEA Use Condensed'!$C68:$J68))</f>
        <v>637399</v>
      </c>
      <c r="H80" s="23">
        <f>$F80*('BEA Use Condensed'!H68/SUM('BEA Use Condensed'!$C68:$J68))</f>
        <v>0</v>
      </c>
      <c r="I80" s="23">
        <f>$F80*('BEA Use Condensed'!J68/SUM('BEA Use Condensed'!$C68:$J68))</f>
        <v>0</v>
      </c>
      <c r="J80" s="23">
        <f>$F80*('BEA Use Condensed'!C68/SUM('BEA Use Condensed'!$C68:$J68))</f>
        <v>0</v>
      </c>
      <c r="K80" s="23">
        <f>$F80*('BEA Use Condensed'!D68/SUM('BEA Use Condensed'!$C68:$J68))</f>
        <v>0</v>
      </c>
      <c r="L80" s="23">
        <f>$F80*('BEA Use Condensed'!E68/SUM('BEA Use Condensed'!$C68:$J68))</f>
        <v>0</v>
      </c>
      <c r="M80" s="23">
        <f>$F80*('BEA Use Condensed'!F68/SUM('BEA Use Condensed'!$C68:$J68))</f>
        <v>0</v>
      </c>
      <c r="N80" s="23">
        <f>$F80*('BEA Use Condensed'!G68/SUM('BEA Use Condensed'!$C68:$J68))</f>
        <v>0</v>
      </c>
      <c r="O80" s="25">
        <f t="shared" si="16"/>
        <v>1</v>
      </c>
      <c r="P80" s="25">
        <f t="shared" si="17"/>
        <v>0</v>
      </c>
      <c r="Q80" s="25">
        <f t="shared" si="18"/>
        <v>0</v>
      </c>
      <c r="R80" s="25">
        <f t="shared" si="15"/>
        <v>0</v>
      </c>
      <c r="S80" s="66">
        <f t="shared" si="19"/>
        <v>0</v>
      </c>
      <c r="T80" s="66">
        <f t="shared" si="20"/>
        <v>0</v>
      </c>
      <c r="U80" s="66">
        <f t="shared" si="21"/>
        <v>0</v>
      </c>
      <c r="V80" s="66">
        <f t="shared" si="22"/>
        <v>0</v>
      </c>
      <c r="W80" s="66">
        <f t="shared" si="23"/>
        <v>0</v>
      </c>
    </row>
    <row r="81" spans="1:23" x14ac:dyDescent="0.45">
      <c r="A81" s="7" t="str">
        <f>'BEA Use'!A75</f>
        <v>GFGN</v>
      </c>
      <c r="B81" s="20" t="str">
        <f>'BEA Use'!B75</f>
        <v>Federal general government (nondefense)</v>
      </c>
      <c r="C81" s="7">
        <f>'BEA Use Condensed'!M69</f>
        <v>419506</v>
      </c>
      <c r="D81" s="23">
        <f>C81-'Imports Calculations'!H99-'BEA Use Condensed'!L69</f>
        <v>419506</v>
      </c>
      <c r="E81" s="23">
        <f>'BEA Use Condensed'!K69</f>
        <v>0</v>
      </c>
      <c r="F81" s="23">
        <f t="shared" si="11"/>
        <v>419506</v>
      </c>
      <c r="G81" s="23">
        <f>$F81*('BEA Use Condensed'!I69/SUM('BEA Use Condensed'!$C69:$J69))</f>
        <v>419506</v>
      </c>
      <c r="H81" s="23">
        <f>$F81*('BEA Use Condensed'!H69/SUM('BEA Use Condensed'!$C69:$J69))</f>
        <v>0</v>
      </c>
      <c r="I81" s="23">
        <f>$F81*('BEA Use Condensed'!J69/SUM('BEA Use Condensed'!$C69:$J69))</f>
        <v>0</v>
      </c>
      <c r="J81" s="23">
        <f>$F81*('BEA Use Condensed'!C69/SUM('BEA Use Condensed'!$C69:$J69))</f>
        <v>0</v>
      </c>
      <c r="K81" s="23">
        <f>$F81*('BEA Use Condensed'!D69/SUM('BEA Use Condensed'!$C69:$J69))</f>
        <v>0</v>
      </c>
      <c r="L81" s="23">
        <f>$F81*('BEA Use Condensed'!E69/SUM('BEA Use Condensed'!$C69:$J69))</f>
        <v>0</v>
      </c>
      <c r="M81" s="23">
        <f>$F81*('BEA Use Condensed'!F69/SUM('BEA Use Condensed'!$C69:$J69))</f>
        <v>0</v>
      </c>
      <c r="N81" s="23">
        <f>$F81*('BEA Use Condensed'!G69/SUM('BEA Use Condensed'!$C69:$J69))</f>
        <v>0</v>
      </c>
      <c r="O81" s="25">
        <f t="shared" si="16"/>
        <v>1</v>
      </c>
      <c r="P81" s="25">
        <f t="shared" si="17"/>
        <v>0</v>
      </c>
      <c r="Q81" s="25">
        <f t="shared" si="18"/>
        <v>0</v>
      </c>
      <c r="R81" s="25">
        <f t="shared" si="15"/>
        <v>0</v>
      </c>
      <c r="S81" s="66">
        <f t="shared" si="19"/>
        <v>0</v>
      </c>
      <c r="T81" s="66">
        <f t="shared" si="20"/>
        <v>0</v>
      </c>
      <c r="U81" s="66">
        <f t="shared" si="21"/>
        <v>0</v>
      </c>
      <c r="V81" s="66">
        <f t="shared" si="22"/>
        <v>0</v>
      </c>
      <c r="W81" s="66">
        <f t="shared" si="23"/>
        <v>0</v>
      </c>
    </row>
    <row r="82" spans="1:23" x14ac:dyDescent="0.45">
      <c r="A82" s="7" t="str">
        <f>'BEA Use'!A76</f>
        <v>GFE</v>
      </c>
      <c r="B82" s="20" t="str">
        <f>'BEA Use'!B76</f>
        <v>Federal government enterprises</v>
      </c>
      <c r="C82" s="7">
        <f>'BEA Use Condensed'!M70</f>
        <v>71154</v>
      </c>
      <c r="D82" s="23">
        <f>C82-'Imports Calculations'!H100-'BEA Use Condensed'!L70</f>
        <v>70860</v>
      </c>
      <c r="E82" s="23">
        <f>'BEA Use Condensed'!K70</f>
        <v>894</v>
      </c>
      <c r="F82" s="23">
        <f t="shared" ref="F82:F95" si="24">D82-E82</f>
        <v>69966</v>
      </c>
      <c r="G82" s="23">
        <f>$F82*('BEA Use Condensed'!I70/SUM('BEA Use Condensed'!$C70:$J70))</f>
        <v>1611.25248010931</v>
      </c>
      <c r="H82" s="23">
        <f>$F82*('BEA Use Condensed'!H70/SUM('BEA Use Condensed'!$C70:$J70))</f>
        <v>61985.420657851661</v>
      </c>
      <c r="I82" s="23">
        <f>$F82*('BEA Use Condensed'!J70/SUM('BEA Use Condensed'!$C70:$J70))</f>
        <v>6122.3610925290714</v>
      </c>
      <c r="J82" s="23">
        <f>$F82*('BEA Use Condensed'!C70/SUM('BEA Use Condensed'!$C70:$J70))</f>
        <v>145.39113850182895</v>
      </c>
      <c r="K82" s="23">
        <f>$F82*('BEA Use Condensed'!D70/SUM('BEA Use Condensed'!$C70:$J70))</f>
        <v>3.9833188630638063</v>
      </c>
      <c r="L82" s="23">
        <f>$F82*('BEA Use Condensed'!E70/SUM('BEA Use Condensed'!$C70:$J70))</f>
        <v>94.603822997765405</v>
      </c>
      <c r="M82" s="23">
        <f>$F82*('BEA Use Condensed'!F70/SUM('BEA Use Condensed'!$C70:$J70))</f>
        <v>2.9874891472978553</v>
      </c>
      <c r="N82" s="23">
        <f>$F82*('BEA Use Condensed'!G70/SUM('BEA Use Condensed'!$C70:$J70))</f>
        <v>0</v>
      </c>
      <c r="O82" s="25">
        <f t="shared" si="16"/>
        <v>2.2738533447774625E-2</v>
      </c>
      <c r="P82" s="25">
        <f t="shared" si="17"/>
        <v>0.87475897061602681</v>
      </c>
      <c r="Q82" s="25">
        <f t="shared" si="18"/>
        <v>8.6400805708849435E-2</v>
      </c>
      <c r="R82" s="25">
        <f t="shared" ref="R82:R95" si="25">E82/D82</f>
        <v>1.2616426756985606E-2</v>
      </c>
      <c r="S82" s="66">
        <f t="shared" si="19"/>
        <v>2.0518083333591441E-3</v>
      </c>
      <c r="T82" s="66">
        <f t="shared" si="20"/>
        <v>5.6213926941346405E-5</v>
      </c>
      <c r="U82" s="66">
        <f t="shared" si="21"/>
        <v>1.3350807648569772E-3</v>
      </c>
      <c r="V82" s="66">
        <f t="shared" si="22"/>
        <v>4.2160445206009811E-5</v>
      </c>
      <c r="W82" s="66">
        <f t="shared" si="23"/>
        <v>0</v>
      </c>
    </row>
    <row r="83" spans="1:23" x14ac:dyDescent="0.45">
      <c r="A83" s="7" t="str">
        <f>'BEA Use'!A77</f>
        <v>GSLG</v>
      </c>
      <c r="B83" s="20" t="str">
        <f>'BEA Use'!B77</f>
        <v>State and local general government</v>
      </c>
      <c r="C83" s="7">
        <f>'BEA Use Condensed'!M71</f>
        <v>1847409</v>
      </c>
      <c r="D83" s="23">
        <f>C83-'Imports Calculations'!H101-'BEA Use Condensed'!L71</f>
        <v>1847409</v>
      </c>
      <c r="E83" s="23">
        <f>'BEA Use Condensed'!K71</f>
        <v>0</v>
      </c>
      <c r="F83" s="23">
        <f t="shared" si="24"/>
        <v>1847409</v>
      </c>
      <c r="G83" s="23">
        <f>$F83*('BEA Use Condensed'!I71/SUM('BEA Use Condensed'!$C71:$J71))</f>
        <v>1847409</v>
      </c>
      <c r="H83" s="23">
        <f>$F83*('BEA Use Condensed'!H71/SUM('BEA Use Condensed'!$C71:$J71))</f>
        <v>0</v>
      </c>
      <c r="I83" s="23">
        <f>$F83*('BEA Use Condensed'!J71/SUM('BEA Use Condensed'!$C71:$J71))</f>
        <v>0</v>
      </c>
      <c r="J83" s="23">
        <f>$F83*('BEA Use Condensed'!C71/SUM('BEA Use Condensed'!$C71:$J71))</f>
        <v>0</v>
      </c>
      <c r="K83" s="23">
        <f>$F83*('BEA Use Condensed'!D71/SUM('BEA Use Condensed'!$C71:$J71))</f>
        <v>0</v>
      </c>
      <c r="L83" s="23">
        <f>$F83*('BEA Use Condensed'!E71/SUM('BEA Use Condensed'!$C71:$J71))</f>
        <v>0</v>
      </c>
      <c r="M83" s="23">
        <f>$F83*('BEA Use Condensed'!F71/SUM('BEA Use Condensed'!$C71:$J71))</f>
        <v>0</v>
      </c>
      <c r="N83" s="23">
        <f>$F83*('BEA Use Condensed'!G71/SUM('BEA Use Condensed'!$C71:$J71))</f>
        <v>0</v>
      </c>
      <c r="O83" s="25">
        <f t="shared" si="16"/>
        <v>1</v>
      </c>
      <c r="P83" s="25">
        <f t="shared" si="17"/>
        <v>0</v>
      </c>
      <c r="Q83" s="25">
        <f t="shared" si="18"/>
        <v>0</v>
      </c>
      <c r="R83" s="25">
        <f t="shared" si="25"/>
        <v>0</v>
      </c>
      <c r="S83" s="66">
        <f t="shared" si="19"/>
        <v>0</v>
      </c>
      <c r="T83" s="66">
        <f t="shared" si="20"/>
        <v>0</v>
      </c>
      <c r="U83" s="66">
        <f t="shared" si="21"/>
        <v>0</v>
      </c>
      <c r="V83" s="66">
        <f t="shared" si="22"/>
        <v>0</v>
      </c>
      <c r="W83" s="66">
        <f t="shared" si="23"/>
        <v>0</v>
      </c>
    </row>
    <row r="84" spans="1:23" x14ac:dyDescent="0.45">
      <c r="A84" s="7" t="str">
        <f>'BEA Use'!A78</f>
        <v>GSLE</v>
      </c>
      <c r="B84" s="20" t="str">
        <f>'BEA Use'!B78</f>
        <v>State and local government enterprises</v>
      </c>
      <c r="C84" s="7">
        <f>'BEA Use Condensed'!M72</f>
        <v>110207</v>
      </c>
      <c r="D84" s="23">
        <f>C84-'Imports Calculations'!H102-'BEA Use Condensed'!L72</f>
        <v>110207</v>
      </c>
      <c r="E84" s="23">
        <f>'BEA Use Condensed'!K72</f>
        <v>0</v>
      </c>
      <c r="F84" s="23">
        <f t="shared" si="24"/>
        <v>110207</v>
      </c>
      <c r="G84" s="23">
        <f>$F84*('BEA Use Condensed'!I72/SUM('BEA Use Condensed'!$C72:$J72))</f>
        <v>7237.0656679309659</v>
      </c>
      <c r="H84" s="23">
        <f>$F84*('BEA Use Condensed'!H72/SUM('BEA Use Condensed'!$C72:$J72))</f>
        <v>24332.22078652705</v>
      </c>
      <c r="I84" s="23">
        <f>$F84*('BEA Use Condensed'!J72/SUM('BEA Use Condensed'!$C72:$J72))</f>
        <v>75522.68528029327</v>
      </c>
      <c r="J84" s="23">
        <f>$F84*('BEA Use Condensed'!C72/SUM('BEA Use Condensed'!$C72:$J72))</f>
        <v>2763.0250712302413</v>
      </c>
      <c r="K84" s="23">
        <f>$F84*('BEA Use Condensed'!D72/SUM('BEA Use Condensed'!$C72:$J72))</f>
        <v>0</v>
      </c>
      <c r="L84" s="23">
        <f>$F84*('BEA Use Condensed'!E72/SUM('BEA Use Condensed'!$C72:$J72))</f>
        <v>347.0031486488939</v>
      </c>
      <c r="M84" s="23">
        <f>$F84*('BEA Use Condensed'!F72/SUM('BEA Use Condensed'!$C72:$J72))</f>
        <v>5.0000453695806035</v>
      </c>
      <c r="N84" s="23">
        <f>$F84*('BEA Use Condensed'!G72/SUM('BEA Use Condensed'!$C72:$J72))</f>
        <v>0</v>
      </c>
      <c r="O84" s="25">
        <f t="shared" si="16"/>
        <v>6.566793096564616E-2</v>
      </c>
      <c r="P84" s="25">
        <f t="shared" si="17"/>
        <v>0.22078652704934396</v>
      </c>
      <c r="Q84" s="25">
        <f t="shared" si="18"/>
        <v>0.685280293268969</v>
      </c>
      <c r="R84" s="25">
        <f t="shared" si="25"/>
        <v>0</v>
      </c>
      <c r="S84" s="66">
        <f t="shared" si="19"/>
        <v>2.5071230241547646E-2</v>
      </c>
      <c r="T84" s="66">
        <f t="shared" si="20"/>
        <v>0</v>
      </c>
      <c r="U84" s="66">
        <f t="shared" si="21"/>
        <v>3.1486488938896251E-3</v>
      </c>
      <c r="V84" s="66">
        <f t="shared" si="22"/>
        <v>4.5369580603596897E-5</v>
      </c>
      <c r="W84" s="66">
        <f t="shared" si="23"/>
        <v>0</v>
      </c>
    </row>
    <row r="85" spans="1:23" x14ac:dyDescent="0.45">
      <c r="A85" s="7" t="str">
        <f>'BEA Use'!A79</f>
        <v>Other</v>
      </c>
      <c r="B85" s="20" t="str">
        <f>'BEA Use'!B79</f>
        <v>Noncomparable imports and rest-of-the-world adjustment</v>
      </c>
      <c r="C85" s="7">
        <f>'BEA Use Condensed'!M73</f>
        <v>292932</v>
      </c>
      <c r="D85" s="23">
        <f>C85-'Imports Calculations'!H103-'BEA Use Condensed'!L73</f>
        <v>3273</v>
      </c>
      <c r="E85" s="23">
        <f>'BEA Use Condensed'!K73</f>
        <v>223004</v>
      </c>
      <c r="F85" s="23">
        <f t="shared" si="24"/>
        <v>-219731</v>
      </c>
      <c r="G85" s="23">
        <f>$F85*('BEA Use Condensed'!I73/SUM('BEA Use Condensed'!$C73:$J73))</f>
        <v>-38366.827451092555</v>
      </c>
      <c r="H85" s="23">
        <f>$F85*('BEA Use Condensed'!H73/SUM('BEA Use Condensed'!$C73:$J73))</f>
        <v>-405893.38266502693</v>
      </c>
      <c r="I85" s="23">
        <f>$F85*('BEA Use Condensed'!J73/SUM('BEA Use Condensed'!$C73:$J73))</f>
        <v>242996.19168287385</v>
      </c>
      <c r="J85" s="23">
        <f>$F85*('BEA Use Condensed'!C73/SUM('BEA Use Condensed'!$C73:$J73))</f>
        <v>-4176.0453466422605</v>
      </c>
      <c r="K85" s="23">
        <f>$F85*('BEA Use Condensed'!D73/SUM('BEA Use Condensed'!$C73:$J73))</f>
        <v>-452.47053569919711</v>
      </c>
      <c r="L85" s="23">
        <f>$F85*('BEA Use Condensed'!E73/SUM('BEA Use Condensed'!$C73:$J73))</f>
        <v>-13624.792935299543</v>
      </c>
      <c r="M85" s="23">
        <f>$F85*('BEA Use Condensed'!F73/SUM('BEA Use Condensed'!$C73:$J73))</f>
        <v>-213.67274911337375</v>
      </c>
      <c r="N85" s="23">
        <f>$F85*('BEA Use Condensed'!G73/SUM('BEA Use Condensed'!$C73:$J73))</f>
        <v>0</v>
      </c>
      <c r="O85" s="25">
        <f t="shared" si="16"/>
        <v>-11.722220425020639</v>
      </c>
      <c r="P85" s="25">
        <f t="shared" si="17"/>
        <v>-124.01264364956521</v>
      </c>
      <c r="Q85" s="25">
        <f t="shared" si="18"/>
        <v>74.24264946008978</v>
      </c>
      <c r="R85" s="25">
        <f t="shared" si="25"/>
        <v>68.134433241674301</v>
      </c>
      <c r="S85" s="66">
        <f t="shared" si="19"/>
        <v>-1.2759075302909442</v>
      </c>
      <c r="T85" s="66">
        <f t="shared" si="20"/>
        <v>-0.13824336562761905</v>
      </c>
      <c r="U85" s="66">
        <f t="shared" si="21"/>
        <v>-4.162784275985195</v>
      </c>
      <c r="V85" s="66">
        <f t="shared" si="22"/>
        <v>-6.528345527448022E-2</v>
      </c>
      <c r="W85" s="66">
        <f t="shared" si="23"/>
        <v>0</v>
      </c>
    </row>
    <row r="86" spans="1:23" x14ac:dyDescent="0.45">
      <c r="A86" s="7" t="str">
        <f>'BEA Use'!A80</f>
        <v>Used</v>
      </c>
      <c r="B86" s="20" t="str">
        <f>'BEA Use'!B80</f>
        <v>Scrap, used and secondhand goods</v>
      </c>
      <c r="C86" s="7">
        <f>'BEA Use Condensed'!M74</f>
        <v>195814</v>
      </c>
      <c r="D86" s="23">
        <f>C86-'Imports Calculations'!H104-'BEA Use Condensed'!L74</f>
        <v>52223.951456057432</v>
      </c>
      <c r="E86" s="23">
        <f>'BEA Use Condensed'!K74</f>
        <v>42030</v>
      </c>
      <c r="F86" s="23">
        <f t="shared" si="24"/>
        <v>10193.951456057432</v>
      </c>
      <c r="G86" s="23">
        <f>$F86*('BEA Use Condensed'!I74/SUM('BEA Use Condensed'!$C74:$J74))</f>
        <v>1040.4956648566306</v>
      </c>
      <c r="H86" s="23">
        <f>$F86*('BEA Use Condensed'!H74/SUM('BEA Use Condensed'!$C74:$J74))</f>
        <v>-4450.2721889121985</v>
      </c>
      <c r="I86" s="23">
        <f>$F86*('BEA Use Condensed'!J74/SUM('BEA Use Condensed'!$C74:$J74))</f>
        <v>13034.800140697023</v>
      </c>
      <c r="J86" s="23">
        <f>$F86*('BEA Use Condensed'!C74/SUM('BEA Use Condensed'!$C74:$J74))</f>
        <v>495.99557227801057</v>
      </c>
      <c r="K86" s="23">
        <f>$F86*('BEA Use Condensed'!D74/SUM('BEA Use Condensed'!$C74:$J74))</f>
        <v>9.6096459552434652</v>
      </c>
      <c r="L86" s="23">
        <f>$F86*('BEA Use Condensed'!E74/SUM('BEA Use Condensed'!$C74:$J74))</f>
        <v>43.878696257584743</v>
      </c>
      <c r="M86" s="23">
        <f>$F86*('BEA Use Condensed'!F74/SUM('BEA Use Condensed'!$C74:$J74))</f>
        <v>19.443924925135711</v>
      </c>
      <c r="N86" s="23">
        <f>$F86*('BEA Use Condensed'!G74/SUM('BEA Use Condensed'!$C74:$J74))</f>
        <v>0</v>
      </c>
      <c r="O86" s="25">
        <f t="shared" si="16"/>
        <v>1.9923725337638042E-2</v>
      </c>
      <c r="P86" s="25">
        <f t="shared" si="17"/>
        <v>-8.5215156357074426E-2</v>
      </c>
      <c r="Q86" s="25">
        <f t="shared" si="18"/>
        <v>0.2495942910728392</v>
      </c>
      <c r="R86" s="25">
        <f t="shared" si="25"/>
        <v>0.80480313779712964</v>
      </c>
      <c r="S86" s="66">
        <f t="shared" si="19"/>
        <v>9.4974730645449902E-3</v>
      </c>
      <c r="T86" s="66">
        <f t="shared" si="20"/>
        <v>1.8400840394716718E-4</v>
      </c>
      <c r="U86" s="66">
        <f t="shared" si="21"/>
        <v>8.4020253225199548E-4</v>
      </c>
      <c r="V86" s="66">
        <f t="shared" si="22"/>
        <v>3.7231814872331763E-4</v>
      </c>
      <c r="W86" s="66">
        <f t="shared" si="23"/>
        <v>0</v>
      </c>
    </row>
    <row r="87" spans="1:23" x14ac:dyDescent="0.45">
      <c r="A87" s="7" t="str">
        <f>'BEA Use'!A81</f>
        <v>T005</v>
      </c>
      <c r="B87" s="20" t="str">
        <f>'BEA Use'!B81</f>
        <v>Total Intermediate</v>
      </c>
      <c r="C87" s="7">
        <f>'BEA Use Condensed'!M75</f>
        <v>39432054</v>
      </c>
      <c r="D87" s="23">
        <f>C87-'Imports Calculations'!H105-'BEA Use Condensed'!L75</f>
        <v>36430040.234019116</v>
      </c>
      <c r="E87" s="23">
        <f>'BEA Use Condensed'!K75</f>
        <v>2200514</v>
      </c>
      <c r="F87" s="23">
        <f t="shared" si="24"/>
        <v>34229526.234019116</v>
      </c>
      <c r="G87" s="23">
        <f>$F87*('BEA Use Condensed'!I75/SUM('BEA Use Condensed'!$C75:$J75))</f>
        <v>4611952.6347385896</v>
      </c>
      <c r="H87" s="23">
        <f>$F87*('BEA Use Condensed'!H75/SUM('BEA Use Condensed'!$C75:$J75))</f>
        <v>15119613.984300077</v>
      </c>
      <c r="I87" s="23">
        <f>$F87*('BEA Use Condensed'!J75/SUM('BEA Use Condensed'!$C75:$J75))</f>
        <v>13613182.077192228</v>
      </c>
      <c r="J87" s="23">
        <f>$F87*('BEA Use Condensed'!C75/SUM('BEA Use Condensed'!$C75:$J75))</f>
        <v>168907.47178320336</v>
      </c>
      <c r="K87" s="23">
        <f>$F87*('BEA Use Condensed'!D75/SUM('BEA Use Condensed'!$C75:$J75))</f>
        <v>52531.207488701169</v>
      </c>
      <c r="L87" s="23">
        <f>$F87*('BEA Use Condensed'!E75/SUM('BEA Use Condensed'!$C75:$J75))</f>
        <v>644437.34536982386</v>
      </c>
      <c r="M87" s="23">
        <f>$F87*('BEA Use Condensed'!F75/SUM('BEA Use Condensed'!$C75:$J75))</f>
        <v>18901.513146493515</v>
      </c>
      <c r="N87" s="23">
        <f>$F87*('BEA Use Condensed'!G75/SUM('BEA Use Condensed'!$C75:$J75))</f>
        <v>0</v>
      </c>
      <c r="O87" s="25">
        <f t="shared" si="16"/>
        <v>0.12659751691495125</v>
      </c>
      <c r="P87" s="25">
        <f t="shared" si="17"/>
        <v>0.41503149288814323</v>
      </c>
      <c r="Q87" s="25">
        <f t="shared" si="18"/>
        <v>0.37368012743724505</v>
      </c>
      <c r="R87" s="25">
        <f t="shared" si="25"/>
        <v>6.0403831175160634E-2</v>
      </c>
      <c r="S87" s="66">
        <f t="shared" si="19"/>
        <v>4.636488752089659E-3</v>
      </c>
      <c r="T87" s="66">
        <f t="shared" si="20"/>
        <v>1.4419750061007743E-3</v>
      </c>
      <c r="U87" s="66">
        <f t="shared" si="21"/>
        <v>1.7689723679416503E-2</v>
      </c>
      <c r="V87" s="66">
        <f t="shared" si="22"/>
        <v>5.1884414689289571E-4</v>
      </c>
      <c r="W87" s="66">
        <f t="shared" si="23"/>
        <v>0</v>
      </c>
    </row>
    <row r="88" spans="1:23" x14ac:dyDescent="0.45">
      <c r="A88" s="7" t="str">
        <f>'BEA Use'!A82</f>
        <v>V001</v>
      </c>
      <c r="B88" s="20" t="str">
        <f>'BEA Use'!B82</f>
        <v>Compensation of employees</v>
      </c>
      <c r="C88" s="7">
        <f>'BEA Use Condensed'!M76</f>
        <v>0</v>
      </c>
      <c r="D88" s="23" t="e">
        <f>C88-'Imports Calculations'!H106-'BEA Use Condensed'!L76</f>
        <v>#DIV/0!</v>
      </c>
      <c r="E88" s="23">
        <f>'BEA Use Condensed'!K76</f>
        <v>0</v>
      </c>
      <c r="F88" s="23" t="e">
        <f t="shared" si="24"/>
        <v>#DIV/0!</v>
      </c>
      <c r="G88" s="23" t="e">
        <f>$F88*('BEA Use Condensed'!I76/SUM('BEA Use Condensed'!$C76:$J76))</f>
        <v>#DIV/0!</v>
      </c>
      <c r="H88" s="23" t="e">
        <f>$F88*('BEA Use Condensed'!H76/SUM('BEA Use Condensed'!$C76:$J76))</f>
        <v>#DIV/0!</v>
      </c>
      <c r="I88" s="23" t="e">
        <f>$F88*('BEA Use Condensed'!J76/SUM('BEA Use Condensed'!$C76:$J76))</f>
        <v>#DIV/0!</v>
      </c>
      <c r="J88" s="23" t="e">
        <f>$F88*('BEA Use Condensed'!C76/SUM('BEA Use Condensed'!$C76:$J76))</f>
        <v>#DIV/0!</v>
      </c>
      <c r="K88" s="23" t="e">
        <f>$F88*('BEA Use Condensed'!D76/SUM('BEA Use Condensed'!$C76:$J76))</f>
        <v>#DIV/0!</v>
      </c>
      <c r="L88" s="23" t="e">
        <f>$F88*('BEA Use Condensed'!E76/SUM('BEA Use Condensed'!$C76:$J76))</f>
        <v>#DIV/0!</v>
      </c>
      <c r="M88" s="23" t="e">
        <f>$F88*('BEA Use Condensed'!F76/SUM('BEA Use Condensed'!$C76:$J76))</f>
        <v>#DIV/0!</v>
      </c>
      <c r="N88" s="23" t="e">
        <f>$F88*('BEA Use Condensed'!G76/SUM('BEA Use Condensed'!$C76:$J76))</f>
        <v>#DIV/0!</v>
      </c>
      <c r="O88" s="25" t="e">
        <f t="shared" si="16"/>
        <v>#DIV/0!</v>
      </c>
      <c r="P88" s="25" t="e">
        <f t="shared" si="17"/>
        <v>#DIV/0!</v>
      </c>
      <c r="Q88" s="25" t="e">
        <f t="shared" si="18"/>
        <v>#DIV/0!</v>
      </c>
      <c r="R88" s="25" t="e">
        <f t="shared" si="25"/>
        <v>#DIV/0!</v>
      </c>
      <c r="S88" s="66" t="e">
        <f t="shared" si="19"/>
        <v>#DIV/0!</v>
      </c>
      <c r="T88" s="66" t="e">
        <f t="shared" si="20"/>
        <v>#DIV/0!</v>
      </c>
      <c r="U88" s="66" t="e">
        <f t="shared" si="21"/>
        <v>#DIV/0!</v>
      </c>
      <c r="V88" s="66" t="e">
        <f t="shared" si="22"/>
        <v>#DIV/0!</v>
      </c>
      <c r="W88" s="66" t="e">
        <f t="shared" si="23"/>
        <v>#DIV/0!</v>
      </c>
    </row>
    <row r="89" spans="1:23" x14ac:dyDescent="0.45">
      <c r="A89" s="7" t="str">
        <f>'BEA Use'!A83</f>
        <v>V003</v>
      </c>
      <c r="B89" s="20" t="str">
        <f>'BEA Use'!B83</f>
        <v>Gross operating surplus</v>
      </c>
      <c r="C89" s="7">
        <f>'BEA Use Condensed'!M77</f>
        <v>0</v>
      </c>
      <c r="D89" s="23" t="e">
        <f>C89-'Imports Calculations'!H107-'BEA Use Condensed'!L77</f>
        <v>#DIV/0!</v>
      </c>
      <c r="E89" s="23">
        <f>'BEA Use Condensed'!K77</f>
        <v>0</v>
      </c>
      <c r="F89" s="23" t="e">
        <f t="shared" si="24"/>
        <v>#DIV/0!</v>
      </c>
      <c r="G89" s="23" t="e">
        <f>$F89*('BEA Use Condensed'!I77/SUM('BEA Use Condensed'!$C77:$J77))</f>
        <v>#DIV/0!</v>
      </c>
      <c r="H89" s="23" t="e">
        <f>$F89*('BEA Use Condensed'!H77/SUM('BEA Use Condensed'!$C77:$J77))</f>
        <v>#DIV/0!</v>
      </c>
      <c r="I89" s="23" t="e">
        <f>$F89*('BEA Use Condensed'!J77/SUM('BEA Use Condensed'!$C77:$J77))</f>
        <v>#DIV/0!</v>
      </c>
      <c r="J89" s="23" t="e">
        <f>$F89*('BEA Use Condensed'!C77/SUM('BEA Use Condensed'!$C77:$J77))</f>
        <v>#DIV/0!</v>
      </c>
      <c r="K89" s="23" t="e">
        <f>$F89*('BEA Use Condensed'!D77/SUM('BEA Use Condensed'!$C77:$J77))</f>
        <v>#DIV/0!</v>
      </c>
      <c r="L89" s="23" t="e">
        <f>$F89*('BEA Use Condensed'!E77/SUM('BEA Use Condensed'!$C77:$J77))</f>
        <v>#DIV/0!</v>
      </c>
      <c r="M89" s="23" t="e">
        <f>$F89*('BEA Use Condensed'!F77/SUM('BEA Use Condensed'!$C77:$J77))</f>
        <v>#DIV/0!</v>
      </c>
      <c r="N89" s="23" t="e">
        <f>$F89*('BEA Use Condensed'!G77/SUM('BEA Use Condensed'!$C77:$J77))</f>
        <v>#DIV/0!</v>
      </c>
      <c r="O89" s="25" t="e">
        <f t="shared" si="16"/>
        <v>#DIV/0!</v>
      </c>
      <c r="P89" s="25" t="e">
        <f t="shared" si="17"/>
        <v>#DIV/0!</v>
      </c>
      <c r="Q89" s="25" t="e">
        <f t="shared" si="18"/>
        <v>#DIV/0!</v>
      </c>
      <c r="R89" s="25" t="e">
        <f t="shared" si="25"/>
        <v>#DIV/0!</v>
      </c>
      <c r="S89" s="66" t="e">
        <f t="shared" si="19"/>
        <v>#DIV/0!</v>
      </c>
      <c r="T89" s="66" t="e">
        <f t="shared" si="20"/>
        <v>#DIV/0!</v>
      </c>
      <c r="U89" s="66" t="e">
        <f t="shared" si="21"/>
        <v>#DIV/0!</v>
      </c>
      <c r="V89" s="66" t="e">
        <f t="shared" si="22"/>
        <v>#DIV/0!</v>
      </c>
      <c r="W89" s="66" t="e">
        <f t="shared" si="23"/>
        <v>#DIV/0!</v>
      </c>
    </row>
    <row r="90" spans="1:23" x14ac:dyDescent="0.45">
      <c r="A90" s="7" t="str">
        <f>'BEA Use'!A84</f>
        <v>T00OTOP</v>
      </c>
      <c r="B90" s="20" t="str">
        <f>'BEA Use'!B84</f>
        <v>Other taxes on production</v>
      </c>
      <c r="C90" s="7">
        <f>'BEA Use Condensed'!M78</f>
        <v>0</v>
      </c>
      <c r="D90" s="23" t="e">
        <f>C90-'Imports Calculations'!H108-'BEA Use Condensed'!L78</f>
        <v>#DIV/0!</v>
      </c>
      <c r="E90" s="23">
        <f>'BEA Use Condensed'!K78</f>
        <v>0</v>
      </c>
      <c r="F90" s="23" t="e">
        <f t="shared" si="24"/>
        <v>#DIV/0!</v>
      </c>
      <c r="G90" s="23" t="e">
        <f>$F90*('BEA Use Condensed'!I78/SUM('BEA Use Condensed'!$C78:$J78))</f>
        <v>#DIV/0!</v>
      </c>
      <c r="H90" s="23" t="e">
        <f>$F90*('BEA Use Condensed'!H78/SUM('BEA Use Condensed'!$C78:$J78))</f>
        <v>#DIV/0!</v>
      </c>
      <c r="I90" s="23" t="e">
        <f>$F90*('BEA Use Condensed'!J78/SUM('BEA Use Condensed'!$C78:$J78))</f>
        <v>#DIV/0!</v>
      </c>
      <c r="J90" s="23" t="e">
        <f>$F90*('BEA Use Condensed'!C78/SUM('BEA Use Condensed'!$C78:$J78))</f>
        <v>#DIV/0!</v>
      </c>
      <c r="K90" s="23" t="e">
        <f>$F90*('BEA Use Condensed'!D78/SUM('BEA Use Condensed'!$C78:$J78))</f>
        <v>#DIV/0!</v>
      </c>
      <c r="L90" s="23" t="e">
        <f>$F90*('BEA Use Condensed'!E78/SUM('BEA Use Condensed'!$C78:$J78))</f>
        <v>#DIV/0!</v>
      </c>
      <c r="M90" s="23" t="e">
        <f>$F90*('BEA Use Condensed'!F78/SUM('BEA Use Condensed'!$C78:$J78))</f>
        <v>#DIV/0!</v>
      </c>
      <c r="N90" s="23" t="e">
        <f>$F90*('BEA Use Condensed'!G78/SUM('BEA Use Condensed'!$C78:$J78))</f>
        <v>#DIV/0!</v>
      </c>
      <c r="O90" s="25" t="e">
        <f t="shared" si="16"/>
        <v>#DIV/0!</v>
      </c>
      <c r="P90" s="25" t="e">
        <f t="shared" si="17"/>
        <v>#DIV/0!</v>
      </c>
      <c r="Q90" s="25" t="e">
        <f t="shared" si="18"/>
        <v>#DIV/0!</v>
      </c>
      <c r="R90" s="25" t="e">
        <f t="shared" si="25"/>
        <v>#DIV/0!</v>
      </c>
      <c r="S90" s="66" t="e">
        <f t="shared" si="19"/>
        <v>#DIV/0!</v>
      </c>
      <c r="T90" s="66" t="e">
        <f t="shared" si="20"/>
        <v>#DIV/0!</v>
      </c>
      <c r="U90" s="66" t="e">
        <f t="shared" si="21"/>
        <v>#DIV/0!</v>
      </c>
      <c r="V90" s="66" t="e">
        <f t="shared" si="22"/>
        <v>#DIV/0!</v>
      </c>
      <c r="W90" s="66" t="e">
        <f t="shared" si="23"/>
        <v>#DIV/0!</v>
      </c>
    </row>
    <row r="91" spans="1:23" x14ac:dyDescent="0.45">
      <c r="A91" s="7" t="str">
        <f>'BEA Use'!A85</f>
        <v>VABAS</v>
      </c>
      <c r="B91" s="20" t="str">
        <f>'BEA Use'!B85</f>
        <v>Value Added (basic prices)</v>
      </c>
      <c r="C91" s="7">
        <f>'BEA Use Condensed'!M79</f>
        <v>0</v>
      </c>
      <c r="D91" s="23" t="e">
        <f>C91-'Imports Calculations'!H109-'BEA Use Condensed'!L79</f>
        <v>#DIV/0!</v>
      </c>
      <c r="E91" s="23">
        <f>'BEA Use Condensed'!K79</f>
        <v>0</v>
      </c>
      <c r="F91" s="23" t="e">
        <f t="shared" si="24"/>
        <v>#DIV/0!</v>
      </c>
      <c r="G91" s="23" t="e">
        <f>$F91*('BEA Use Condensed'!I79/SUM('BEA Use Condensed'!$C79:$J79))</f>
        <v>#DIV/0!</v>
      </c>
      <c r="H91" s="23" t="e">
        <f>$F91*('BEA Use Condensed'!H79/SUM('BEA Use Condensed'!$C79:$J79))</f>
        <v>#DIV/0!</v>
      </c>
      <c r="I91" s="23" t="e">
        <f>$F91*('BEA Use Condensed'!J79/SUM('BEA Use Condensed'!$C79:$J79))</f>
        <v>#DIV/0!</v>
      </c>
      <c r="J91" s="23" t="e">
        <f>$F91*('BEA Use Condensed'!C79/SUM('BEA Use Condensed'!$C79:$J79))</f>
        <v>#DIV/0!</v>
      </c>
      <c r="K91" s="23" t="e">
        <f>$F91*('BEA Use Condensed'!D79/SUM('BEA Use Condensed'!$C79:$J79))</f>
        <v>#DIV/0!</v>
      </c>
      <c r="L91" s="23" t="e">
        <f>$F91*('BEA Use Condensed'!E79/SUM('BEA Use Condensed'!$C79:$J79))</f>
        <v>#DIV/0!</v>
      </c>
      <c r="M91" s="23" t="e">
        <f>$F91*('BEA Use Condensed'!F79/SUM('BEA Use Condensed'!$C79:$J79))</f>
        <v>#DIV/0!</v>
      </c>
      <c r="N91" s="23" t="e">
        <f>$F91*('BEA Use Condensed'!G79/SUM('BEA Use Condensed'!$C79:$J79))</f>
        <v>#DIV/0!</v>
      </c>
      <c r="O91" s="25" t="e">
        <f t="shared" si="16"/>
        <v>#DIV/0!</v>
      </c>
      <c r="P91" s="25" t="e">
        <f t="shared" si="17"/>
        <v>#DIV/0!</v>
      </c>
      <c r="Q91" s="25" t="e">
        <f t="shared" si="18"/>
        <v>#DIV/0!</v>
      </c>
      <c r="R91" s="25" t="e">
        <f t="shared" si="25"/>
        <v>#DIV/0!</v>
      </c>
      <c r="S91" s="66" t="e">
        <f t="shared" si="19"/>
        <v>#DIV/0!</v>
      </c>
      <c r="T91" s="66" t="e">
        <f t="shared" si="20"/>
        <v>#DIV/0!</v>
      </c>
      <c r="U91" s="66" t="e">
        <f t="shared" si="21"/>
        <v>#DIV/0!</v>
      </c>
      <c r="V91" s="66" t="e">
        <f t="shared" si="22"/>
        <v>#DIV/0!</v>
      </c>
      <c r="W91" s="66" t="e">
        <f t="shared" si="23"/>
        <v>#DIV/0!</v>
      </c>
    </row>
    <row r="92" spans="1:23" x14ac:dyDescent="0.45">
      <c r="A92" s="7" t="str">
        <f>'BEA Use'!A86</f>
        <v>T018</v>
      </c>
      <c r="B92" s="20" t="str">
        <f>'BEA Use'!B86</f>
        <v>Total industry output (basic prices)</v>
      </c>
      <c r="C92" s="7">
        <f>'BEA Use Condensed'!M80</f>
        <v>0</v>
      </c>
      <c r="D92" s="23" t="e">
        <f>C92-'Imports Calculations'!H110-'BEA Use Condensed'!L80</f>
        <v>#DIV/0!</v>
      </c>
      <c r="E92" s="23">
        <f>'BEA Use Condensed'!K80</f>
        <v>0</v>
      </c>
      <c r="F92" s="23" t="e">
        <f t="shared" si="24"/>
        <v>#DIV/0!</v>
      </c>
      <c r="G92" s="23" t="e">
        <f>$F92*('BEA Use Condensed'!I80/SUM('BEA Use Condensed'!$C80:$J80))</f>
        <v>#DIV/0!</v>
      </c>
      <c r="H92" s="23" t="e">
        <f>$F92*('BEA Use Condensed'!H80/SUM('BEA Use Condensed'!$C80:$J80))</f>
        <v>#DIV/0!</v>
      </c>
      <c r="I92" s="23" t="e">
        <f>$F92*('BEA Use Condensed'!J80/SUM('BEA Use Condensed'!$C80:$J80))</f>
        <v>#DIV/0!</v>
      </c>
      <c r="J92" s="23" t="e">
        <f>$F92*('BEA Use Condensed'!C80/SUM('BEA Use Condensed'!$C80:$J80))</f>
        <v>#DIV/0!</v>
      </c>
      <c r="K92" s="23" t="e">
        <f>$F92*('BEA Use Condensed'!D80/SUM('BEA Use Condensed'!$C80:$J80))</f>
        <v>#DIV/0!</v>
      </c>
      <c r="L92" s="23" t="e">
        <f>$F92*('BEA Use Condensed'!E80/SUM('BEA Use Condensed'!$C80:$J80))</f>
        <v>#DIV/0!</v>
      </c>
      <c r="M92" s="23" t="e">
        <f>$F92*('BEA Use Condensed'!F80/SUM('BEA Use Condensed'!$C80:$J80))</f>
        <v>#DIV/0!</v>
      </c>
      <c r="N92" s="23" t="e">
        <f>$F92*('BEA Use Condensed'!G80/SUM('BEA Use Condensed'!$C80:$J80))</f>
        <v>#DIV/0!</v>
      </c>
      <c r="O92" s="25" t="e">
        <f t="shared" si="16"/>
        <v>#DIV/0!</v>
      </c>
      <c r="P92" s="25" t="e">
        <f t="shared" si="17"/>
        <v>#DIV/0!</v>
      </c>
      <c r="Q92" s="25" t="e">
        <f t="shared" si="18"/>
        <v>#DIV/0!</v>
      </c>
      <c r="R92" s="25" t="e">
        <f t="shared" si="25"/>
        <v>#DIV/0!</v>
      </c>
      <c r="S92" s="66" t="e">
        <f t="shared" si="19"/>
        <v>#DIV/0!</v>
      </c>
      <c r="T92" s="66" t="e">
        <f t="shared" si="20"/>
        <v>#DIV/0!</v>
      </c>
      <c r="U92" s="66" t="e">
        <f t="shared" si="21"/>
        <v>#DIV/0!</v>
      </c>
      <c r="V92" s="66" t="e">
        <f t="shared" si="22"/>
        <v>#DIV/0!</v>
      </c>
      <c r="W92" s="66" t="e">
        <f t="shared" si="23"/>
        <v>#DIV/0!</v>
      </c>
    </row>
    <row r="93" spans="1:23" x14ac:dyDescent="0.45">
      <c r="A93" s="7" t="str">
        <f>'BEA Use'!A87</f>
        <v>T00TOP</v>
      </c>
      <c r="B93" s="20" t="str">
        <f>'BEA Use'!B87</f>
        <v>Taxes on products and imports</v>
      </c>
      <c r="C93" s="7">
        <f>'BEA Use Condensed'!M81</f>
        <v>0</v>
      </c>
      <c r="D93" s="23" t="e">
        <f>C93-'Imports Calculations'!H111-'BEA Use Condensed'!L81</f>
        <v>#DIV/0!</v>
      </c>
      <c r="E93" s="23">
        <f>'BEA Use Condensed'!K81</f>
        <v>0</v>
      </c>
      <c r="F93" s="23" t="e">
        <f t="shared" si="24"/>
        <v>#DIV/0!</v>
      </c>
      <c r="G93" s="23" t="e">
        <f>$F93*('BEA Use Condensed'!I81/SUM('BEA Use Condensed'!$C81:$J81))</f>
        <v>#DIV/0!</v>
      </c>
      <c r="H93" s="23" t="e">
        <f>$F93*('BEA Use Condensed'!H81/SUM('BEA Use Condensed'!$C81:$J81))</f>
        <v>#DIV/0!</v>
      </c>
      <c r="I93" s="23" t="e">
        <f>$F93*('BEA Use Condensed'!J81/SUM('BEA Use Condensed'!$C81:$J81))</f>
        <v>#DIV/0!</v>
      </c>
      <c r="J93" s="23" t="e">
        <f>$F93*('BEA Use Condensed'!C81/SUM('BEA Use Condensed'!$C81:$J81))</f>
        <v>#DIV/0!</v>
      </c>
      <c r="K93" s="23" t="e">
        <f>$F93*('BEA Use Condensed'!D81/SUM('BEA Use Condensed'!$C81:$J81))</f>
        <v>#DIV/0!</v>
      </c>
      <c r="L93" s="23" t="e">
        <f>$F93*('BEA Use Condensed'!E81/SUM('BEA Use Condensed'!$C81:$J81))</f>
        <v>#DIV/0!</v>
      </c>
      <c r="M93" s="23" t="e">
        <f>$F93*('BEA Use Condensed'!F81/SUM('BEA Use Condensed'!$C81:$J81))</f>
        <v>#DIV/0!</v>
      </c>
      <c r="N93" s="23" t="e">
        <f>$F93*('BEA Use Condensed'!G81/SUM('BEA Use Condensed'!$C81:$J81))</f>
        <v>#DIV/0!</v>
      </c>
      <c r="O93" s="25" t="e">
        <f t="shared" si="16"/>
        <v>#DIV/0!</v>
      </c>
      <c r="P93" s="25" t="e">
        <f t="shared" si="17"/>
        <v>#DIV/0!</v>
      </c>
      <c r="Q93" s="25" t="e">
        <f t="shared" si="18"/>
        <v>#DIV/0!</v>
      </c>
      <c r="R93" s="25" t="e">
        <f t="shared" si="25"/>
        <v>#DIV/0!</v>
      </c>
      <c r="S93" s="66" t="e">
        <f t="shared" si="19"/>
        <v>#DIV/0!</v>
      </c>
      <c r="T93" s="66" t="e">
        <f t="shared" si="20"/>
        <v>#DIV/0!</v>
      </c>
      <c r="U93" s="66" t="e">
        <f t="shared" si="21"/>
        <v>#DIV/0!</v>
      </c>
      <c r="V93" s="66" t="e">
        <f t="shared" si="22"/>
        <v>#DIV/0!</v>
      </c>
      <c r="W93" s="66" t="e">
        <f t="shared" si="23"/>
        <v>#DIV/0!</v>
      </c>
    </row>
    <row r="94" spans="1:23" x14ac:dyDescent="0.45">
      <c r="A94" s="7" t="str">
        <f>'BEA Use'!A88</f>
        <v>T00SUB</v>
      </c>
      <c r="B94" s="20" t="str">
        <f>'BEA Use'!B88</f>
        <v>Less: Subsidies</v>
      </c>
      <c r="C94" s="7">
        <f>'BEA Use Condensed'!M82</f>
        <v>0</v>
      </c>
      <c r="D94" s="23" t="e">
        <f>C94-'Imports Calculations'!H112-'BEA Use Condensed'!L82</f>
        <v>#DIV/0!</v>
      </c>
      <c r="E94" s="23">
        <f>'BEA Use Condensed'!K82</f>
        <v>0</v>
      </c>
      <c r="F94" s="23" t="e">
        <f t="shared" si="24"/>
        <v>#DIV/0!</v>
      </c>
      <c r="G94" s="23" t="e">
        <f>$F94*('BEA Use Condensed'!I82/SUM('BEA Use Condensed'!$C82:$J82))</f>
        <v>#DIV/0!</v>
      </c>
      <c r="H94" s="23" t="e">
        <f>$F94*('BEA Use Condensed'!H82/SUM('BEA Use Condensed'!$C82:$J82))</f>
        <v>#DIV/0!</v>
      </c>
      <c r="I94" s="23" t="e">
        <f>$F94*('BEA Use Condensed'!J82/SUM('BEA Use Condensed'!$C82:$J82))</f>
        <v>#DIV/0!</v>
      </c>
      <c r="J94" s="23" t="e">
        <f>$F94*('BEA Use Condensed'!C82/SUM('BEA Use Condensed'!$C82:$J82))</f>
        <v>#DIV/0!</v>
      </c>
      <c r="K94" s="23" t="e">
        <f>$F94*('BEA Use Condensed'!D82/SUM('BEA Use Condensed'!$C82:$J82))</f>
        <v>#DIV/0!</v>
      </c>
      <c r="L94" s="23" t="e">
        <f>$F94*('BEA Use Condensed'!E82/SUM('BEA Use Condensed'!$C82:$J82))</f>
        <v>#DIV/0!</v>
      </c>
      <c r="M94" s="23" t="e">
        <f>$F94*('BEA Use Condensed'!F82/SUM('BEA Use Condensed'!$C82:$J82))</f>
        <v>#DIV/0!</v>
      </c>
      <c r="N94" s="23" t="e">
        <f>$F94*('BEA Use Condensed'!G82/SUM('BEA Use Condensed'!$C82:$J82))</f>
        <v>#DIV/0!</v>
      </c>
      <c r="O94" s="25" t="e">
        <f t="shared" si="16"/>
        <v>#DIV/0!</v>
      </c>
      <c r="P94" s="25" t="e">
        <f t="shared" si="17"/>
        <v>#DIV/0!</v>
      </c>
      <c r="Q94" s="25" t="e">
        <f t="shared" si="18"/>
        <v>#DIV/0!</v>
      </c>
      <c r="R94" s="25" t="e">
        <f t="shared" si="25"/>
        <v>#DIV/0!</v>
      </c>
      <c r="S94" s="66" t="e">
        <f t="shared" si="19"/>
        <v>#DIV/0!</v>
      </c>
      <c r="T94" s="66" t="e">
        <f t="shared" si="20"/>
        <v>#DIV/0!</v>
      </c>
      <c r="U94" s="66" t="e">
        <f t="shared" si="21"/>
        <v>#DIV/0!</v>
      </c>
      <c r="V94" s="66" t="e">
        <f t="shared" si="22"/>
        <v>#DIV/0!</v>
      </c>
      <c r="W94" s="66" t="e">
        <f t="shared" si="23"/>
        <v>#DIV/0!</v>
      </c>
    </row>
    <row r="95" spans="1:23" x14ac:dyDescent="0.45">
      <c r="A95" s="7" t="str">
        <f>'BEA Use'!A89</f>
        <v>VAPRO</v>
      </c>
      <c r="B95" s="20" t="str">
        <f>'BEA Use'!B89</f>
        <v>Value Added (producer prices)</v>
      </c>
      <c r="C95" s="7">
        <f>'BEA Use Condensed'!M83</f>
        <v>0</v>
      </c>
      <c r="D95" s="23" t="e">
        <f>C95-'Imports Calculations'!H113-'BEA Use Condensed'!L83</f>
        <v>#DIV/0!</v>
      </c>
      <c r="E95" s="23">
        <f>'BEA Use Condensed'!K83</f>
        <v>0</v>
      </c>
      <c r="F95" s="23" t="e">
        <f t="shared" si="24"/>
        <v>#DIV/0!</v>
      </c>
      <c r="G95" s="23" t="e">
        <f>$F95*('BEA Use Condensed'!I83/SUM('BEA Use Condensed'!$C83:$J83))</f>
        <v>#DIV/0!</v>
      </c>
      <c r="H95" s="23" t="e">
        <f>$F95*('BEA Use Condensed'!H83/SUM('BEA Use Condensed'!$C83:$J83))</f>
        <v>#DIV/0!</v>
      </c>
      <c r="I95" s="23" t="e">
        <f>$F95*('BEA Use Condensed'!J83/SUM('BEA Use Condensed'!$C83:$J83))</f>
        <v>#DIV/0!</v>
      </c>
      <c r="J95" s="23" t="e">
        <f>$F95*('BEA Use Condensed'!C83/SUM('BEA Use Condensed'!$C83:$J83))</f>
        <v>#DIV/0!</v>
      </c>
      <c r="K95" s="23" t="e">
        <f>$F95*('BEA Use Condensed'!D83/SUM('BEA Use Condensed'!$C83:$J83))</f>
        <v>#DIV/0!</v>
      </c>
      <c r="L95" s="23" t="e">
        <f>$F95*('BEA Use Condensed'!E83/SUM('BEA Use Condensed'!$C83:$J83))</f>
        <v>#DIV/0!</v>
      </c>
      <c r="M95" s="23" t="e">
        <f>$F95*('BEA Use Condensed'!F83/SUM('BEA Use Condensed'!$C83:$J83))</f>
        <v>#DIV/0!</v>
      </c>
      <c r="N95" s="23" t="e">
        <f>$F95*('BEA Use Condensed'!G83/SUM('BEA Use Condensed'!$C83:$J83))</f>
        <v>#DIV/0!</v>
      </c>
      <c r="O95" s="25" t="e">
        <f t="shared" si="16"/>
        <v>#DIV/0!</v>
      </c>
      <c r="P95" s="25" t="e">
        <f t="shared" si="17"/>
        <v>#DIV/0!</v>
      </c>
      <c r="Q95" s="25" t="e">
        <f t="shared" si="18"/>
        <v>#DIV/0!</v>
      </c>
      <c r="R95" s="25" t="e">
        <f t="shared" si="25"/>
        <v>#DIV/0!</v>
      </c>
      <c r="S95" s="66" t="e">
        <f t="shared" si="19"/>
        <v>#DIV/0!</v>
      </c>
      <c r="T95" s="66" t="e">
        <f t="shared" si="20"/>
        <v>#DIV/0!</v>
      </c>
      <c r="U95" s="66" t="e">
        <f t="shared" si="21"/>
        <v>#DIV/0!</v>
      </c>
      <c r="V95" s="66" t="e">
        <f t="shared" si="22"/>
        <v>#DIV/0!</v>
      </c>
      <c r="W95" s="66" t="e">
        <f t="shared" si="23"/>
        <v>#DIV/0!</v>
      </c>
    </row>
    <row r="96" spans="1:23" x14ac:dyDescent="0.45">
      <c r="B96" s="20"/>
      <c r="D96" s="23"/>
      <c r="E96" s="23"/>
      <c r="G96" s="23"/>
      <c r="H96" s="23"/>
    </row>
    <row r="97" spans="2:8" x14ac:dyDescent="0.45">
      <c r="B97" s="20"/>
      <c r="D97" s="23"/>
      <c r="E97" s="23"/>
      <c r="G97" s="23"/>
      <c r="H97" s="23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27"/>
  <sheetViews>
    <sheetView workbookViewId="0">
      <selection activeCell="F18" sqref="F18"/>
    </sheetView>
  </sheetViews>
  <sheetFormatPr defaultColWidth="8.796875" defaultRowHeight="14.25" x14ac:dyDescent="0.45"/>
  <cols>
    <col min="1" max="1" width="58.6640625" customWidth="1"/>
  </cols>
  <sheetData>
    <row r="1" spans="1:6" x14ac:dyDescent="0.45">
      <c r="A1" t="s">
        <v>332</v>
      </c>
    </row>
    <row r="2" spans="1:6" x14ac:dyDescent="0.45">
      <c r="A2" t="s">
        <v>333</v>
      </c>
    </row>
    <row r="3" spans="1:6" x14ac:dyDescent="0.45">
      <c r="A3" t="s">
        <v>334</v>
      </c>
    </row>
    <row r="4" spans="1:6" x14ac:dyDescent="0.45">
      <c r="A4" t="s">
        <v>335</v>
      </c>
    </row>
    <row r="5" spans="1:6" x14ac:dyDescent="0.45">
      <c r="A5" t="s">
        <v>336</v>
      </c>
    </row>
    <row r="7" spans="1:6" x14ac:dyDescent="0.45">
      <c r="A7" t="s">
        <v>337</v>
      </c>
    </row>
    <row r="8" spans="1:6" s="7" customFormat="1" x14ac:dyDescent="0.45">
      <c r="A8" s="7" t="s">
        <v>365</v>
      </c>
    </row>
    <row r="9" spans="1:6" s="7" customFormat="1" x14ac:dyDescent="0.45">
      <c r="A9" s="7" t="s">
        <v>338</v>
      </c>
    </row>
    <row r="11" spans="1:6" x14ac:dyDescent="0.45">
      <c r="A11" s="2" t="s">
        <v>29</v>
      </c>
      <c r="B11" s="13">
        <v>2014</v>
      </c>
      <c r="C11" s="13">
        <v>2015</v>
      </c>
      <c r="D11" s="13">
        <v>2016</v>
      </c>
      <c r="E11" s="13">
        <v>2017</v>
      </c>
      <c r="F11" s="2">
        <v>2018</v>
      </c>
    </row>
    <row r="12" spans="1:6" x14ac:dyDescent="0.45">
      <c r="A12" t="s">
        <v>21</v>
      </c>
    </row>
    <row r="13" spans="1:6" x14ac:dyDescent="0.45">
      <c r="A13" s="11" t="s">
        <v>30</v>
      </c>
      <c r="B13">
        <v>82535</v>
      </c>
      <c r="C13">
        <v>84405</v>
      </c>
      <c r="D13">
        <v>84695</v>
      </c>
      <c r="E13" s="5">
        <v>86100</v>
      </c>
      <c r="F13">
        <v>87800</v>
      </c>
    </row>
    <row r="14" spans="1:6" x14ac:dyDescent="0.45">
      <c r="A14" s="11" t="s">
        <v>22</v>
      </c>
      <c r="B14">
        <v>74372</v>
      </c>
      <c r="C14">
        <v>76043</v>
      </c>
      <c r="D14">
        <v>75633</v>
      </c>
      <c r="E14">
        <v>76542</v>
      </c>
      <c r="F14">
        <v>77700</v>
      </c>
    </row>
    <row r="15" spans="1:6" x14ac:dyDescent="0.45">
      <c r="A15" t="s">
        <v>23</v>
      </c>
      <c r="B15">
        <v>90204</v>
      </c>
      <c r="C15">
        <v>93338</v>
      </c>
      <c r="D15">
        <v>95373</v>
      </c>
      <c r="E15">
        <v>97359</v>
      </c>
      <c r="F15">
        <v>100000</v>
      </c>
    </row>
    <row r="16" spans="1:6" x14ac:dyDescent="0.45">
      <c r="A16" t="s">
        <v>24</v>
      </c>
      <c r="B16">
        <v>7584</v>
      </c>
      <c r="C16">
        <v>10376</v>
      </c>
      <c r="D16">
        <v>11742</v>
      </c>
      <c r="E16">
        <v>12288</v>
      </c>
      <c r="F16">
        <v>14000</v>
      </c>
    </row>
    <row r="17" spans="1:6" x14ac:dyDescent="0.45">
      <c r="A17" t="s">
        <v>25</v>
      </c>
      <c r="B17">
        <v>720</v>
      </c>
      <c r="C17">
        <v>942</v>
      </c>
      <c r="D17">
        <v>1496</v>
      </c>
      <c r="E17">
        <v>1209</v>
      </c>
      <c r="F17">
        <v>910</v>
      </c>
    </row>
    <row r="18" spans="1:6" x14ac:dyDescent="0.45">
      <c r="A18" t="s">
        <v>26</v>
      </c>
      <c r="B18">
        <v>1404</v>
      </c>
      <c r="C18">
        <v>1288</v>
      </c>
      <c r="D18">
        <v>1283</v>
      </c>
      <c r="E18">
        <v>1035</v>
      </c>
      <c r="F18">
        <v>1000</v>
      </c>
    </row>
    <row r="19" spans="1:6" x14ac:dyDescent="0.45">
      <c r="A19" t="s">
        <v>38</v>
      </c>
      <c r="B19">
        <v>89145</v>
      </c>
      <c r="C19">
        <v>92403</v>
      </c>
      <c r="D19">
        <v>94964</v>
      </c>
      <c r="E19" s="5">
        <v>97400</v>
      </c>
      <c r="F19">
        <v>100200</v>
      </c>
    </row>
    <row r="20" spans="1:6" x14ac:dyDescent="0.45">
      <c r="A20" t="s">
        <v>27</v>
      </c>
      <c r="B20">
        <v>100.5</v>
      </c>
      <c r="C20">
        <v>106.5</v>
      </c>
      <c r="D20">
        <v>111</v>
      </c>
      <c r="E20">
        <v>121</v>
      </c>
      <c r="F20">
        <v>126.5</v>
      </c>
    </row>
    <row r="21" spans="1:6" x14ac:dyDescent="0.45">
      <c r="A21" t="s">
        <v>28</v>
      </c>
      <c r="B21">
        <v>6140</v>
      </c>
      <c r="C21">
        <v>7230</v>
      </c>
      <c r="D21">
        <v>7420</v>
      </c>
      <c r="E21" s="5">
        <v>7400</v>
      </c>
      <c r="F21">
        <v>8050</v>
      </c>
    </row>
    <row r="22" spans="1:6" x14ac:dyDescent="0.45">
      <c r="A22" t="s">
        <v>39</v>
      </c>
      <c r="B22">
        <v>11500</v>
      </c>
      <c r="C22">
        <v>11300</v>
      </c>
      <c r="D22">
        <v>11000</v>
      </c>
      <c r="E22">
        <v>10500</v>
      </c>
      <c r="F22">
        <v>10000</v>
      </c>
    </row>
    <row r="23" spans="1:6" x14ac:dyDescent="0.45">
      <c r="A23" t="s">
        <v>31</v>
      </c>
      <c r="B23">
        <v>8</v>
      </c>
      <c r="C23">
        <v>11</v>
      </c>
      <c r="D23">
        <v>13</v>
      </c>
      <c r="E23">
        <v>13</v>
      </c>
      <c r="F23">
        <v>14</v>
      </c>
    </row>
    <row r="25" spans="1:6" x14ac:dyDescent="0.45">
      <c r="A25" s="14" t="s">
        <v>35</v>
      </c>
    </row>
    <row r="27" spans="1:6" x14ac:dyDescent="0.45">
      <c r="A27" s="1" t="s">
        <v>1422</v>
      </c>
      <c r="B27" s="44">
        <f>SUM(B16:B17)/B19</f>
        <v>9.3151606932525666E-2</v>
      </c>
      <c r="C27" s="44">
        <f t="shared" ref="C27:F27" si="0">SUM(C16:C17)/C19</f>
        <v>0.12248520069694707</v>
      </c>
      <c r="D27" s="44">
        <f t="shared" si="0"/>
        <v>0.13940019375763446</v>
      </c>
      <c r="E27" s="44">
        <f t="shared" si="0"/>
        <v>0.1385728952772074</v>
      </c>
      <c r="F27" s="44">
        <f t="shared" si="0"/>
        <v>0.14880239520958083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4" tint="-0.499984740745262"/>
  </sheetPr>
  <dimension ref="A1:J13"/>
  <sheetViews>
    <sheetView tabSelected="1" workbookViewId="0">
      <selection activeCell="B15" sqref="B15"/>
    </sheetView>
  </sheetViews>
  <sheetFormatPr defaultColWidth="8.796875" defaultRowHeight="14.25" x14ac:dyDescent="0.45"/>
  <cols>
    <col min="1" max="1" width="33.33203125" customWidth="1"/>
    <col min="2" max="10" width="19.6640625" customWidth="1"/>
  </cols>
  <sheetData>
    <row r="1" spans="1:10" s="62" customFormat="1" ht="28.5" x14ac:dyDescent="0.45">
      <c r="A1" s="71" t="s">
        <v>1486</v>
      </c>
      <c r="B1" s="62" t="s">
        <v>9</v>
      </c>
      <c r="C1" s="62" t="s">
        <v>1469</v>
      </c>
      <c r="D1" s="62" t="s">
        <v>1470</v>
      </c>
      <c r="E1" s="62" t="s">
        <v>11</v>
      </c>
      <c r="F1" s="62" t="s">
        <v>1471</v>
      </c>
      <c r="G1" s="62" t="s">
        <v>1472</v>
      </c>
      <c r="H1" s="62" t="s">
        <v>1473</v>
      </c>
      <c r="I1" s="62" t="s">
        <v>1474</v>
      </c>
      <c r="J1" s="62" t="s">
        <v>1475</v>
      </c>
    </row>
    <row r="2" spans="1:10" x14ac:dyDescent="0.45">
      <c r="A2" t="s">
        <v>2</v>
      </c>
      <c r="B2" s="30">
        <f>'Use Calculations'!O22/SUM('Use Calculations'!$O22:$Q22,'Use Calculations'!$S22:$W22)*(1-$E2)</f>
        <v>2.8459343335115531E-2</v>
      </c>
      <c r="C2" s="30">
        <f>'Use Calculations'!P22/SUM('Use Calculations'!$O22:$Q22,'Use Calculations'!$S22:$W22)*(1-$E2)</f>
        <v>0.83071719015423284</v>
      </c>
      <c r="D2" s="30">
        <f>'Use Calculations'!Q22/SUM('Use Calculations'!$O22:$Q22,'Use Calculations'!$S22:$W22)*(1-$E2)</f>
        <v>0.11028440776139108</v>
      </c>
      <c r="E2" s="30">
        <f>'USGS Cement'!F18/SUM('USGS Cement'!F13:F14)</f>
        <v>6.0422960725075529E-3</v>
      </c>
      <c r="F2" s="30">
        <f>'Use Calculations'!S22/SUM('Use Calculations'!$O22:$Q22,'Use Calculations'!$S22:$W22)*(1-$E2)</f>
        <v>3.7844871456270662E-4</v>
      </c>
      <c r="G2" s="30">
        <f>'Use Calculations'!T22/SUM('Use Calculations'!$O22:$Q22,'Use Calculations'!$S22:$W22)*(1-$E2)</f>
        <v>2.8584350144870321E-3</v>
      </c>
      <c r="H2" s="30">
        <f>'Use Calculations'!U22/SUM('Use Calculations'!$O22:$Q22,'Use Calculations'!$S22:$W22)*(1-$E2)</f>
        <v>2.0894787246595787E-2</v>
      </c>
      <c r="I2" s="30">
        <f>'Use Calculations'!V22/SUM('Use Calculations'!$O22:$Q22,'Use Calculations'!$S22:$W22)*(1-$E2)</f>
        <v>3.6509170110755228E-4</v>
      </c>
      <c r="J2" s="30">
        <f>'Use Calculations'!W22/SUM('Use Calculations'!$O22:$Q22,'Use Calculations'!$S22:$W22)*(1-$E2)</f>
        <v>0</v>
      </c>
    </row>
    <row r="3" spans="1:10" x14ac:dyDescent="0.45">
      <c r="A3" t="s">
        <v>3</v>
      </c>
      <c r="B3" s="49">
        <f>('Use Calculations'!$D16*'Use Calculations'!O16+'Use Calculations'!$D37*'Use Calculations'!O37)/SUM('Use Calculations'!$D16,'Use Calculations'!$D37)</f>
        <v>0.13970952454751773</v>
      </c>
      <c r="C3" s="49">
        <f>('Use Calculations'!$D16*'Use Calculations'!P16+'Use Calculations'!$D37*'Use Calculations'!P37)/SUM('Use Calculations'!$D16,'Use Calculations'!$D37)</f>
        <v>0.21090740233473837</v>
      </c>
      <c r="D3" s="49">
        <f>('Use Calculations'!$D16*'Use Calculations'!Q16+'Use Calculations'!$D37*'Use Calculations'!Q37)/SUM('Use Calculations'!$D16,'Use Calculations'!$D37)</f>
        <v>0.24237808985539397</v>
      </c>
      <c r="E3" s="49">
        <f>('Use Calculations'!$D16*'Use Calculations'!R16+'Use Calculations'!$D37*'Use Calculations'!R37)/SUM('Use Calculations'!$D16,'Use Calculations'!$D37)</f>
        <v>0.15365900390050968</v>
      </c>
      <c r="F3" s="49">
        <f>('Use Calculations'!$D16*'Use Calculations'!S16+'Use Calculations'!$D37*'Use Calculations'!S37)/SUM('Use Calculations'!$D16,'Use Calculations'!$D37)</f>
        <v>3.5761819729941392E-2</v>
      </c>
      <c r="G3" s="49">
        <f>('Use Calculations'!$D16*'Use Calculations'!T16+'Use Calculations'!$D37*'Use Calculations'!T37)/SUM('Use Calculations'!$D16,'Use Calculations'!$D37)</f>
        <v>4.3421639231982145E-3</v>
      </c>
      <c r="H3" s="49">
        <f>('Use Calculations'!$D16*'Use Calculations'!U16+'Use Calculations'!$D37*'Use Calculations'!U37)/SUM('Use Calculations'!$D16,'Use Calculations'!$D37)</f>
        <v>0.21255518767434628</v>
      </c>
      <c r="I3" s="49">
        <f>('Use Calculations'!$D16*'Use Calculations'!V16+'Use Calculations'!$D37*'Use Calculations'!V37)/SUM('Use Calculations'!$D16,'Use Calculations'!$D37)</f>
        <v>6.8680803435430121E-4</v>
      </c>
      <c r="J3" s="49">
        <f>('Use Calculations'!$D16*'Use Calculations'!W16+'Use Calculations'!$D37*'Use Calculations'!W37)/SUM('Use Calculations'!$D16,'Use Calculations'!$D37)</f>
        <v>0</v>
      </c>
    </row>
    <row r="4" spans="1:10" x14ac:dyDescent="0.45">
      <c r="A4" t="s">
        <v>4</v>
      </c>
      <c r="B4" s="55">
        <f>'Use Calculations'!O23</f>
        <v>3.0119626772624145E-3</v>
      </c>
      <c r="C4" s="55">
        <f>'Use Calculations'!P23</f>
        <v>0.84797118416776718</v>
      </c>
      <c r="D4" s="55">
        <f>'Use Calculations'!Q23</f>
        <v>2.8045816404672973E-3</v>
      </c>
      <c r="E4" s="55">
        <f>'Use Calculations'!R23</f>
        <v>0.12557538953152225</v>
      </c>
      <c r="F4" s="55">
        <f>'Use Calculations'!S23</f>
        <v>7.4064655998256094E-6</v>
      </c>
      <c r="G4" s="55">
        <f>'Use Calculations'!T23</f>
        <v>1.9647527415438686E-3</v>
      </c>
      <c r="H4" s="55">
        <f>'Use Calculations'!U23</f>
        <v>1.8664722775837063E-2</v>
      </c>
      <c r="I4" s="55">
        <f>'Use Calculations'!V23</f>
        <v>0</v>
      </c>
      <c r="J4" s="55">
        <f>'Use Calculations'!W23</f>
        <v>0</v>
      </c>
    </row>
    <row r="5" spans="1:10" x14ac:dyDescent="0.45">
      <c r="A5" t="s">
        <v>5</v>
      </c>
      <c r="B5" s="55">
        <f>'Use Calculations'!O38</f>
        <v>3.1557148338336415E-2</v>
      </c>
      <c r="C5" s="55">
        <f>'Use Calculations'!P38</f>
        <v>0.38108585242479193</v>
      </c>
      <c r="D5" s="55">
        <f>'Use Calculations'!Q38</f>
        <v>0.40428387214823697</v>
      </c>
      <c r="E5" s="55">
        <f>'Use Calculations'!R38</f>
        <v>0.16320218526325256</v>
      </c>
      <c r="F5" s="55">
        <f>'Use Calculations'!S38</f>
        <v>1.3339232390560591E-3</v>
      </c>
      <c r="G5" s="55">
        <f>'Use Calculations'!T38</f>
        <v>2.1097585556052157E-3</v>
      </c>
      <c r="H5" s="55">
        <f>'Use Calculations'!U38</f>
        <v>1.462519590526452E-2</v>
      </c>
      <c r="I5" s="55">
        <f>'Use Calculations'!V38</f>
        <v>1.8020641254563542E-3</v>
      </c>
      <c r="J5" s="55">
        <f>'Use Calculations'!W38</f>
        <v>0</v>
      </c>
    </row>
    <row r="6" spans="1:10" x14ac:dyDescent="0.45">
      <c r="A6" t="s">
        <v>1449</v>
      </c>
      <c r="B6" s="49">
        <f>'Use Calculations'!O17</f>
        <v>9.2238008154923876E-2</v>
      </c>
      <c r="C6" s="49">
        <f>'Use Calculations'!P17</f>
        <v>0.56313937558691507</v>
      </c>
      <c r="D6" s="49">
        <f>'Use Calculations'!Q17</f>
        <v>2.8295310115506052E-3</v>
      </c>
      <c r="E6" s="49">
        <f>'Use Calculations'!R17</f>
        <v>0.16395588546524845</v>
      </c>
      <c r="F6" s="49">
        <f>'Use Calculations'!S17</f>
        <v>9.4424820210942229E-2</v>
      </c>
      <c r="G6" s="49">
        <f>'Use Calculations'!T17</f>
        <v>5.0150505336848838E-2</v>
      </c>
      <c r="H6" s="49">
        <f>'Use Calculations'!U17</f>
        <v>3.3246198161484782E-2</v>
      </c>
      <c r="I6" s="49">
        <f>'Use Calculations'!V17</f>
        <v>1.5676072086152938E-5</v>
      </c>
      <c r="J6" s="49">
        <f>'Use Calculations'!W17</f>
        <v>0</v>
      </c>
    </row>
    <row r="7" spans="1:10" x14ac:dyDescent="0.45">
      <c r="A7" t="s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</row>
    <row r="8" spans="1:10" x14ac:dyDescent="0.45">
      <c r="A8" t="s">
        <v>7</v>
      </c>
      <c r="B8" s="30">
        <f>'Use Calculations'!O14</f>
        <v>7.8504704894636814E-3</v>
      </c>
      <c r="C8" s="30">
        <f>'Use Calculations'!P14</f>
        <v>0.62752893672802967</v>
      </c>
      <c r="D8" s="30">
        <f>'Use Calculations'!Q14</f>
        <v>0.24621197566741398</v>
      </c>
      <c r="E8" s="30">
        <f>'Use Calculations'!R14</f>
        <v>0.11671797900925651</v>
      </c>
      <c r="F8" s="30">
        <f>'Use Calculations'!S14</f>
        <v>0</v>
      </c>
      <c r="G8" s="30">
        <f>'Use Calculations'!T14</f>
        <v>1.1646420121368379E-4</v>
      </c>
      <c r="H8" s="30">
        <f>'Use Calculations'!U14</f>
        <v>6.149770466380773E-5</v>
      </c>
      <c r="I8" s="30">
        <f>'Use Calculations'!V14</f>
        <v>1.5126761999586778E-3</v>
      </c>
      <c r="J8" s="30">
        <f>'Use Calculations'!W14</f>
        <v>0</v>
      </c>
    </row>
    <row r="9" spans="1:10" x14ac:dyDescent="0.45">
      <c r="A9" t="s">
        <v>8</v>
      </c>
      <c r="B9" s="30">
        <f>(SUMPRODUCT('Use Calculations'!$D21:$D22,'Use Calculations'!O21:O22)+SUMPRODUCT('Use Calculations'!$D24:$D36,'Use Calculations'!O24:O36)+SUMPRODUCT('Use Calculations'!$D39,'Use Calculations'!O39))/SUM('Use Calculations'!$D21:$D22,'Use Calculations'!$D24:$D36,'Use Calculations'!$D39)</f>
        <v>5.1923449600045628E-2</v>
      </c>
      <c r="C9" s="30">
        <f>(SUMPRODUCT('Use Calculations'!$D21:$D22,'Use Calculations'!P21:P22)+SUMPRODUCT('Use Calculations'!$D24:$D36,'Use Calculations'!P24:P36)+SUMPRODUCT('Use Calculations'!$D39,'Use Calculations'!P39))/SUM('Use Calculations'!$D21:$D22,'Use Calculations'!$D24:$D36,'Use Calculations'!$D39)</f>
        <v>0.49174248863804515</v>
      </c>
      <c r="D9" s="30">
        <f>(SUMPRODUCT('Use Calculations'!$D21:$D22,'Use Calculations'!Q21:Q22)+SUMPRODUCT('Use Calculations'!$D24:$D36,'Use Calculations'!Q24:Q36)+SUMPRODUCT('Use Calculations'!$D39,'Use Calculations'!Q39))/SUM('Use Calculations'!$D21:$D22,'Use Calculations'!$D24:$D36,'Use Calculations'!$D39)</f>
        <v>0.30978707773809627</v>
      </c>
      <c r="E9" s="30">
        <f>(SUMPRODUCT('Use Calculations'!$D21:$D22,'Use Calculations'!R21:R22)+SUMPRODUCT('Use Calculations'!$D24:$D36,'Use Calculations'!R24:R36)+SUMPRODUCT('Use Calculations'!$D39,'Use Calculations'!R39))/SUM('Use Calculations'!$D21:$D22,'Use Calculations'!$D24:$D36,'Use Calculations'!$D39)</f>
        <v>0.13962990285065116</v>
      </c>
      <c r="F9" s="30">
        <f>(SUMPRODUCT('Use Calculations'!$D21:$D22,'Use Calculations'!S21:S22)+SUMPRODUCT('Use Calculations'!$D24:$D36,'Use Calculations'!S24:S36)+SUMPRODUCT('Use Calculations'!$D39,'Use Calculations'!S39))/SUM('Use Calculations'!$D21:$D22,'Use Calculations'!$D24:$D36,'Use Calculations'!$D39)</f>
        <v>2.6793901518507046E-4</v>
      </c>
      <c r="G9" s="30">
        <f>(SUMPRODUCT('Use Calculations'!$D21:$D22,'Use Calculations'!T21:T22)+SUMPRODUCT('Use Calculations'!$D24:$D36,'Use Calculations'!T24:T36)+SUMPRODUCT('Use Calculations'!$D39,'Use Calculations'!T39))/SUM('Use Calculations'!$D21:$D22,'Use Calculations'!$D24:$D36,'Use Calculations'!$D39)</f>
        <v>1.4341098334478912E-3</v>
      </c>
      <c r="H9" s="30">
        <f>(SUMPRODUCT('Use Calculations'!$D21:$D22,'Use Calculations'!U21:U22)+SUMPRODUCT('Use Calculations'!$D24:$D36,'Use Calculations'!U24:U36)+SUMPRODUCT('Use Calculations'!$D39,'Use Calculations'!U39))/SUM('Use Calculations'!$D21:$D22,'Use Calculations'!$D24:$D36,'Use Calculations'!$D39)</f>
        <v>4.9448537685695846E-3</v>
      </c>
      <c r="I9" s="30">
        <f>(SUMPRODUCT('Use Calculations'!$D21:$D22,'Use Calculations'!V21:V22)+SUMPRODUCT('Use Calculations'!$D24:$D36,'Use Calculations'!V24:V36)+SUMPRODUCT('Use Calculations'!$D39,'Use Calculations'!V39))/SUM('Use Calculations'!$D21:$D22,'Use Calculations'!$D24:$D36,'Use Calculations'!$D39)</f>
        <v>2.7017855595928191E-4</v>
      </c>
      <c r="J9" s="30">
        <f>(SUMPRODUCT('Use Calculations'!$D21:$D22,'Use Calculations'!W21:W22)+SUMPRODUCT('Use Calculations'!$D24:$D36,'Use Calculations'!W24:W36)+SUMPRODUCT('Use Calculations'!$D39,'Use Calculations'!W39))/SUM('Use Calculations'!$D21:$D22,'Use Calculations'!$D24:$D36,'Use Calculations'!$D39)</f>
        <v>0</v>
      </c>
    </row>
    <row r="10" spans="1:10" x14ac:dyDescent="0.45">
      <c r="E10" s="10"/>
    </row>
    <row r="12" spans="1:10" x14ac:dyDescent="0.45">
      <c r="A12" s="49" t="s">
        <v>1456</v>
      </c>
      <c r="B12" s="49"/>
      <c r="C12" s="49"/>
      <c r="D12" s="49"/>
      <c r="E12" s="49"/>
      <c r="F12" s="49"/>
      <c r="G12" s="49"/>
      <c r="H12" s="49"/>
      <c r="I12" s="49"/>
      <c r="J12" s="49"/>
    </row>
    <row r="13" spans="1:10" x14ac:dyDescent="0.45">
      <c r="A13" t="s">
        <v>1467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About</vt:lpstr>
      <vt:lpstr>BEA Supply</vt:lpstr>
      <vt:lpstr>BEA Supply Condensed</vt:lpstr>
      <vt:lpstr>BEA Use</vt:lpstr>
      <vt:lpstr>BEA Use Condensed</vt:lpstr>
      <vt:lpstr>Imports Calculations</vt:lpstr>
      <vt:lpstr>Use Calculations</vt:lpstr>
      <vt:lpstr>USGS Cement</vt:lpstr>
      <vt:lpstr>FoISaGPbE-FoGPbE</vt:lpstr>
      <vt:lpstr>BEA Input Shares</vt:lpstr>
      <vt:lpstr>Imported Shares of Inputs</vt:lpstr>
      <vt:lpstr>FoISaGPbE-NIbSEaSoGO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2019-05-13T22:42:28Z</dcterms:created>
  <dcterms:modified xsi:type="dcterms:W3CDTF">2020-07-21T22:07:43Z</dcterms:modified>
</cp:coreProperties>
</file>