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texas\InputData\indst\RIFF\"/>
    </mc:Choice>
  </mc:AlternateContent>
  <bookViews>
    <workbookView xWindow="360" yWindow="105" windowWidth="21075" windowHeight="11055" tabRatio="647"/>
  </bookViews>
  <sheets>
    <sheet name="About" sheetId="1" r:id="rId1"/>
    <sheet name="Electrification Potential" sheetId="15" r:id="rId2"/>
    <sheet name="Model Output" sheetId="17" r:id="rId3"/>
    <sheet name="Calculations" sheetId="16" r:id="rId4"/>
    <sheet name="RIFF-cement" sheetId="7" r:id="rId5"/>
    <sheet name="RIFF-ngps" sheetId="8" r:id="rId6"/>
    <sheet name="RIFF-steel" sheetId="9" r:id="rId7"/>
    <sheet name="RIFF-chemicals" sheetId="10" r:id="rId8"/>
    <sheet name="RIFF-mining" sheetId="11" r:id="rId9"/>
    <sheet name="RIFF-waste-mgmt" sheetId="12" r:id="rId10"/>
    <sheet name="RIFF-agriculture" sheetId="13" r:id="rId11"/>
    <sheet name="RIFF-other-industries" sheetId="14" r:id="rId12"/>
  </sheets>
  <calcPr calcId="162913"/>
</workbook>
</file>

<file path=xl/calcChain.xml><?xml version="1.0" encoding="utf-8"?>
<calcChain xmlns="http://schemas.openxmlformats.org/spreadsheetml/2006/main">
  <c r="C2" i="14" l="1"/>
  <c r="D2" i="14"/>
  <c r="E2" i="14"/>
  <c r="F2" i="14"/>
  <c r="G2" i="14"/>
  <c r="H2" i="14"/>
  <c r="I2" i="14"/>
  <c r="J2" i="14"/>
  <c r="K2" i="14"/>
  <c r="B2" i="14"/>
  <c r="C2" i="13"/>
  <c r="D2" i="13"/>
  <c r="E2" i="13"/>
  <c r="F2" i="13"/>
  <c r="G2" i="13"/>
  <c r="H2" i="13"/>
  <c r="I2" i="13"/>
  <c r="J2" i="13"/>
  <c r="K2" i="13"/>
  <c r="B2" i="13"/>
  <c r="C2" i="12"/>
  <c r="D2" i="12"/>
  <c r="E2" i="12"/>
  <c r="F2" i="12"/>
  <c r="G2" i="12"/>
  <c r="H2" i="12"/>
  <c r="I2" i="12"/>
  <c r="J2" i="12"/>
  <c r="K2" i="12"/>
  <c r="B2" i="12"/>
  <c r="C2" i="11"/>
  <c r="D2" i="11"/>
  <c r="E2" i="11"/>
  <c r="F2" i="11"/>
  <c r="G2" i="11"/>
  <c r="H2" i="11"/>
  <c r="I2" i="11"/>
  <c r="J2" i="11"/>
  <c r="K2" i="11"/>
  <c r="B2" i="11"/>
  <c r="C2" i="10"/>
  <c r="D2" i="10"/>
  <c r="E2" i="10"/>
  <c r="F2" i="10"/>
  <c r="G2" i="10"/>
  <c r="H2" i="10"/>
  <c r="I2" i="10"/>
  <c r="J2" i="10"/>
  <c r="K2" i="10"/>
  <c r="B2" i="10"/>
  <c r="C2" i="9"/>
  <c r="D2" i="9"/>
  <c r="E2" i="9"/>
  <c r="F2" i="9"/>
  <c r="G2" i="9"/>
  <c r="H2" i="9"/>
  <c r="I2" i="9"/>
  <c r="J2" i="9"/>
  <c r="K2" i="9"/>
  <c r="B2" i="9"/>
  <c r="C2" i="8"/>
  <c r="D2" i="8"/>
  <c r="E2" i="8"/>
  <c r="F2" i="8"/>
  <c r="G2" i="8"/>
  <c r="H2" i="8"/>
  <c r="I2" i="8"/>
  <c r="J2" i="8"/>
  <c r="K2" i="8"/>
  <c r="B2" i="8"/>
  <c r="C2" i="7"/>
  <c r="D2" i="7"/>
  <c r="E2" i="7"/>
  <c r="F2" i="7"/>
  <c r="G2" i="7"/>
  <c r="H2" i="7"/>
  <c r="I2" i="7"/>
  <c r="J2" i="7"/>
  <c r="K2" i="7"/>
  <c r="B2" i="7"/>
  <c r="B23" i="16"/>
  <c r="B24" i="16"/>
  <c r="B25" i="16"/>
  <c r="B26" i="16"/>
  <c r="B27" i="16"/>
  <c r="B28" i="16"/>
  <c r="B29" i="16"/>
  <c r="B22" i="16"/>
  <c r="B2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P12" i="16" s="1"/>
  <c r="Q2" i="16"/>
  <c r="R2" i="16"/>
  <c r="S2" i="16"/>
  <c r="T2" i="16"/>
  <c r="U2" i="16"/>
  <c r="U12" i="16" s="1"/>
  <c r="V2" i="16"/>
  <c r="W2" i="16"/>
  <c r="X2" i="16"/>
  <c r="X12" i="16" s="1"/>
  <c r="Y2" i="16"/>
  <c r="Z2" i="16"/>
  <c r="AA2" i="16"/>
  <c r="AB2" i="16"/>
  <c r="AC2" i="16"/>
  <c r="AC12" i="16" s="1"/>
  <c r="AD2" i="16"/>
  <c r="AE2" i="16"/>
  <c r="AF2" i="16"/>
  <c r="AF12" i="16" s="1"/>
  <c r="AG2" i="16"/>
  <c r="B3" i="16"/>
  <c r="C3" i="16"/>
  <c r="D3" i="16"/>
  <c r="E3" i="16"/>
  <c r="E13" i="16" s="1"/>
  <c r="F3" i="16"/>
  <c r="G3" i="16"/>
  <c r="H3" i="16"/>
  <c r="H13" i="16" s="1"/>
  <c r="I3" i="16"/>
  <c r="J3" i="16"/>
  <c r="K3" i="16"/>
  <c r="L3" i="16"/>
  <c r="M3" i="16"/>
  <c r="M13" i="16" s="1"/>
  <c r="N3" i="16"/>
  <c r="O3" i="16"/>
  <c r="P3" i="16"/>
  <c r="P13" i="16" s="1"/>
  <c r="Q3" i="16"/>
  <c r="R3" i="16"/>
  <c r="S3" i="16"/>
  <c r="T3" i="16"/>
  <c r="U3" i="16"/>
  <c r="U13" i="16" s="1"/>
  <c r="V3" i="16"/>
  <c r="W3" i="16"/>
  <c r="X3" i="16"/>
  <c r="X13" i="16" s="1"/>
  <c r="Y3" i="16"/>
  <c r="Z3" i="16"/>
  <c r="AA3" i="16"/>
  <c r="AB3" i="16"/>
  <c r="AC3" i="16"/>
  <c r="AC13" i="16" s="1"/>
  <c r="AD3" i="16"/>
  <c r="AE3" i="16"/>
  <c r="AF3" i="16"/>
  <c r="AF13" i="16" s="1"/>
  <c r="AG3" i="16"/>
  <c r="B4" i="16"/>
  <c r="C4" i="16"/>
  <c r="D4" i="16"/>
  <c r="E4" i="16"/>
  <c r="E14" i="16" s="1"/>
  <c r="F4" i="16"/>
  <c r="G4" i="16"/>
  <c r="H4" i="16"/>
  <c r="H14" i="16" s="1"/>
  <c r="I4" i="16"/>
  <c r="J4" i="16"/>
  <c r="K4" i="16"/>
  <c r="L4" i="16"/>
  <c r="M4" i="16"/>
  <c r="M14" i="16" s="1"/>
  <c r="N4" i="16"/>
  <c r="O4" i="16"/>
  <c r="P4" i="16"/>
  <c r="P14" i="16" s="1"/>
  <c r="Q4" i="16"/>
  <c r="R4" i="16"/>
  <c r="S4" i="16"/>
  <c r="T4" i="16"/>
  <c r="U4" i="16"/>
  <c r="U14" i="16" s="1"/>
  <c r="V4" i="16"/>
  <c r="W4" i="16"/>
  <c r="X4" i="16"/>
  <c r="X14" i="16" s="1"/>
  <c r="Y4" i="16"/>
  <c r="Z4" i="16"/>
  <c r="AA4" i="16"/>
  <c r="AB4" i="16"/>
  <c r="AC4" i="16"/>
  <c r="AC14" i="16" s="1"/>
  <c r="AD4" i="16"/>
  <c r="AE4" i="16"/>
  <c r="AF4" i="16"/>
  <c r="AF14" i="16" s="1"/>
  <c r="AG4" i="16"/>
  <c r="B5" i="16"/>
  <c r="C5" i="16"/>
  <c r="D5" i="16"/>
  <c r="E5" i="16"/>
  <c r="E15" i="16" s="1"/>
  <c r="F5" i="16"/>
  <c r="G5" i="16"/>
  <c r="H5" i="16"/>
  <c r="H15" i="16" s="1"/>
  <c r="I5" i="16"/>
  <c r="J5" i="16"/>
  <c r="K5" i="16"/>
  <c r="L5" i="16"/>
  <c r="M5" i="16"/>
  <c r="M15" i="16" s="1"/>
  <c r="N5" i="16"/>
  <c r="O5" i="16"/>
  <c r="P5" i="16"/>
  <c r="P15" i="16" s="1"/>
  <c r="Q5" i="16"/>
  <c r="R5" i="16"/>
  <c r="S5" i="16"/>
  <c r="T5" i="16"/>
  <c r="U5" i="16"/>
  <c r="U15" i="16" s="1"/>
  <c r="V5" i="16"/>
  <c r="W5" i="16"/>
  <c r="W13" i="16" s="1"/>
  <c r="X5" i="16"/>
  <c r="X15" i="16" s="1"/>
  <c r="Y5" i="16"/>
  <c r="Z5" i="16"/>
  <c r="AA5" i="16"/>
  <c r="AB5" i="16"/>
  <c r="AC5" i="16"/>
  <c r="AC15" i="16" s="1"/>
  <c r="AD5" i="16"/>
  <c r="AE5" i="16"/>
  <c r="AE12" i="16" s="1"/>
  <c r="AF5" i="16"/>
  <c r="AF15" i="16" s="1"/>
  <c r="AG5" i="16"/>
  <c r="B6" i="16"/>
  <c r="C6" i="16"/>
  <c r="D6" i="16"/>
  <c r="E6" i="16"/>
  <c r="E16" i="16" s="1"/>
  <c r="F6" i="16"/>
  <c r="G6" i="16"/>
  <c r="G13" i="16" s="1"/>
  <c r="H6" i="16"/>
  <c r="H16" i="16" s="1"/>
  <c r="I6" i="16"/>
  <c r="J6" i="16"/>
  <c r="K6" i="16"/>
  <c r="L6" i="16"/>
  <c r="M6" i="16"/>
  <c r="M16" i="16" s="1"/>
  <c r="N6" i="16"/>
  <c r="O6" i="16"/>
  <c r="O14" i="16" s="1"/>
  <c r="P6" i="16"/>
  <c r="P16" i="16" s="1"/>
  <c r="Q6" i="16"/>
  <c r="R6" i="16"/>
  <c r="S6" i="16"/>
  <c r="T6" i="16"/>
  <c r="U6" i="16"/>
  <c r="U16" i="16" s="1"/>
  <c r="V6" i="16"/>
  <c r="W6" i="16"/>
  <c r="W14" i="16" s="1"/>
  <c r="X6" i="16"/>
  <c r="X16" i="16" s="1"/>
  <c r="Y6" i="16"/>
  <c r="Z6" i="16"/>
  <c r="AA6" i="16"/>
  <c r="AB6" i="16"/>
  <c r="AC6" i="16"/>
  <c r="AC16" i="16" s="1"/>
  <c r="AD6" i="16"/>
  <c r="AE6" i="16"/>
  <c r="AE16" i="16" s="1"/>
  <c r="AF6" i="16"/>
  <c r="AF16" i="16" s="1"/>
  <c r="AG6" i="16"/>
  <c r="B7" i="16"/>
  <c r="C7" i="16"/>
  <c r="D7" i="16"/>
  <c r="E7" i="16"/>
  <c r="E17" i="16" s="1"/>
  <c r="F7" i="16"/>
  <c r="G7" i="16"/>
  <c r="G16" i="16" s="1"/>
  <c r="H7" i="16"/>
  <c r="H17" i="16" s="1"/>
  <c r="I7" i="16"/>
  <c r="J7" i="16"/>
  <c r="K7" i="16"/>
  <c r="L7" i="16"/>
  <c r="M7" i="16"/>
  <c r="M17" i="16" s="1"/>
  <c r="N7" i="16"/>
  <c r="O7" i="16"/>
  <c r="O16" i="16" s="1"/>
  <c r="P7" i="16"/>
  <c r="P17" i="16" s="1"/>
  <c r="Q7" i="16"/>
  <c r="R7" i="16"/>
  <c r="S7" i="16"/>
  <c r="T7" i="16"/>
  <c r="U7" i="16"/>
  <c r="U17" i="16" s="1"/>
  <c r="V7" i="16"/>
  <c r="W7" i="16"/>
  <c r="W17" i="16" s="1"/>
  <c r="X7" i="16"/>
  <c r="X17" i="16" s="1"/>
  <c r="Y7" i="16"/>
  <c r="Z7" i="16"/>
  <c r="AA7" i="16"/>
  <c r="AB7" i="16"/>
  <c r="AC7" i="16"/>
  <c r="AC17" i="16" s="1"/>
  <c r="AD7" i="16"/>
  <c r="AE7" i="16"/>
  <c r="AE17" i="16" s="1"/>
  <c r="AF7" i="16"/>
  <c r="AF17" i="16" s="1"/>
  <c r="AG7" i="16"/>
  <c r="B8" i="16"/>
  <c r="C8" i="16"/>
  <c r="D8" i="16"/>
  <c r="E8" i="16"/>
  <c r="E18" i="16" s="1"/>
  <c r="F8" i="16"/>
  <c r="G8" i="16"/>
  <c r="G18" i="16" s="1"/>
  <c r="H8" i="16"/>
  <c r="H18" i="16" s="1"/>
  <c r="I8" i="16"/>
  <c r="J8" i="16"/>
  <c r="K8" i="16"/>
  <c r="L8" i="16"/>
  <c r="M8" i="16"/>
  <c r="M18" i="16" s="1"/>
  <c r="N8" i="16"/>
  <c r="O8" i="16"/>
  <c r="O18" i="16" s="1"/>
  <c r="P8" i="16"/>
  <c r="P18" i="16" s="1"/>
  <c r="Q8" i="16"/>
  <c r="R8" i="16"/>
  <c r="S8" i="16"/>
  <c r="T8" i="16"/>
  <c r="U8" i="16"/>
  <c r="U18" i="16" s="1"/>
  <c r="V8" i="16"/>
  <c r="W8" i="16"/>
  <c r="X8" i="16"/>
  <c r="X18" i="16" s="1"/>
  <c r="Y8" i="16"/>
  <c r="Z8" i="16"/>
  <c r="AA8" i="16"/>
  <c r="AB8" i="16"/>
  <c r="AC8" i="16"/>
  <c r="AC18" i="16" s="1"/>
  <c r="AD8" i="16"/>
  <c r="AE8" i="16"/>
  <c r="AE18" i="16" s="1"/>
  <c r="AF8" i="16"/>
  <c r="AF18" i="16" s="1"/>
  <c r="AG8" i="16"/>
  <c r="B9" i="16"/>
  <c r="C9" i="16"/>
  <c r="D9" i="16"/>
  <c r="E9" i="16"/>
  <c r="E19" i="16" s="1"/>
  <c r="F9" i="16"/>
  <c r="G9" i="16"/>
  <c r="G19" i="16" s="1"/>
  <c r="H9" i="16"/>
  <c r="H19" i="16" s="1"/>
  <c r="I9" i="16"/>
  <c r="J9" i="16"/>
  <c r="K9" i="16"/>
  <c r="L9" i="16"/>
  <c r="M9" i="16"/>
  <c r="M19" i="16" s="1"/>
  <c r="N9" i="16"/>
  <c r="O9" i="16"/>
  <c r="O12" i="16" s="1"/>
  <c r="P9" i="16"/>
  <c r="P19" i="16" s="1"/>
  <c r="Q9" i="16"/>
  <c r="R9" i="16"/>
  <c r="S9" i="16"/>
  <c r="T9" i="16"/>
  <c r="U9" i="16"/>
  <c r="U19" i="16" s="1"/>
  <c r="V9" i="16"/>
  <c r="W9" i="16"/>
  <c r="W19" i="16" s="1"/>
  <c r="X9" i="16"/>
  <c r="X19" i="16" s="1"/>
  <c r="Y9" i="16"/>
  <c r="Z9" i="16"/>
  <c r="AA9" i="16"/>
  <c r="AB9" i="16"/>
  <c r="AC9" i="16"/>
  <c r="AC19" i="16" s="1"/>
  <c r="AD9" i="16"/>
  <c r="AE9" i="16"/>
  <c r="AE19" i="16" s="1"/>
  <c r="AF9" i="16"/>
  <c r="AF19" i="16" s="1"/>
  <c r="AG9" i="16"/>
  <c r="B12" i="16"/>
  <c r="B31" i="16" s="1"/>
  <c r="C12" i="16"/>
  <c r="D12" i="16"/>
  <c r="F12" i="16"/>
  <c r="G12" i="16"/>
  <c r="H12" i="16"/>
  <c r="I12" i="16"/>
  <c r="J12" i="16"/>
  <c r="K12" i="16"/>
  <c r="L12" i="16"/>
  <c r="M12" i="16"/>
  <c r="N12" i="16"/>
  <c r="Q12" i="16"/>
  <c r="R12" i="16"/>
  <c r="S12" i="16"/>
  <c r="T12" i="16"/>
  <c r="V12" i="16"/>
  <c r="Y12" i="16"/>
  <c r="Z12" i="16"/>
  <c r="AA12" i="16"/>
  <c r="AB12" i="16"/>
  <c r="AD12" i="16"/>
  <c r="AG12" i="16"/>
  <c r="B13" i="16"/>
  <c r="C13" i="16"/>
  <c r="D13" i="16"/>
  <c r="F13" i="16"/>
  <c r="I13" i="16"/>
  <c r="J13" i="16"/>
  <c r="K13" i="16"/>
  <c r="L13" i="16"/>
  <c r="N13" i="16"/>
  <c r="Q13" i="16"/>
  <c r="R13" i="16"/>
  <c r="S13" i="16"/>
  <c r="T13" i="16"/>
  <c r="V13" i="16"/>
  <c r="Y13" i="16"/>
  <c r="Z13" i="16"/>
  <c r="AA13" i="16"/>
  <c r="AB13" i="16"/>
  <c r="AD13" i="16"/>
  <c r="AG13" i="16"/>
  <c r="B14" i="16"/>
  <c r="C14" i="16"/>
  <c r="D14" i="16"/>
  <c r="F14" i="16"/>
  <c r="I14" i="16"/>
  <c r="J14" i="16"/>
  <c r="K14" i="16"/>
  <c r="L14" i="16"/>
  <c r="N14" i="16"/>
  <c r="Q14" i="16"/>
  <c r="R14" i="16"/>
  <c r="S14" i="16"/>
  <c r="T14" i="16"/>
  <c r="V14" i="16"/>
  <c r="Y14" i="16"/>
  <c r="Z14" i="16"/>
  <c r="AA14" i="16"/>
  <c r="AB14" i="16"/>
  <c r="AD14" i="16"/>
  <c r="AG14" i="16"/>
  <c r="B15" i="16"/>
  <c r="C15" i="16"/>
  <c r="D15" i="16"/>
  <c r="F15" i="16"/>
  <c r="I15" i="16"/>
  <c r="J15" i="16"/>
  <c r="K15" i="16"/>
  <c r="L15" i="16"/>
  <c r="N15" i="16"/>
  <c r="Q15" i="16"/>
  <c r="R15" i="16"/>
  <c r="S15" i="16"/>
  <c r="T15" i="16"/>
  <c r="V15" i="16"/>
  <c r="Y15" i="16"/>
  <c r="Z15" i="16"/>
  <c r="AA15" i="16"/>
  <c r="AB15" i="16"/>
  <c r="AD15" i="16"/>
  <c r="AG15" i="16"/>
  <c r="B16" i="16"/>
  <c r="C16" i="16"/>
  <c r="D16" i="16"/>
  <c r="F16" i="16"/>
  <c r="I16" i="16"/>
  <c r="J16" i="16"/>
  <c r="K16" i="16"/>
  <c r="L16" i="16"/>
  <c r="N16" i="16"/>
  <c r="Q16" i="16"/>
  <c r="R16" i="16"/>
  <c r="S16" i="16"/>
  <c r="T16" i="16"/>
  <c r="V16" i="16"/>
  <c r="Y16" i="16"/>
  <c r="Z16" i="16"/>
  <c r="AA16" i="16"/>
  <c r="AB16" i="16"/>
  <c r="AD16" i="16"/>
  <c r="AG16" i="16"/>
  <c r="B17" i="16"/>
  <c r="C17" i="16"/>
  <c r="D17" i="16"/>
  <c r="F17" i="16"/>
  <c r="I17" i="16"/>
  <c r="J17" i="16"/>
  <c r="K17" i="16"/>
  <c r="L17" i="16"/>
  <c r="N17" i="16"/>
  <c r="Q17" i="16"/>
  <c r="R17" i="16"/>
  <c r="S17" i="16"/>
  <c r="T17" i="16"/>
  <c r="V17" i="16"/>
  <c r="Y17" i="16"/>
  <c r="Z17" i="16"/>
  <c r="AA17" i="16"/>
  <c r="AB17" i="16"/>
  <c r="AD17" i="16"/>
  <c r="AG17" i="16"/>
  <c r="B18" i="16"/>
  <c r="C18" i="16"/>
  <c r="D18" i="16"/>
  <c r="F18" i="16"/>
  <c r="I18" i="16"/>
  <c r="J18" i="16"/>
  <c r="K18" i="16"/>
  <c r="L18" i="16"/>
  <c r="N18" i="16"/>
  <c r="Q18" i="16"/>
  <c r="R18" i="16"/>
  <c r="S18" i="16"/>
  <c r="T18" i="16"/>
  <c r="V18" i="16"/>
  <c r="Y18" i="16"/>
  <c r="Z18" i="16"/>
  <c r="AA18" i="16"/>
  <c r="AB18" i="16"/>
  <c r="AD18" i="16"/>
  <c r="AG18" i="16"/>
  <c r="B19" i="16"/>
  <c r="C19" i="16"/>
  <c r="D19" i="16"/>
  <c r="F19" i="16"/>
  <c r="I19" i="16"/>
  <c r="J19" i="16"/>
  <c r="K19" i="16"/>
  <c r="L19" i="16"/>
  <c r="N19" i="16"/>
  <c r="Q19" i="16"/>
  <c r="R19" i="16"/>
  <c r="S19" i="16"/>
  <c r="T19" i="16"/>
  <c r="V19" i="16"/>
  <c r="Y19" i="16"/>
  <c r="Z19" i="16"/>
  <c r="AA19" i="16"/>
  <c r="AB19" i="16"/>
  <c r="AD19" i="16"/>
  <c r="AG19" i="16"/>
  <c r="W12" i="16" l="1"/>
  <c r="G17" i="16"/>
  <c r="W16" i="16"/>
  <c r="AE15" i="16"/>
  <c r="AE14" i="16"/>
  <c r="AE13" i="16"/>
  <c r="O19" i="16"/>
  <c r="O17" i="16"/>
  <c r="W15" i="16"/>
  <c r="G14" i="16"/>
  <c r="O13" i="16"/>
  <c r="E12" i="16"/>
  <c r="W18" i="16"/>
  <c r="O15" i="16"/>
  <c r="G15" i="16"/>
  <c r="D11" i="13" l="1"/>
  <c r="G11" i="13"/>
  <c r="J11" i="13"/>
  <c r="C11" i="13"/>
  <c r="E11" i="13"/>
  <c r="F11" i="13"/>
  <c r="H11" i="13"/>
  <c r="I11" i="13"/>
  <c r="K11" i="13"/>
  <c r="B11" i="13"/>
  <c r="E11" i="12"/>
  <c r="F11" i="12"/>
  <c r="J11" i="12"/>
  <c r="C11" i="12"/>
  <c r="D11" i="12"/>
  <c r="G11" i="12"/>
  <c r="H11" i="12"/>
  <c r="I11" i="12"/>
  <c r="K11" i="12"/>
  <c r="B11" i="12"/>
  <c r="I11" i="11"/>
  <c r="J11" i="11"/>
  <c r="C11" i="11"/>
  <c r="D11" i="11"/>
  <c r="E11" i="11"/>
  <c r="F11" i="11"/>
  <c r="G11" i="11"/>
  <c r="H11" i="11"/>
  <c r="K11" i="11"/>
  <c r="B11" i="11"/>
  <c r="B1" i="15"/>
  <c r="G6" i="15" l="1"/>
  <c r="G7" i="15"/>
  <c r="G2" i="15"/>
  <c r="G8" i="15"/>
  <c r="F18" i="15" s="1"/>
  <c r="G18" i="15" s="1"/>
  <c r="J11" i="9" l="1"/>
  <c r="B11" i="9"/>
  <c r="C11" i="9"/>
  <c r="K11" i="9"/>
  <c r="H11" i="9"/>
  <c r="D11" i="9"/>
  <c r="E11" i="9"/>
  <c r="F11" i="9"/>
  <c r="G11" i="9"/>
  <c r="I11" i="9"/>
  <c r="G4" i="15"/>
  <c r="G13" i="15"/>
  <c r="F19" i="15" s="1"/>
  <c r="G19" i="15" s="1"/>
  <c r="G5" i="15"/>
  <c r="F16" i="15" s="1"/>
  <c r="G16" i="15" s="1"/>
  <c r="G12" i="15"/>
  <c r="F17" i="15" s="1"/>
  <c r="G17" i="15" s="1"/>
  <c r="G11" i="15"/>
  <c r="G3" i="15"/>
  <c r="G10" i="15"/>
  <c r="G9" i="15"/>
  <c r="I11" i="7" l="1"/>
  <c r="J11" i="7"/>
  <c r="H11" i="7"/>
  <c r="C11" i="7"/>
  <c r="K11" i="7"/>
  <c r="D11" i="7"/>
  <c r="B11" i="7"/>
  <c r="E11" i="7"/>
  <c r="F11" i="7"/>
  <c r="G11" i="7"/>
  <c r="D11" i="10"/>
  <c r="B11" i="10"/>
  <c r="E11" i="10"/>
  <c r="J11" i="10"/>
  <c r="K11" i="10"/>
  <c r="F11" i="10"/>
  <c r="G11" i="10"/>
  <c r="H11" i="10"/>
  <c r="I11" i="10"/>
  <c r="C11" i="10"/>
  <c r="J11" i="8"/>
  <c r="C11" i="8"/>
  <c r="K11" i="8"/>
  <c r="B11" i="8"/>
  <c r="H11" i="8"/>
  <c r="I11" i="8"/>
  <c r="D11" i="8"/>
  <c r="E11" i="8"/>
  <c r="F11" i="8"/>
  <c r="G11" i="8"/>
  <c r="F23" i="15"/>
  <c r="G23" i="15" s="1"/>
  <c r="C11" i="14" l="1"/>
  <c r="K11" i="14"/>
  <c r="B11" i="14"/>
  <c r="D11" i="14"/>
  <c r="E11" i="14"/>
  <c r="F11" i="14"/>
  <c r="G11" i="14"/>
  <c r="I11" i="14"/>
  <c r="J11" i="14"/>
  <c r="H11" i="14"/>
</calcChain>
</file>

<file path=xl/sharedStrings.xml><?xml version="1.0" encoding="utf-8"?>
<sst xmlns="http://schemas.openxmlformats.org/spreadsheetml/2006/main" count="404" uniqueCount="223">
  <si>
    <t>Source:</t>
  </si>
  <si>
    <t>electricity</t>
  </si>
  <si>
    <t>coal</t>
  </si>
  <si>
    <t>natural gas</t>
  </si>
  <si>
    <t>biomass</t>
  </si>
  <si>
    <t>petroleum diesel</t>
  </si>
  <si>
    <t>heat</t>
  </si>
  <si>
    <t>Notes:</t>
  </si>
  <si>
    <t>RIFF Recipient Industrial Fuel Fractions</t>
  </si>
  <si>
    <t>However, this policy lever can also represent other fuel shifting, such as</t>
  </si>
  <si>
    <t>from coal to natural gas, if you change the settings in this variable.</t>
  </si>
  <si>
    <t>To type (below)  / From type (right)</t>
  </si>
  <si>
    <t>Ensure that each column adds up to 1.</t>
  </si>
  <si>
    <t>crude oil</t>
  </si>
  <si>
    <t>heavy or residual fuel oil</t>
  </si>
  <si>
    <t>LPG propane or butane</t>
  </si>
  <si>
    <t>hydrogen</t>
  </si>
  <si>
    <t>Time (Year)</t>
  </si>
  <si>
    <t>Industrial Fuel Use[electricity if,cement and other carbonates] : MostRecentRun</t>
  </si>
  <si>
    <t>Industrial Fuel Use[electricity if,natural gas and petroleum systems] : MostRecentRun</t>
  </si>
  <si>
    <t>Industrial Fuel Use[electricity if,iron and steel] : MostRecentRun</t>
  </si>
  <si>
    <t>Industrial Fuel Use[electricity if,chemicals] : MostRecentRun</t>
  </si>
  <si>
    <t>Industrial Fuel Use[electricity if,coal mining] : MostRecentRun</t>
  </si>
  <si>
    <t>Industrial Fuel Use[electricity if,waste management] : MostRecentRun</t>
  </si>
  <si>
    <t>Industrial Fuel Use[electricity if,agriculture] : MostRecentRun</t>
  </si>
  <si>
    <t>Industrial Fuel Use[electricity if,other industries] : MostRecentRun</t>
  </si>
  <si>
    <t>Industrial Fuel Use[hard coal if,cement and other carbonates] : MostRecentRun</t>
  </si>
  <si>
    <t>Industrial Fuel Use[hard coal if,natural gas and petroleum systems] : MostRecentRun</t>
  </si>
  <si>
    <t>Industrial Fuel Use[hard coal if,iron and steel] : MostRecentRun</t>
  </si>
  <si>
    <t>Industrial Fuel Use[hard coal if,chemicals] : MostRecentRun</t>
  </si>
  <si>
    <t>Industrial Fuel Use[hard coal if,coal mining] : MostRecentRun</t>
  </si>
  <si>
    <t>Industrial Fuel Use[hard coal if,waste management] : MostRecentRun</t>
  </si>
  <si>
    <t>Industrial Fuel Use[hard coal if,agriculture] : MostRecentRun</t>
  </si>
  <si>
    <t>Industrial Fuel Use[hard coal if,other industries] : MostRecentRun</t>
  </si>
  <si>
    <t>Industrial Fuel Use[natural gas if,cement and other carbonates] : MostRecentRun</t>
  </si>
  <si>
    <t>Industrial Fuel Use[natural gas if,natural gas and petroleum systems] : MostRecentRun</t>
  </si>
  <si>
    <t>Industrial Fuel Use[natural gas if,iron and steel] : MostRecentRun</t>
  </si>
  <si>
    <t>Industrial Fuel Use[natural gas if,chemicals] : MostRecentRun</t>
  </si>
  <si>
    <t>Industrial Fuel Use[natural gas if,coal mining] : MostRecentRun</t>
  </si>
  <si>
    <t>Industrial Fuel Use[natural gas if,waste management] : MostRecentRun</t>
  </si>
  <si>
    <t>Industrial Fuel Use[natural gas if,agriculture] : MostRecentRun</t>
  </si>
  <si>
    <t>Industrial Fuel Use[natural gas if,other industries] : MostRecentRun</t>
  </si>
  <si>
    <t>Industrial Fuel Use[biomass if,cement and other carbonates] : MostRecentRun</t>
  </si>
  <si>
    <t>Industrial Fuel Use[biomass if,natural gas and petroleum systems] : MostRecentRun</t>
  </si>
  <si>
    <t>Industrial Fuel Use[biomass if,iron and steel] : MostRecentRun</t>
  </si>
  <si>
    <t>Industrial Fuel Use[biomass if,chemicals] : MostRecentRun</t>
  </si>
  <si>
    <t>Industrial Fuel Use[biomass if,coal mining] : MostRecentRun</t>
  </si>
  <si>
    <t>Industrial Fuel Use[biomass if,waste management] : MostRecentRun</t>
  </si>
  <si>
    <t>Industrial Fuel Use[biomass if,agriculture] : MostRecentRun</t>
  </si>
  <si>
    <t>Industrial Fuel Use[biomass if,other industries] : MostRecentRun</t>
  </si>
  <si>
    <t>Industrial Fuel Use[petroleum diesel if,cement and other carbonates] : MostRecentRun</t>
  </si>
  <si>
    <t>Industrial Fuel Use[petroleum diesel if,natural gas and petroleum systems] : MostRecentRun</t>
  </si>
  <si>
    <t>Industrial Fuel Use[petroleum diesel if,iron and steel] : MostRecentRun</t>
  </si>
  <si>
    <t>Industrial Fuel Use[petroleum diesel if,chemicals] : MostRecentRun</t>
  </si>
  <si>
    <t>Industrial Fuel Use[petroleum diesel if,coal mining] : MostRecentRun</t>
  </si>
  <si>
    <t>Industrial Fuel Use[petroleum diesel if,waste management] : MostRecentRun</t>
  </si>
  <si>
    <t>Industrial Fuel Use[petroleum diesel if,agriculture] : MostRecentRun</t>
  </si>
  <si>
    <t>Industrial Fuel Use[petroleum diesel if,other industries] : MostRecentRun</t>
  </si>
  <si>
    <t>Industrial Fuel Use[heat if,cement and other carbonates] : MostRecentRun</t>
  </si>
  <si>
    <t>Industrial Fuel Use[heat if,natural gas and petroleum systems] : MostRecentRun</t>
  </si>
  <si>
    <t>Industrial Fuel Use[heat if,iron and steel] : MostRecentRun</t>
  </si>
  <si>
    <t>Industrial Fuel Use[heat if,chemicals] : MostRecentRun</t>
  </si>
  <si>
    <t>Industrial Fuel Use[heat if,coal mining] : MostRecentRun</t>
  </si>
  <si>
    <t>Industrial Fuel Use[heat if,waste management] : MostRecentRun</t>
  </si>
  <si>
    <t>Industrial Fuel Use[heat if,agriculture] : MostRecentRun</t>
  </si>
  <si>
    <t>Industrial Fuel Use[heat if,other industries] : MostRecentRun</t>
  </si>
  <si>
    <t>Industrial Fuel Use[crude oil if,cement and other carbonates] : MostRecentRun</t>
  </si>
  <si>
    <t>Industrial Fuel Use[crude oil if,natural gas and petroleum systems] : MostRecentRun</t>
  </si>
  <si>
    <t>Industrial Fuel Use[crude oil if,iron and steel] : MostRecentRun</t>
  </si>
  <si>
    <t>Industrial Fuel Use[crude oil if,chemicals] : MostRecentRun</t>
  </si>
  <si>
    <t>Industrial Fuel Use[crude oil if,coal mining] : MostRecentRun</t>
  </si>
  <si>
    <t>Industrial Fuel Use[crude oil if,waste management] : MostRecentRun</t>
  </si>
  <si>
    <t>Industrial Fuel Use[crude oil if,agriculture] : MostRecentRun</t>
  </si>
  <si>
    <t>Industrial Fuel Use[crude oil if,other industries] : MostRecentRun</t>
  </si>
  <si>
    <t>Industrial Fuel Use[heavy or residual fuel oil if,cement and other carbonates] : MostRecentRun</t>
  </si>
  <si>
    <t>Industrial Fuel Use[heavy or residual fuel oil if,natural gas and petroleum systems] : MostRecentRun</t>
  </si>
  <si>
    <t>Industrial Fuel Use[heavy or residual fuel oil if,iron and steel] : MostRecentRun</t>
  </si>
  <si>
    <t>Industrial Fuel Use[heavy or residual fuel oil if,chemicals] : MostRecentRun</t>
  </si>
  <si>
    <t>Industrial Fuel Use[heavy or residual fuel oil if,coal mining] : MostRecentRun</t>
  </si>
  <si>
    <t>Industrial Fuel Use[heavy or residual fuel oil if,waste management] : MostRecentRun</t>
  </si>
  <si>
    <t>Industrial Fuel Use[heavy or residual fuel oil if,agriculture] : MostRecentRun</t>
  </si>
  <si>
    <t>Industrial Fuel Use[heavy or residual fuel oil if,other industries] : MostRecentRun</t>
  </si>
  <si>
    <t>Industrial Fuel Use[LPG propane or butane if,cement and other carbonates] : MostRecentRun</t>
  </si>
  <si>
    <t>Industrial Fuel Use[LPG propane or butane if,natural gas and petroleum systems] : MostRecentRun</t>
  </si>
  <si>
    <t>Industrial Fuel Use[LPG propane or butane if,iron and steel] : MostRecentRun</t>
  </si>
  <si>
    <t>Industrial Fuel Use[LPG propane or butane if,chemicals] : MostRecentRun</t>
  </si>
  <si>
    <t>Industrial Fuel Use[LPG propane or butane if,coal mining] : MostRecentRun</t>
  </si>
  <si>
    <t>Industrial Fuel Use[LPG propane or butane if,waste management] : MostRecentRun</t>
  </si>
  <si>
    <t>Industrial Fuel Use[LPG propane or butane if,agriculture] : MostRecentRun</t>
  </si>
  <si>
    <t>Industrial Fuel Use[LPG propane or butane if,other industries] : MostRecentRun</t>
  </si>
  <si>
    <t>Industrial Fuel Use[hydrogen if,cement and other carbonates] : MostRecentRun</t>
  </si>
  <si>
    <t>Industrial Fuel Use[hydrogen if,natural gas and petroleum systems] : MostRecentRun</t>
  </si>
  <si>
    <t>Industrial Fuel Use[hydrogen if,iron and steel] : MostRecentRun</t>
  </si>
  <si>
    <t>Industrial Fuel Use[hydrogen if,chemicals] : MostRecentRun</t>
  </si>
  <si>
    <t>Industrial Fuel Use[hydrogen if,coal mining] : MostRecentRun</t>
  </si>
  <si>
    <t>Industrial Fuel Use[hydrogen if,waste management] : MostRecentRun</t>
  </si>
  <si>
    <t>Industrial Fuel Use[hydrogen if,agriculture] : MostRecentRun</t>
  </si>
  <si>
    <t>Industrial Fuel Use[hydrogen if,other industries] : MostRecentRun</t>
  </si>
  <si>
    <t>Glass</t>
  </si>
  <si>
    <t>Computers, Electronics</t>
  </si>
  <si>
    <t>Aluminum</t>
  </si>
  <si>
    <t>Cement</t>
  </si>
  <si>
    <t>Plstics and Rubber</t>
  </si>
  <si>
    <t>Fabricated Metals</t>
  </si>
  <si>
    <t>Iron and Steel</t>
  </si>
  <si>
    <t>Food and Beverage</t>
  </si>
  <si>
    <t>Balance of Manufacturing</t>
  </si>
  <si>
    <t>Forest Products</t>
  </si>
  <si>
    <t>Petroleum Refining</t>
  </si>
  <si>
    <t>Chemicals</t>
  </si>
  <si>
    <t>NREL Industry Category</t>
  </si>
  <si>
    <t>Width Using Pixel Ruler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</si>
  <si>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</si>
  <si>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</si>
  <si>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</si>
  <si>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</si>
  <si>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</si>
  <si>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</si>
  <si>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</si>
  <si>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</si>
  <si>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EPS Industry Category</t>
  </si>
  <si>
    <t>Apportioned BTUs</t>
  </si>
  <si>
    <t>Fraction Electrification Potential</t>
  </si>
  <si>
    <t>For the U.S., we use this policy to represent electrification of industry, with hydrogen constituting the rest of the</t>
  </si>
  <si>
    <t>potential. This is because electrification has some technical limitations, whereas hydrogen technologies</t>
  </si>
  <si>
    <t>(if commercialized) could theoretically replace all fossil fuels used for energy purposes.</t>
  </si>
  <si>
    <t>NREL</t>
  </si>
  <si>
    <t>Electrification of Industry</t>
  </si>
  <si>
    <t>https://www.nrel.gov/docs/fy18osti/72311.pdf</t>
  </si>
  <si>
    <t>Slide 9 for current electricity use in industry, slide 22 for 2050 electrification potential (medium case used)</t>
  </si>
  <si>
    <t>31% of First Simulated Year's Total Energy Use (BTU), based on NREL electrification potential</t>
  </si>
  <si>
    <t>NREL's electrification potential does not appear to include non-manufacturing industries</t>
  </si>
  <si>
    <t>(which includes agriculture and mining). NREL reports electricity is generally &lt;10%</t>
  </si>
  <si>
    <t>for these industry categories.</t>
  </si>
  <si>
    <t>of site energy use. Therefore, a electrification potential of 0.1 is conservatively used</t>
  </si>
  <si>
    <t>Fuel Use for Energy Purposes before Fuel Shifting[other industries,hydrogen if] : MostRecentRun</t>
  </si>
  <si>
    <t>Fuel Use for Energy Purposes before Fuel Shifting[other industries,LPG propane or butane if] : MostRecentRun</t>
  </si>
  <si>
    <t>Fuel Use for Energy Purposes before Fuel Shifting[other industries,heavy or residual fuel oil if] : MostRecentRun</t>
  </si>
  <si>
    <t>Fuel Use for Energy Purposes before Fuel Shifting[other industries,crude oil if] : MostRecentRun</t>
  </si>
  <si>
    <t>Fuel Use for Energy Purposes before Fuel Shifting[other industries,heat if] : MostRecentRun</t>
  </si>
  <si>
    <t>Fuel Use for Energy Purposes before Fuel Shifting[other industries,petroleum diesel if] : MostRecentRun</t>
  </si>
  <si>
    <t>Fuel Use for Energy Purposes before Fuel Shifting[other industries,biomass if] : MostRecentRun</t>
  </si>
  <si>
    <t>Fuel Use for Energy Purposes before Fuel Shifting[other industries,natural gas if] : MostRecentRun</t>
  </si>
  <si>
    <t>Fuel Use for Energy Purposes before Fuel Shifting[other industries,hard coal if] : MostRecentRun</t>
  </si>
  <si>
    <t>Fuel Use for Energy Purposes before Fuel Shifting[other industries,electricity if] : MostRecentRun</t>
  </si>
  <si>
    <t>Fuel Use for Energy Purposes before Fuel Shifting[agriculture,hydrogen if] : MostRecentRun</t>
  </si>
  <si>
    <t>Fuel Use for Energy Purposes before Fuel Shifting[agriculture,LPG propane or butane if] : MostRecentRun</t>
  </si>
  <si>
    <t>Fuel Use for Energy Purposes before Fuel Shifting[agriculture,heavy or residual fuel oil if] : MostRecentRun</t>
  </si>
  <si>
    <t>Fuel Use for Energy Purposes before Fuel Shifting[agriculture,crude oil if] : MostRecentRun</t>
  </si>
  <si>
    <t>Fuel Use for Energy Purposes before Fuel Shifting[agriculture,heat if] : MostRecentRun</t>
  </si>
  <si>
    <t>Fuel Use for Energy Purposes before Fuel Shifting[agriculture,petroleum diesel if] : MostRecentRun</t>
  </si>
  <si>
    <t>Fuel Use for Energy Purposes before Fuel Shifting[agriculture,biomass if] : MostRecentRun</t>
  </si>
  <si>
    <t>Fuel Use for Energy Purposes before Fuel Shifting[agriculture,natural gas if] : MostRecentRun</t>
  </si>
  <si>
    <t>Fuel Use for Energy Purposes before Fuel Shifting[agriculture,hard coal if] : MostRecentRun</t>
  </si>
  <si>
    <t>Fuel Use for Energy Purposes before Fuel Shifting[agriculture,electricity if] : MostRecentRun</t>
  </si>
  <si>
    <t>Fuel Use for Energy Purposes before Fuel Shifting[waste management,hydrogen if] : MostRecentRun</t>
  </si>
  <si>
    <t>Fuel Use for Energy Purposes before Fuel Shifting[waste management,LPG propane or butane if] : MostRecentRun</t>
  </si>
  <si>
    <t>Fuel Use for Energy Purposes before Fuel Shifting[waste management,heavy or residual fuel oil if] : MostRecentRun</t>
  </si>
  <si>
    <t>Fuel Use for Energy Purposes before Fuel Shifting[waste management,crude oil if] : MostRecentRun</t>
  </si>
  <si>
    <t>Fuel Use for Energy Purposes before Fuel Shifting[waste management,heat if] : MostRecentRun</t>
  </si>
  <si>
    <t>Fuel Use for Energy Purposes before Fuel Shifting[waste management,petroleum diesel if] : MostRecentRun</t>
  </si>
  <si>
    <t>Fuel Use for Energy Purposes before Fuel Shifting[waste management,biomass if] : MostRecentRun</t>
  </si>
  <si>
    <t>Fuel Use for Energy Purposes before Fuel Shifting[waste management,natural gas if] : MostRecentRun</t>
  </si>
  <si>
    <t>Fuel Use for Energy Purposes before Fuel Shifting[waste management,hard coal if] : MostRecentRun</t>
  </si>
  <si>
    <t>Fuel Use for Energy Purposes before Fuel Shifting[waste management,electricity if] : MostRecentRun</t>
  </si>
  <si>
    <t>Fuel Use for Energy Purposes before Fuel Shifting[coal mining,hydrogen if] : MostRecentRun</t>
  </si>
  <si>
    <t>Fuel Use for Energy Purposes before Fuel Shifting[coal mining,LPG propane or butane if] : MostRecentRun</t>
  </si>
  <si>
    <t>Fuel Use for Energy Purposes before Fuel Shifting[coal mining,heavy or residual fuel oil if] : MostRecentRun</t>
  </si>
  <si>
    <t>Fuel Use for Energy Purposes before Fuel Shifting[coal mining,crude oil if] : MostRecentRun</t>
  </si>
  <si>
    <t>Fuel Use for Energy Purposes before Fuel Shifting[coal mining,heat if] : MostRecentRun</t>
  </si>
  <si>
    <t>Fuel Use for Energy Purposes before Fuel Shifting[coal mining,petroleum diesel if] : MostRecentRun</t>
  </si>
  <si>
    <t>Fuel Use for Energy Purposes before Fuel Shifting[coal mining,biomass if] : MostRecentRun</t>
  </si>
  <si>
    <t>Fuel Use for Energy Purposes before Fuel Shifting[coal mining,natural gas if] : MostRecentRun</t>
  </si>
  <si>
    <t>Fuel Use for Energy Purposes before Fuel Shifting[coal mining,hard coal if] : MostRecentRun</t>
  </si>
  <si>
    <t>Fuel Use for Energy Purposes before Fuel Shifting[coal mining,electricity if] : MostRecentRun</t>
  </si>
  <si>
    <t>Fuel Use for Energy Purposes before Fuel Shifting[chemicals,hydrogen if] : MostRecentRun</t>
  </si>
  <si>
    <t>Fuel Use for Energy Purposes before Fuel Shifting[chemicals,LPG propane or butane if] : MostRecentRun</t>
  </si>
  <si>
    <t>Fuel Use for Energy Purposes before Fuel Shifting[chemicals,heavy or residual fuel oil if] : MostRecentRun</t>
  </si>
  <si>
    <t>Fuel Use for Energy Purposes before Fuel Shifting[chemicals,crude oil if] : MostRecentRun</t>
  </si>
  <si>
    <t>Fuel Use for Energy Purposes before Fuel Shifting[chemicals,heat if] : MostRecentRun</t>
  </si>
  <si>
    <t>Fuel Use for Energy Purposes before Fuel Shifting[chemicals,petroleum diesel if] : MostRecentRun</t>
  </si>
  <si>
    <t>Fuel Use for Energy Purposes before Fuel Shifting[chemicals,biomass if] : MostRecentRun</t>
  </si>
  <si>
    <t>Fuel Use for Energy Purposes before Fuel Shifting[chemicals,natural gas if] : MostRecentRun</t>
  </si>
  <si>
    <t>Fuel Use for Energy Purposes before Fuel Shifting[chemicals,hard coal if] : MostRecentRun</t>
  </si>
  <si>
    <t>Fuel Use for Energy Purposes before Fuel Shifting[chemicals,electricity if] : MostRecentRun</t>
  </si>
  <si>
    <t>Fuel Use for Energy Purposes before Fuel Shifting[iron and steel,hydrogen if] : MostRecentRun</t>
  </si>
  <si>
    <t>Fuel Use for Energy Purposes before Fuel Shifting[iron and steel,LPG propane or butane if] : MostRecentRun</t>
  </si>
  <si>
    <t>Fuel Use for Energy Purposes before Fuel Shifting[iron and steel,heavy or residual fuel oil if] : MostRecentRun</t>
  </si>
  <si>
    <t>Fuel Use for Energy Purposes before Fuel Shifting[iron and steel,crude oil if] : MostRecentRun</t>
  </si>
  <si>
    <t>Fuel Use for Energy Purposes before Fuel Shifting[iron and steel,heat if] : MostRecentRun</t>
  </si>
  <si>
    <t>Fuel Use for Energy Purposes before Fuel Shifting[iron and steel,petroleum diesel if] : MostRecentRun</t>
  </si>
  <si>
    <t>Fuel Use for Energy Purposes before Fuel Shifting[iron and steel,biomass if] : MostRecentRun</t>
  </si>
  <si>
    <t>Fuel Use for Energy Purposes before Fuel Shifting[iron and steel,natural gas if] : MostRecentRun</t>
  </si>
  <si>
    <t>Fuel Use for Energy Purposes before Fuel Shifting[iron and steel,hard coal if] : MostRecentRun</t>
  </si>
  <si>
    <t>Fuel Use for Energy Purposes before Fuel Shifting[iron and steel,electricity if] : MostRecentRun</t>
  </si>
  <si>
    <t>Fuel Use for Energy Purposes before Fuel Shifting[natural gas and petroleum systems,hydrogen if] : MostRecentRun</t>
  </si>
  <si>
    <t>Fuel Use for Energy Purposes before Fuel Shifting[natural gas and petroleum systems,LPG propane or butane if] : MostRecentRun</t>
  </si>
  <si>
    <t>Fuel Use for Energy Purposes before Fuel Shifting[natural gas and petroleum systems,heavy or residual fuel oil if] : MostRecentRun</t>
  </si>
  <si>
    <t>Fuel Use for Energy Purposes before Fuel Shifting[natural gas and petroleum systems,crude oil if] : MostRecentRun</t>
  </si>
  <si>
    <t>Fuel Use for Energy Purposes before Fuel Shifting[natural gas and petroleum systems,heat if] : MostRecentRun</t>
  </si>
  <si>
    <t>Fuel Use for Energy Purposes before Fuel Shifting[natural gas and petroleum systems,petroleum diesel if] : MostRecentRun</t>
  </si>
  <si>
    <t>Fuel Use for Energy Purposes before Fuel Shifting[natural gas and petroleum systems,biomass if] : MostRecentRun</t>
  </si>
  <si>
    <t>Fuel Use for Energy Purposes before Fuel Shifting[natural gas and petroleum systems,natural gas if] : MostRecentRun</t>
  </si>
  <si>
    <t>Fuel Use for Energy Purposes before Fuel Shifting[natural gas and petroleum systems,hard coal if] : MostRecentRun</t>
  </si>
  <si>
    <t>Fuel Use for Energy Purposes before Fuel Shifting[natural gas and petroleum systems,electricity if] : MostRecentRun</t>
  </si>
  <si>
    <t>Fuel Use for Energy Purposes before Fuel Shifting[cement and other carbonates,hydrogen if] : MostRecentRun</t>
  </si>
  <si>
    <t>Fuel Use for Energy Purposes before Fuel Shifting[cement and other carbonates,LPG propane or butane if] : MostRecentRun</t>
  </si>
  <si>
    <t>Fuel Use for Energy Purposes before Fuel Shifting[cement and other carbonates,heavy or residual fuel oil if] : MostRecentRun</t>
  </si>
  <si>
    <t>Fuel Use for Energy Purposes before Fuel Shifting[cement and other carbonates,crude oil if] : MostRecentRun</t>
  </si>
  <si>
    <t>Fuel Use for Energy Purposes before Fuel Shifting[cement and other carbonates,heat if] : MostRecentRun</t>
  </si>
  <si>
    <t>Fuel Use for Energy Purposes before Fuel Shifting[cement and other carbonates,petroleum diesel if] : MostRecentRun</t>
  </si>
  <si>
    <t>Fuel Use for Energy Purposes before Fuel Shifting[cement and other carbonates,biomass if] : MostRecentRun</t>
  </si>
  <si>
    <t>Fuel Use for Energy Purposes before Fuel Shifting[cement and other carbonates,natural gas if] : MostRecentRun</t>
  </si>
  <si>
    <t>Fuel Use for Energy Purposes before Fuel Shifting[cement and other carbonates,hard coal if] : MostRecentRun</t>
  </si>
  <si>
    <t>Fuel Use for Energy Purposes before Fuel Shifting[cement and other carbonates,electricity if] : MostRecentRun</t>
  </si>
  <si>
    <t>ngps</t>
  </si>
  <si>
    <t>cement</t>
  </si>
  <si>
    <t>Original RIFF value</t>
  </si>
  <si>
    <t>Share of Energy Use</t>
  </si>
  <si>
    <t>Energy Use</t>
  </si>
  <si>
    <t>Weighted RIFF value</t>
  </si>
  <si>
    <t>For version 3.1.0, Texas is using a weighted average RIFF value across all industries. This will be reverted to unique</t>
  </si>
  <si>
    <t>values for each industry once Texas is switched to version 3.1.2, which incorporates a needed bug fix.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</si>
</sst>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1" fontId="1" fillId="0" borderId="0" xfId="0" applyNumberFormat="1" applyFont="1" applyAlignment="1">
      <alignment wrapText="1"/>
    </xf>
    <xf numFmtId="0" fontId="1" fillId="0" borderId="0" xfId="0" applyFont="1" applyAlignment="1"/>
    <xf numFmtId="0" fontId="2" fillId="0" borderId="0" xfId="1" applyAlignment="1"/>
    <xf numFmtId="0" fontId="4" fillId="0" borderId="0" xfId="1" applyFont="1" applyAlignment="1"/>
    <xf numFmtId="11" fontId="1" fillId="0" borderId="0" xfId="0" applyNumberFormat="1" applyFont="1" applyAlignment="1"/>
    <xf numFmtId="11" fontId="0" fillId="0" borderId="0" xfId="0" applyNumberFormat="1" applyAlignment="1"/>
    <xf numFmtId="11" fontId="4" fillId="0" borderId="0" xfId="0" applyNumberFormat="1" applyFont="1" applyAlignment="1"/>
    <xf numFmtId="2" fontId="0" fillId="0" borderId="0" xfId="2" applyNumberFormat="1" applyFont="1" applyAlignment="1"/>
    <xf numFmtId="11" fontId="5" fillId="0" borderId="0" xfId="0" applyNumberFormat="1" applyFont="1" applyAlignment="1"/>
    <xf numFmtId="2" fontId="0" fillId="0" borderId="0" xfId="0" applyNumberFormat="1" applyAlignment="1"/>
    <xf numFmtId="11" fontId="0" fillId="0" borderId="0" xfId="0" applyNumberFormat="1"/>
    <xf numFmtId="164" fontId="0" fillId="0" borderId="0" xfId="2" applyNumberFormat="1" applyFont="1"/>
    <xf numFmtId="2" fontId="0" fillId="0" borderId="0" xfId="0" applyNumberFormat="1"/>
    <xf numFmtId="0" fontId="0" fillId="2" borderId="0" xfId="0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0</xdr:row>
      <xdr:rowOff>223837</xdr:rowOff>
    </xdr:from>
    <xdr:to>
      <xdr:col>15</xdr:col>
      <xdr:colOff>466123</xdr:colOff>
      <xdr:row>19</xdr:row>
      <xdr:rowOff>137623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1488" y="223837"/>
          <a:ext cx="4819048" cy="3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8osti/7231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A19" sqref="A19"/>
    </sheetView>
  </sheetViews>
  <sheetFormatPr defaultColWidth="9.1328125" defaultRowHeight="14.25" x14ac:dyDescent="0.45"/>
  <cols>
    <col min="1" max="1" width="9.1328125" style="2"/>
    <col min="2" max="2" width="85.3984375" style="2" customWidth="1"/>
    <col min="3" max="16384" width="9.1328125" style="2"/>
  </cols>
  <sheetData>
    <row r="1" spans="1:2" x14ac:dyDescent="0.45">
      <c r="A1" s="7" t="s">
        <v>8</v>
      </c>
    </row>
    <row r="3" spans="1:2" x14ac:dyDescent="0.45">
      <c r="A3" s="7" t="s">
        <v>0</v>
      </c>
      <c r="B3" s="2" t="s">
        <v>126</v>
      </c>
    </row>
    <row r="4" spans="1:2" x14ac:dyDescent="0.45">
      <c r="B4" s="1">
        <v>2018</v>
      </c>
    </row>
    <row r="5" spans="1:2" x14ac:dyDescent="0.45">
      <c r="B5" s="1" t="s">
        <v>127</v>
      </c>
    </row>
    <row r="6" spans="1:2" x14ac:dyDescent="0.45">
      <c r="B6" s="8" t="s">
        <v>128</v>
      </c>
    </row>
    <row r="7" spans="1:2" x14ac:dyDescent="0.45">
      <c r="B7" s="9" t="s">
        <v>129</v>
      </c>
    </row>
    <row r="9" spans="1:2" x14ac:dyDescent="0.45">
      <c r="A9" s="7" t="s">
        <v>7</v>
      </c>
    </row>
    <row r="10" spans="1:2" x14ac:dyDescent="0.45">
      <c r="A10" s="2" t="s">
        <v>123</v>
      </c>
    </row>
    <row r="11" spans="1:2" x14ac:dyDescent="0.45">
      <c r="A11" s="2" t="s">
        <v>124</v>
      </c>
    </row>
    <row r="12" spans="1:2" x14ac:dyDescent="0.45">
      <c r="A12" s="2" t="s">
        <v>125</v>
      </c>
    </row>
    <row r="13" spans="1:2" x14ac:dyDescent="0.45">
      <c r="A13" s="2" t="s">
        <v>9</v>
      </c>
    </row>
    <row r="14" spans="1:2" x14ac:dyDescent="0.45">
      <c r="A14" s="2" t="s">
        <v>10</v>
      </c>
    </row>
    <row r="15" spans="1:2" x14ac:dyDescent="0.45">
      <c r="A15" s="7" t="s">
        <v>12</v>
      </c>
    </row>
    <row r="17" spans="1:1" x14ac:dyDescent="0.45">
      <c r="A17" s="2" t="s">
        <v>221</v>
      </c>
    </row>
    <row r="18" spans="1:1" x14ac:dyDescent="0.45">
      <c r="A18" s="2" t="s">
        <v>222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>
      <selection activeCell="B2" sqref="B2:K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f>Calculations!$B$31</f>
        <v>0.30873571700685321</v>
      </c>
      <c r="C2" s="15">
        <f>Calculations!$B$31</f>
        <v>0.30873571700685321</v>
      </c>
      <c r="D2" s="15">
        <f>Calculations!$B$31</f>
        <v>0.30873571700685321</v>
      </c>
      <c r="E2" s="15">
        <f>Calculations!$B$31</f>
        <v>0.30873571700685321</v>
      </c>
      <c r="F2" s="15">
        <f>Calculations!$B$31</f>
        <v>0.30873571700685321</v>
      </c>
      <c r="G2" s="15">
        <f>Calculations!$B$31</f>
        <v>0.30873571700685321</v>
      </c>
      <c r="H2" s="15">
        <f>Calculations!$B$31</f>
        <v>0.30873571700685321</v>
      </c>
      <c r="I2" s="15">
        <f>Calculations!$B$31</f>
        <v>0.30873571700685321</v>
      </c>
      <c r="J2" s="15">
        <f>Calculations!$B$31</f>
        <v>0.30873571700685321</v>
      </c>
      <c r="K2" s="15">
        <f>Calculations!$B$31</f>
        <v>0.30873571700685321</v>
      </c>
    </row>
    <row r="3" spans="1:11" x14ac:dyDescent="0.4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4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4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4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5">
      <c r="A11" s="2" t="s">
        <v>16</v>
      </c>
      <c r="B11" s="2">
        <f>1-B2</f>
        <v>0.69126428299314679</v>
      </c>
      <c r="C11" s="2">
        <f t="shared" ref="C11:K11" si="0">1-C2</f>
        <v>0.69126428299314679</v>
      </c>
      <c r="D11" s="2">
        <f t="shared" si="0"/>
        <v>0.69126428299314679</v>
      </c>
      <c r="E11" s="2">
        <f t="shared" si="0"/>
        <v>0.69126428299314679</v>
      </c>
      <c r="F11" s="2">
        <f t="shared" si="0"/>
        <v>0.69126428299314679</v>
      </c>
      <c r="G11" s="2">
        <f t="shared" si="0"/>
        <v>0.69126428299314679</v>
      </c>
      <c r="H11" s="2">
        <f t="shared" si="0"/>
        <v>0.69126428299314679</v>
      </c>
      <c r="I11" s="2">
        <f t="shared" si="0"/>
        <v>0.69126428299314679</v>
      </c>
      <c r="J11" s="2">
        <f t="shared" si="0"/>
        <v>0.69126428299314679</v>
      </c>
      <c r="K11" s="2">
        <f t="shared" si="0"/>
        <v>0.69126428299314679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>
      <selection activeCell="B2" sqref="B2:K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f>Calculations!$B$31</f>
        <v>0.30873571700685321</v>
      </c>
      <c r="C2" s="15">
        <f>Calculations!$B$31</f>
        <v>0.30873571700685321</v>
      </c>
      <c r="D2" s="15">
        <f>Calculations!$B$31</f>
        <v>0.30873571700685321</v>
      </c>
      <c r="E2" s="15">
        <f>Calculations!$B$31</f>
        <v>0.30873571700685321</v>
      </c>
      <c r="F2" s="15">
        <f>Calculations!$B$31</f>
        <v>0.30873571700685321</v>
      </c>
      <c r="G2" s="15">
        <f>Calculations!$B$31</f>
        <v>0.30873571700685321</v>
      </c>
      <c r="H2" s="15">
        <f>Calculations!$B$31</f>
        <v>0.30873571700685321</v>
      </c>
      <c r="I2" s="15">
        <f>Calculations!$B$31</f>
        <v>0.30873571700685321</v>
      </c>
      <c r="J2" s="15">
        <f>Calculations!$B$31</f>
        <v>0.30873571700685321</v>
      </c>
      <c r="K2" s="15">
        <f>Calculations!$B$31</f>
        <v>0.30873571700685321</v>
      </c>
    </row>
    <row r="3" spans="1:11" x14ac:dyDescent="0.4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4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4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4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5">
      <c r="A11" s="2" t="s">
        <v>16</v>
      </c>
      <c r="B11" s="2">
        <f>1-B2</f>
        <v>0.69126428299314679</v>
      </c>
      <c r="C11" s="2">
        <f t="shared" ref="C11:K11" si="0">1-C2</f>
        <v>0.69126428299314679</v>
      </c>
      <c r="D11" s="2">
        <f t="shared" si="0"/>
        <v>0.69126428299314679</v>
      </c>
      <c r="E11" s="2">
        <f t="shared" si="0"/>
        <v>0.69126428299314679</v>
      </c>
      <c r="F11" s="2">
        <f t="shared" si="0"/>
        <v>0.69126428299314679</v>
      </c>
      <c r="G11" s="2">
        <f t="shared" si="0"/>
        <v>0.69126428299314679</v>
      </c>
      <c r="H11" s="2">
        <f t="shared" si="0"/>
        <v>0.69126428299314679</v>
      </c>
      <c r="I11" s="2">
        <f t="shared" si="0"/>
        <v>0.69126428299314679</v>
      </c>
      <c r="J11" s="2">
        <f t="shared" si="0"/>
        <v>0.69126428299314679</v>
      </c>
      <c r="K11" s="2">
        <f t="shared" si="0"/>
        <v>0.69126428299314679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>
      <selection activeCell="B2" sqref="B2:K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f>Calculations!$B$31</f>
        <v>0.30873571700685321</v>
      </c>
      <c r="C2" s="15">
        <f>Calculations!$B$31</f>
        <v>0.30873571700685321</v>
      </c>
      <c r="D2" s="15">
        <f>Calculations!$B$31</f>
        <v>0.30873571700685321</v>
      </c>
      <c r="E2" s="15">
        <f>Calculations!$B$31</f>
        <v>0.30873571700685321</v>
      </c>
      <c r="F2" s="15">
        <f>Calculations!$B$31</f>
        <v>0.30873571700685321</v>
      </c>
      <c r="G2" s="15">
        <f>Calculations!$B$31</f>
        <v>0.30873571700685321</v>
      </c>
      <c r="H2" s="15">
        <f>Calculations!$B$31</f>
        <v>0.30873571700685321</v>
      </c>
      <c r="I2" s="15">
        <f>Calculations!$B$31</f>
        <v>0.30873571700685321</v>
      </c>
      <c r="J2" s="15">
        <f>Calculations!$B$31</f>
        <v>0.30873571700685321</v>
      </c>
      <c r="K2" s="15">
        <f>Calculations!$B$31</f>
        <v>0.30873571700685321</v>
      </c>
    </row>
    <row r="3" spans="1:11" x14ac:dyDescent="0.45">
      <c r="A3" s="2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45">
      <c r="A4" s="2" t="s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x14ac:dyDescent="0.45">
      <c r="A5" s="2" t="s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x14ac:dyDescent="0.45">
      <c r="A6" s="2" t="s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</row>
    <row r="7" spans="1:11" x14ac:dyDescent="0.45">
      <c r="A7" s="2" t="s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</row>
    <row r="8" spans="1:11" x14ac:dyDescent="0.45">
      <c r="A8" s="2" t="s">
        <v>13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</row>
    <row r="9" spans="1:11" x14ac:dyDescent="0.45">
      <c r="A9" s="2" t="s">
        <v>14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</row>
    <row r="10" spans="1:11" x14ac:dyDescent="0.45">
      <c r="A10" s="2" t="s">
        <v>15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</row>
    <row r="11" spans="1:11" x14ac:dyDescent="0.45">
      <c r="A11" s="2" t="s">
        <v>16</v>
      </c>
      <c r="B11" s="15">
        <f>1-B2</f>
        <v>0.69126428299314679</v>
      </c>
      <c r="C11" s="15">
        <f t="shared" ref="C11:K11" si="0">1-C2</f>
        <v>0.69126428299314679</v>
      </c>
      <c r="D11" s="15">
        <f t="shared" si="0"/>
        <v>0.69126428299314679</v>
      </c>
      <c r="E11" s="15">
        <f t="shared" si="0"/>
        <v>0.69126428299314679</v>
      </c>
      <c r="F11" s="15">
        <f t="shared" si="0"/>
        <v>0.69126428299314679</v>
      </c>
      <c r="G11" s="15">
        <f t="shared" si="0"/>
        <v>0.69126428299314679</v>
      </c>
      <c r="H11" s="15">
        <f t="shared" si="0"/>
        <v>0.69126428299314679</v>
      </c>
      <c r="I11" s="15">
        <f t="shared" si="0"/>
        <v>0.69126428299314679</v>
      </c>
      <c r="J11" s="15">
        <f t="shared" si="0"/>
        <v>0.69126428299314679</v>
      </c>
      <c r="K11" s="15">
        <f t="shared" si="0"/>
        <v>0.69126428299314679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workbookViewId="0"/>
  </sheetViews>
  <sheetFormatPr defaultColWidth="9.1328125" defaultRowHeight="14.25" x14ac:dyDescent="0.45"/>
  <cols>
    <col min="1" max="1" width="61.73046875" style="2" customWidth="1"/>
    <col min="2" max="4" width="9.1328125" style="2"/>
    <col min="5" max="5" width="29.265625" style="2" customWidth="1"/>
    <col min="6" max="6" width="14.59765625" style="2" customWidth="1"/>
    <col min="7" max="7" width="22.265625" style="2" customWidth="1"/>
    <col min="8" max="16384" width="9.1328125" style="2"/>
  </cols>
  <sheetData>
    <row r="1" spans="1:34" ht="28.5" x14ac:dyDescent="0.45">
      <c r="A1" s="3" t="s">
        <v>130</v>
      </c>
      <c r="B1" s="10">
        <f>SUM(B4:B83)*0.31</f>
        <v>7385824488419130</v>
      </c>
      <c r="E1" s="3" t="s">
        <v>110</v>
      </c>
      <c r="F1" s="3" t="s">
        <v>111</v>
      </c>
      <c r="G1" s="3" t="s">
        <v>121</v>
      </c>
    </row>
    <row r="2" spans="1:34" x14ac:dyDescent="0.45">
      <c r="E2" s="2" t="s">
        <v>98</v>
      </c>
      <c r="F2" s="2">
        <v>18</v>
      </c>
      <c r="G2" s="11">
        <f t="shared" ref="G2:G13" si="0">F2/SUM($F$2:$F$13)*$B$1</f>
        <v>109962647470260</v>
      </c>
    </row>
    <row r="3" spans="1:34" x14ac:dyDescent="0.45">
      <c r="A3" s="7" t="s">
        <v>17</v>
      </c>
      <c r="B3" s="7">
        <v>2018</v>
      </c>
      <c r="E3" s="2" t="s">
        <v>99</v>
      </c>
      <c r="F3" s="2">
        <v>19</v>
      </c>
      <c r="G3" s="11">
        <f t="shared" si="0"/>
        <v>116071683440830</v>
      </c>
    </row>
    <row r="4" spans="1:34" x14ac:dyDescent="0.45">
      <c r="A4" s="2" t="s">
        <v>18</v>
      </c>
      <c r="B4" s="11">
        <v>37183800000000</v>
      </c>
      <c r="E4" s="2" t="s">
        <v>100</v>
      </c>
      <c r="F4" s="2">
        <v>19</v>
      </c>
      <c r="G4" s="11">
        <f t="shared" si="0"/>
        <v>116071683440830</v>
      </c>
    </row>
    <row r="5" spans="1:34" x14ac:dyDescent="0.45">
      <c r="A5" s="2" t="s">
        <v>19</v>
      </c>
      <c r="B5" s="11">
        <v>202804000000000</v>
      </c>
      <c r="E5" s="2" t="s">
        <v>101</v>
      </c>
      <c r="F5" s="2">
        <v>22</v>
      </c>
      <c r="G5" s="12">
        <f t="shared" si="0"/>
        <v>134398791352540.02</v>
      </c>
    </row>
    <row r="6" spans="1:34" x14ac:dyDescent="0.45">
      <c r="A6" s="2" t="s">
        <v>20</v>
      </c>
      <c r="B6" s="11">
        <v>212903000000000</v>
      </c>
      <c r="E6" s="2" t="s">
        <v>102</v>
      </c>
      <c r="F6" s="2">
        <v>23</v>
      </c>
      <c r="G6" s="12">
        <f t="shared" si="0"/>
        <v>140507827323110</v>
      </c>
    </row>
    <row r="7" spans="1:34" x14ac:dyDescent="0.45">
      <c r="A7" s="2" t="s">
        <v>21</v>
      </c>
      <c r="B7" s="11">
        <v>415915000000000</v>
      </c>
      <c r="E7" s="2" t="s">
        <v>103</v>
      </c>
      <c r="F7" s="2">
        <v>27</v>
      </c>
      <c r="G7" s="12">
        <f t="shared" si="0"/>
        <v>164943971205390</v>
      </c>
    </row>
    <row r="8" spans="1:34" x14ac:dyDescent="0.45">
      <c r="A8" s="2" t="s">
        <v>22</v>
      </c>
      <c r="B8" s="11">
        <v>390100000000000</v>
      </c>
      <c r="E8" s="2" t="s">
        <v>104</v>
      </c>
      <c r="F8" s="2">
        <v>90</v>
      </c>
      <c r="G8" s="12">
        <f t="shared" si="0"/>
        <v>549813237351299.94</v>
      </c>
    </row>
    <row r="9" spans="1:34" x14ac:dyDescent="0.45">
      <c r="A9" s="2" t="s">
        <v>23</v>
      </c>
      <c r="B9" s="11">
        <v>221000000000000</v>
      </c>
      <c r="C9" s="11"/>
      <c r="D9" s="11"/>
      <c r="E9" s="2" t="s">
        <v>105</v>
      </c>
      <c r="F9" s="2">
        <v>107</v>
      </c>
      <c r="G9" s="12">
        <f t="shared" si="0"/>
        <v>653666848850990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x14ac:dyDescent="0.45">
      <c r="A10" s="2" t="s">
        <v>24</v>
      </c>
      <c r="B10" s="11">
        <v>153700000000000</v>
      </c>
      <c r="C10" s="11"/>
      <c r="D10" s="11"/>
      <c r="E10" s="11" t="s">
        <v>106</v>
      </c>
      <c r="F10" s="2">
        <v>115</v>
      </c>
      <c r="G10" s="12">
        <f t="shared" si="0"/>
        <v>702539136615550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x14ac:dyDescent="0.45">
      <c r="A11" s="2" t="s">
        <v>25</v>
      </c>
      <c r="B11" s="11">
        <v>1606000000000000</v>
      </c>
      <c r="C11" s="11"/>
      <c r="D11" s="11"/>
      <c r="E11" s="11" t="s">
        <v>107</v>
      </c>
      <c r="F11" s="2">
        <v>221</v>
      </c>
      <c r="G11" s="12">
        <f t="shared" si="0"/>
        <v>1350096949495970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x14ac:dyDescent="0.45">
      <c r="A12" s="2" t="s">
        <v>26</v>
      </c>
      <c r="B12" s="11">
        <v>178961000000000</v>
      </c>
      <c r="C12" s="11"/>
      <c r="D12" s="11"/>
      <c r="E12" s="11" t="s">
        <v>108</v>
      </c>
      <c r="F12" s="2">
        <v>272</v>
      </c>
      <c r="G12" s="12">
        <f t="shared" si="0"/>
        <v>1661657783995040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x14ac:dyDescent="0.45">
      <c r="A13" s="2" t="s">
        <v>27</v>
      </c>
      <c r="B13" s="11">
        <v>24018400000000</v>
      </c>
      <c r="C13" s="11"/>
      <c r="D13" s="11"/>
      <c r="E13" s="11" t="s">
        <v>109</v>
      </c>
      <c r="F13" s="2">
        <v>276</v>
      </c>
      <c r="G13" s="12">
        <f t="shared" si="0"/>
        <v>1686093927877320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x14ac:dyDescent="0.45">
      <c r="A14" s="2" t="s">
        <v>28</v>
      </c>
      <c r="B14" s="11">
        <v>79170500000000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28.5" x14ac:dyDescent="0.45">
      <c r="A15" s="2" t="s">
        <v>29</v>
      </c>
      <c r="B15" s="11">
        <v>51876200000000</v>
      </c>
      <c r="C15" s="11"/>
      <c r="D15" s="11"/>
      <c r="E15" s="6" t="s">
        <v>120</v>
      </c>
      <c r="F15" s="6" t="s">
        <v>121</v>
      </c>
      <c r="G15" s="6" t="s">
        <v>122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x14ac:dyDescent="0.45">
      <c r="A16" s="2" t="s">
        <v>30</v>
      </c>
      <c r="B16" s="11">
        <v>88130000000000</v>
      </c>
      <c r="C16" s="11"/>
      <c r="D16" s="11"/>
      <c r="E16" s="11" t="s">
        <v>112</v>
      </c>
      <c r="F16" s="11">
        <f>G5</f>
        <v>134398791352540.02</v>
      </c>
      <c r="G16" s="13">
        <f t="shared" ref="G16:G23" si="1">F16/SUM(B4,B12,B20,B28,B36,B44,B52,B60,B68,B76)</f>
        <v>0.45659573790741709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x14ac:dyDescent="0.45">
      <c r="A17" s="2" t="s">
        <v>31</v>
      </c>
      <c r="B17" s="2">
        <v>0</v>
      </c>
      <c r="C17" s="11"/>
      <c r="D17" s="11"/>
      <c r="E17" s="11" t="s">
        <v>113</v>
      </c>
      <c r="F17" s="11">
        <f>G12</f>
        <v>1661657783995040</v>
      </c>
      <c r="G17" s="13">
        <f t="shared" si="1"/>
        <v>0.26118963298429049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x14ac:dyDescent="0.45">
      <c r="A18" s="2" t="s">
        <v>32</v>
      </c>
      <c r="B18" s="2">
        <v>0</v>
      </c>
      <c r="C18" s="11"/>
      <c r="D18" s="11"/>
      <c r="E18" s="11" t="s">
        <v>114</v>
      </c>
      <c r="F18" s="11">
        <f>G8</f>
        <v>549813237351299.94</v>
      </c>
      <c r="G18" s="13">
        <f t="shared" si="1"/>
        <v>0.73240274577095088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x14ac:dyDescent="0.45">
      <c r="A19" s="2" t="s">
        <v>33</v>
      </c>
      <c r="B19" s="11">
        <v>149800000000000</v>
      </c>
      <c r="C19" s="11"/>
      <c r="D19" s="11"/>
      <c r="E19" s="11" t="s">
        <v>115</v>
      </c>
      <c r="F19" s="11">
        <f>G13+G6</f>
        <v>1826601755200430</v>
      </c>
      <c r="G19" s="13">
        <f t="shared" si="1"/>
        <v>0.25084722979250818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x14ac:dyDescent="0.45">
      <c r="A20" s="2" t="s">
        <v>34</v>
      </c>
      <c r="B20" s="11">
        <v>18442700000000</v>
      </c>
      <c r="C20" s="11"/>
      <c r="D20" s="11"/>
      <c r="E20" s="11" t="s">
        <v>116</v>
      </c>
      <c r="F20" s="11">
        <v>0</v>
      </c>
      <c r="G20" s="13">
        <v>0.1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x14ac:dyDescent="0.45">
      <c r="A21" s="2" t="s">
        <v>35</v>
      </c>
      <c r="B21" s="11">
        <v>3266330000000000</v>
      </c>
      <c r="C21" s="11"/>
      <c r="D21" s="11"/>
      <c r="E21" s="11" t="s">
        <v>117</v>
      </c>
      <c r="F21" s="11">
        <v>0</v>
      </c>
      <c r="G21" s="13">
        <v>0.1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x14ac:dyDescent="0.45">
      <c r="A22" s="2" t="s">
        <v>36</v>
      </c>
      <c r="B22" s="11">
        <v>426809000000000</v>
      </c>
      <c r="E22" s="11" t="s">
        <v>118</v>
      </c>
      <c r="F22" s="11">
        <v>0</v>
      </c>
      <c r="G22" s="13">
        <v>0.1</v>
      </c>
    </row>
    <row r="23" spans="1:34" x14ac:dyDescent="0.45">
      <c r="A23" s="2" t="s">
        <v>37</v>
      </c>
      <c r="B23" s="11">
        <v>3316230000000000</v>
      </c>
      <c r="E23" s="11" t="s">
        <v>119</v>
      </c>
      <c r="F23" s="11">
        <f>SUM(G2,G3,G4,G7,G9,G10,G11)</f>
        <v>3213352920519820</v>
      </c>
      <c r="G23" s="13">
        <f t="shared" si="1"/>
        <v>0.4895213177379219</v>
      </c>
    </row>
    <row r="24" spans="1:34" x14ac:dyDescent="0.45">
      <c r="A24" s="2" t="s">
        <v>38</v>
      </c>
      <c r="B24" s="11">
        <v>398300000000000</v>
      </c>
      <c r="C24" s="11"/>
      <c r="D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x14ac:dyDescent="0.45">
      <c r="A25" s="2" t="s">
        <v>39</v>
      </c>
      <c r="B25" s="2">
        <v>0</v>
      </c>
      <c r="C25" s="11"/>
      <c r="D25" s="11"/>
      <c r="E25" s="14" t="s">
        <v>131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x14ac:dyDescent="0.45">
      <c r="A26" s="2" t="s">
        <v>40</v>
      </c>
      <c r="B26" s="11">
        <v>68730000000000</v>
      </c>
      <c r="C26" s="11"/>
      <c r="D26" s="11"/>
      <c r="E26" s="14" t="s">
        <v>132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x14ac:dyDescent="0.45">
      <c r="A27" s="2" t="s">
        <v>41</v>
      </c>
      <c r="B27" s="11">
        <v>2962000000000000</v>
      </c>
      <c r="C27" s="11"/>
      <c r="D27" s="11"/>
      <c r="E27" s="14" t="s">
        <v>134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x14ac:dyDescent="0.45">
      <c r="A28" s="2" t="s">
        <v>42</v>
      </c>
      <c r="B28" s="11">
        <v>83064600000</v>
      </c>
      <c r="C28" s="11"/>
      <c r="D28" s="11"/>
      <c r="E28" s="14" t="s">
        <v>133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x14ac:dyDescent="0.45">
      <c r="A29" s="2" t="s">
        <v>43</v>
      </c>
      <c r="B29" s="11">
        <v>782425000000000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x14ac:dyDescent="0.45">
      <c r="A30" s="2" t="s">
        <v>44</v>
      </c>
      <c r="B30" s="11">
        <v>706623000</v>
      </c>
      <c r="E30" s="11"/>
      <c r="F30" s="11"/>
      <c r="G30" s="11"/>
    </row>
    <row r="31" spans="1:34" x14ac:dyDescent="0.45">
      <c r="A31" s="2" t="s">
        <v>45</v>
      </c>
      <c r="B31" s="11">
        <v>172637000000</v>
      </c>
      <c r="C31" s="11"/>
      <c r="D31" s="11"/>
      <c r="E31" s="11"/>
      <c r="F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x14ac:dyDescent="0.45">
      <c r="A32" s="2" t="s">
        <v>46</v>
      </c>
      <c r="B32" s="2">
        <v>0</v>
      </c>
      <c r="C32" s="11"/>
      <c r="D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x14ac:dyDescent="0.45">
      <c r="A33" s="2" t="s">
        <v>47</v>
      </c>
      <c r="B33" s="2"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x14ac:dyDescent="0.45">
      <c r="A34" s="2" t="s">
        <v>48</v>
      </c>
      <c r="B34" s="2"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x14ac:dyDescent="0.45">
      <c r="A35" s="2" t="s">
        <v>49</v>
      </c>
      <c r="B35" s="11">
        <v>31000000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x14ac:dyDescent="0.45">
      <c r="A36" s="2" t="s">
        <v>50</v>
      </c>
      <c r="B36" s="11">
        <v>56209700000000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x14ac:dyDescent="0.45">
      <c r="A37" s="2" t="s">
        <v>51</v>
      </c>
      <c r="B37" s="11">
        <v>2075110000000000</v>
      </c>
      <c r="E37" s="11"/>
      <c r="F37" s="11"/>
      <c r="G37" s="11"/>
    </row>
    <row r="38" spans="1:34" x14ac:dyDescent="0.45">
      <c r="A38" s="2" t="s">
        <v>52</v>
      </c>
      <c r="B38" s="11">
        <v>28723100000000</v>
      </c>
      <c r="E38" s="11"/>
      <c r="F38" s="11"/>
    </row>
    <row r="39" spans="1:34" x14ac:dyDescent="0.45">
      <c r="A39" s="2" t="s">
        <v>53</v>
      </c>
      <c r="B39" s="11">
        <v>898648000000000</v>
      </c>
    </row>
    <row r="40" spans="1:34" x14ac:dyDescent="0.45">
      <c r="A40" s="2" t="s">
        <v>54</v>
      </c>
      <c r="B40" s="11">
        <v>361400000000000</v>
      </c>
      <c r="C40" s="11"/>
      <c r="H40" s="11"/>
      <c r="J40" s="11"/>
      <c r="K40" s="11"/>
      <c r="M40" s="11"/>
      <c r="Q40" s="11"/>
      <c r="S40" s="11"/>
      <c r="T40" s="11"/>
      <c r="U40" s="11"/>
      <c r="V40" s="11"/>
      <c r="W40" s="11"/>
      <c r="X40" s="11"/>
      <c r="Z40" s="11"/>
      <c r="AB40" s="11"/>
      <c r="AD40" s="11"/>
      <c r="AF40" s="11"/>
      <c r="AG40" s="11"/>
    </row>
    <row r="41" spans="1:34" x14ac:dyDescent="0.45">
      <c r="A41" s="2" t="s">
        <v>55</v>
      </c>
      <c r="B41" s="2">
        <v>0</v>
      </c>
      <c r="C41" s="11"/>
      <c r="D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x14ac:dyDescent="0.45">
      <c r="A42" s="2" t="s">
        <v>56</v>
      </c>
      <c r="B42" s="11">
        <v>643700000000000</v>
      </c>
      <c r="C42" s="11"/>
      <c r="D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x14ac:dyDescent="0.45">
      <c r="A43" s="2" t="s">
        <v>57</v>
      </c>
      <c r="B43" s="11">
        <v>1553000000000000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x14ac:dyDescent="0.45">
      <c r="A44" s="2" t="s">
        <v>58</v>
      </c>
      <c r="B44" s="2"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x14ac:dyDescent="0.45">
      <c r="A45" s="2" t="s">
        <v>59</v>
      </c>
      <c r="B45" s="2"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x14ac:dyDescent="0.45">
      <c r="A46" s="2" t="s">
        <v>60</v>
      </c>
      <c r="B46" s="2">
        <v>0</v>
      </c>
      <c r="E46" s="11"/>
      <c r="F46" s="11"/>
      <c r="G46" s="11"/>
    </row>
    <row r="47" spans="1:34" x14ac:dyDescent="0.45">
      <c r="A47" s="2" t="s">
        <v>61</v>
      </c>
      <c r="B47" s="2">
        <v>0</v>
      </c>
      <c r="C47" s="11"/>
      <c r="D47" s="11"/>
      <c r="E47" s="11"/>
      <c r="F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x14ac:dyDescent="0.45">
      <c r="A48" s="2" t="s">
        <v>62</v>
      </c>
      <c r="B48" s="2">
        <v>0</v>
      </c>
      <c r="C48" s="11"/>
      <c r="D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7" x14ac:dyDescent="0.45">
      <c r="A49" s="2" t="s">
        <v>63</v>
      </c>
      <c r="B49" s="2">
        <v>0</v>
      </c>
      <c r="E49" s="11"/>
      <c r="F49" s="11"/>
      <c r="G49" s="11"/>
    </row>
    <row r="50" spans="1:7" x14ac:dyDescent="0.45">
      <c r="A50" s="2" t="s">
        <v>64</v>
      </c>
      <c r="B50" s="2">
        <v>0</v>
      </c>
      <c r="E50" s="11"/>
      <c r="F50" s="11"/>
    </row>
    <row r="51" spans="1:7" x14ac:dyDescent="0.45">
      <c r="A51" s="2" t="s">
        <v>65</v>
      </c>
      <c r="B51" s="2">
        <v>0</v>
      </c>
    </row>
    <row r="52" spans="1:7" x14ac:dyDescent="0.45">
      <c r="A52" s="2" t="s">
        <v>66</v>
      </c>
      <c r="B52" s="2">
        <v>0</v>
      </c>
    </row>
    <row r="53" spans="1:7" x14ac:dyDescent="0.45">
      <c r="A53" s="2" t="s">
        <v>67</v>
      </c>
      <c r="B53" s="2">
        <v>0</v>
      </c>
    </row>
    <row r="54" spans="1:7" x14ac:dyDescent="0.45">
      <c r="A54" s="2" t="s">
        <v>68</v>
      </c>
      <c r="B54" s="2">
        <v>0</v>
      </c>
    </row>
    <row r="55" spans="1:7" x14ac:dyDescent="0.45">
      <c r="A55" s="2" t="s">
        <v>69</v>
      </c>
      <c r="B55" s="2">
        <v>0</v>
      </c>
    </row>
    <row r="56" spans="1:7" x14ac:dyDescent="0.45">
      <c r="A56" s="2" t="s">
        <v>70</v>
      </c>
      <c r="B56" s="2">
        <v>0</v>
      </c>
    </row>
    <row r="57" spans="1:7" x14ac:dyDescent="0.45">
      <c r="A57" s="2" t="s">
        <v>71</v>
      </c>
      <c r="B57" s="2">
        <v>0</v>
      </c>
    </row>
    <row r="58" spans="1:7" x14ac:dyDescent="0.45">
      <c r="A58" s="2" t="s">
        <v>72</v>
      </c>
      <c r="B58" s="2">
        <v>0</v>
      </c>
    </row>
    <row r="59" spans="1:7" x14ac:dyDescent="0.45">
      <c r="A59" s="2" t="s">
        <v>73</v>
      </c>
      <c r="B59" s="2">
        <v>0</v>
      </c>
    </row>
    <row r="60" spans="1:7" x14ac:dyDescent="0.45">
      <c r="A60" s="2" t="s">
        <v>74</v>
      </c>
      <c r="B60" s="11">
        <v>2624750000000</v>
      </c>
    </row>
    <row r="61" spans="1:7" x14ac:dyDescent="0.45">
      <c r="A61" s="2" t="s">
        <v>75</v>
      </c>
      <c r="B61" s="11">
        <v>1554500000000</v>
      </c>
    </row>
    <row r="62" spans="1:7" x14ac:dyDescent="0.45">
      <c r="A62" s="2" t="s">
        <v>76</v>
      </c>
      <c r="B62" s="11">
        <v>2689300000000</v>
      </c>
    </row>
    <row r="63" spans="1:7" x14ac:dyDescent="0.45">
      <c r="A63" s="2" t="s">
        <v>77</v>
      </c>
      <c r="B63" s="11">
        <v>2007990000000</v>
      </c>
    </row>
    <row r="64" spans="1:7" x14ac:dyDescent="0.45">
      <c r="A64" s="2" t="s">
        <v>78</v>
      </c>
      <c r="B64" s="11">
        <v>38484500000000</v>
      </c>
    </row>
    <row r="65" spans="1:34" x14ac:dyDescent="0.45">
      <c r="A65" s="2" t="s">
        <v>79</v>
      </c>
      <c r="B65" s="2">
        <v>0</v>
      </c>
      <c r="C65" s="11"/>
      <c r="D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x14ac:dyDescent="0.45">
      <c r="A66" s="2" t="s">
        <v>80</v>
      </c>
      <c r="B66" s="11">
        <v>85000000000</v>
      </c>
      <c r="C66" s="11"/>
      <c r="D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x14ac:dyDescent="0.45">
      <c r="A67" s="2" t="s">
        <v>81</v>
      </c>
      <c r="B67" s="11">
        <v>4170730000000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x14ac:dyDescent="0.45">
      <c r="A68" s="2" t="s">
        <v>82</v>
      </c>
      <c r="B68" s="11">
        <v>844626000000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x14ac:dyDescent="0.45">
      <c r="A69" s="2" t="s">
        <v>83</v>
      </c>
      <c r="B69" s="11">
        <v>9640710000000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 x14ac:dyDescent="0.45">
      <c r="A70" s="2" t="s">
        <v>84</v>
      </c>
      <c r="B70" s="11">
        <v>402340000000</v>
      </c>
      <c r="E70" s="11"/>
      <c r="F70" s="11"/>
      <c r="G70" s="11"/>
    </row>
    <row r="71" spans="1:34" x14ac:dyDescent="0.45">
      <c r="A71" s="2" t="s">
        <v>85</v>
      </c>
      <c r="B71" s="11">
        <v>2596880000000000</v>
      </c>
      <c r="C71" s="11"/>
      <c r="D71" s="11"/>
      <c r="E71" s="11"/>
      <c r="F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 x14ac:dyDescent="0.45">
      <c r="A72" s="2" t="s">
        <v>86</v>
      </c>
      <c r="B72" s="2">
        <v>0</v>
      </c>
      <c r="C72" s="11"/>
      <c r="D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4" x14ac:dyDescent="0.45">
      <c r="A73" s="2" t="s">
        <v>87</v>
      </c>
      <c r="B73" s="2"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x14ac:dyDescent="0.45">
      <c r="A74" s="2" t="s">
        <v>88</v>
      </c>
      <c r="B74" s="11">
        <v>208675000000000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 x14ac:dyDescent="0.45">
      <c r="A75" s="2" t="s">
        <v>89</v>
      </c>
      <c r="B75" s="11">
        <v>289305000000000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x14ac:dyDescent="0.45">
      <c r="A76" s="2" t="s">
        <v>90</v>
      </c>
      <c r="B76" s="2"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x14ac:dyDescent="0.45">
      <c r="A77" s="2" t="s">
        <v>91</v>
      </c>
      <c r="B77" s="2">
        <v>0</v>
      </c>
      <c r="E77" s="11"/>
      <c r="F77" s="11"/>
      <c r="G77" s="11"/>
    </row>
    <row r="78" spans="1:34" x14ac:dyDescent="0.45">
      <c r="A78" s="2" t="s">
        <v>92</v>
      </c>
      <c r="B78" s="2">
        <v>0</v>
      </c>
      <c r="E78" s="11"/>
      <c r="F78" s="11"/>
    </row>
    <row r="79" spans="1:34" x14ac:dyDescent="0.45">
      <c r="A79" s="2" t="s">
        <v>93</v>
      </c>
      <c r="B79" s="2">
        <v>0</v>
      </c>
      <c r="C79" s="11"/>
      <c r="D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4" x14ac:dyDescent="0.45">
      <c r="A80" s="2" t="s">
        <v>94</v>
      </c>
      <c r="B80" s="2">
        <v>0</v>
      </c>
      <c r="C80" s="11"/>
      <c r="D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7" x14ac:dyDescent="0.45">
      <c r="A81" s="2" t="s">
        <v>95</v>
      </c>
      <c r="B81" s="2">
        <v>0</v>
      </c>
      <c r="E81" s="11"/>
      <c r="F81" s="11"/>
      <c r="G81" s="11"/>
    </row>
    <row r="82" spans="1:7" x14ac:dyDescent="0.45">
      <c r="A82" s="2" t="s">
        <v>96</v>
      </c>
      <c r="B82" s="2">
        <v>0</v>
      </c>
      <c r="E82" s="11"/>
      <c r="F82" s="11"/>
    </row>
    <row r="83" spans="1:7" x14ac:dyDescent="0.45">
      <c r="A83" s="2" t="s">
        <v>97</v>
      </c>
      <c r="B83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1"/>
  <sheetViews>
    <sheetView workbookViewId="0">
      <selection sqref="A1:A1048576"/>
    </sheetView>
  </sheetViews>
  <sheetFormatPr defaultRowHeight="14.25" x14ac:dyDescent="0.45"/>
  <cols>
    <col min="1" max="1" width="75.265625" customWidth="1"/>
  </cols>
  <sheetData>
    <row r="1" spans="1:33" x14ac:dyDescent="0.45">
      <c r="A1" t="s">
        <v>17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214</v>
      </c>
      <c r="B2" s="16">
        <v>4258000000000</v>
      </c>
      <c r="C2" s="16">
        <v>4301000000000</v>
      </c>
      <c r="D2" s="16">
        <v>4195820000000</v>
      </c>
      <c r="E2" s="16">
        <v>4124050000000</v>
      </c>
      <c r="F2" s="16">
        <v>4025520000000</v>
      </c>
      <c r="G2" s="16">
        <v>3922350000000</v>
      </c>
      <c r="H2" s="16">
        <v>3816860000000</v>
      </c>
      <c r="I2" s="16">
        <v>3710420000000</v>
      </c>
      <c r="J2" s="16">
        <v>3602490000000</v>
      </c>
      <c r="K2" s="16">
        <v>3494410000000</v>
      </c>
      <c r="L2" s="16">
        <v>3386380000000</v>
      </c>
      <c r="M2" s="16">
        <v>3278800000000</v>
      </c>
      <c r="N2" s="16">
        <v>3171970000000</v>
      </c>
      <c r="O2" s="16">
        <v>3065060000000</v>
      </c>
      <c r="P2" s="16">
        <v>2958920000000</v>
      </c>
      <c r="Q2" s="16">
        <v>2853600000000</v>
      </c>
      <c r="R2" s="16">
        <v>2748940000000</v>
      </c>
      <c r="S2" s="16">
        <v>2645010000000</v>
      </c>
      <c r="T2" s="16">
        <v>2542790000000</v>
      </c>
      <c r="U2" s="16">
        <v>2440520000000</v>
      </c>
      <c r="V2" s="16">
        <v>2339020000000</v>
      </c>
      <c r="W2" s="16">
        <v>2238440000000</v>
      </c>
      <c r="X2" s="16">
        <v>2138440000000</v>
      </c>
      <c r="Y2" s="16">
        <v>2039240000000</v>
      </c>
      <c r="Z2" s="16">
        <v>1941320000000</v>
      </c>
      <c r="AA2" s="16">
        <v>1843880000000</v>
      </c>
      <c r="AB2" s="16">
        <v>1747370000000</v>
      </c>
      <c r="AC2" s="16">
        <v>1651940000000</v>
      </c>
      <c r="AD2" s="16">
        <v>1557620000000</v>
      </c>
      <c r="AE2" s="16">
        <v>1464670000000</v>
      </c>
      <c r="AF2" s="16">
        <v>1372750000000</v>
      </c>
      <c r="AG2" s="16">
        <v>1282100000000</v>
      </c>
    </row>
    <row r="3" spans="1:33" x14ac:dyDescent="0.45">
      <c r="A3" t="s">
        <v>213</v>
      </c>
      <c r="B3" s="16">
        <v>1926000000000</v>
      </c>
      <c r="C3" s="16">
        <v>1922000000000</v>
      </c>
      <c r="D3" s="16">
        <v>1853000000000</v>
      </c>
      <c r="E3" s="16">
        <v>1799160000000</v>
      </c>
      <c r="F3" s="16">
        <v>1735880000000</v>
      </c>
      <c r="G3" s="16">
        <v>1671980000000</v>
      </c>
      <c r="H3" s="16">
        <v>1607630000000</v>
      </c>
      <c r="I3" s="16">
        <v>1544780000000</v>
      </c>
      <c r="J3" s="16">
        <v>1483010000000</v>
      </c>
      <c r="K3" s="16">
        <v>1421720000000</v>
      </c>
      <c r="L3" s="16">
        <v>1362510000000</v>
      </c>
      <c r="M3" s="16">
        <v>1304720000000</v>
      </c>
      <c r="N3" s="16">
        <v>1248150000000</v>
      </c>
      <c r="O3" s="16">
        <v>1192360000000</v>
      </c>
      <c r="P3" s="16">
        <v>1138660000000</v>
      </c>
      <c r="Q3" s="16">
        <v>1086370000000</v>
      </c>
      <c r="R3" s="16">
        <v>1034820000000</v>
      </c>
      <c r="S3" s="16">
        <v>985167000000</v>
      </c>
      <c r="T3" s="16">
        <v>936952000000</v>
      </c>
      <c r="U3" s="16">
        <v>889872000000</v>
      </c>
      <c r="V3" s="16">
        <v>843552000000</v>
      </c>
      <c r="W3" s="16">
        <v>798947000000</v>
      </c>
      <c r="X3" s="16">
        <v>755423000000</v>
      </c>
      <c r="Y3" s="16">
        <v>712642000000</v>
      </c>
      <c r="Z3" s="16">
        <v>671414000000</v>
      </c>
      <c r="AA3" s="16">
        <v>631286000000</v>
      </c>
      <c r="AB3" s="16">
        <v>591919000000</v>
      </c>
      <c r="AC3" s="16">
        <v>554015000000</v>
      </c>
      <c r="AD3" s="16">
        <v>517202000000</v>
      </c>
      <c r="AE3" s="16">
        <v>481455000000</v>
      </c>
      <c r="AF3" s="16">
        <v>446568000000</v>
      </c>
      <c r="AG3" s="16">
        <v>413010000000</v>
      </c>
    </row>
    <row r="4" spans="1:33" x14ac:dyDescent="0.45">
      <c r="A4" t="s">
        <v>212</v>
      </c>
      <c r="B4" s="16">
        <v>3073000000000</v>
      </c>
      <c r="C4" s="16">
        <v>3099000000000</v>
      </c>
      <c r="D4" s="16">
        <v>3020060000000</v>
      </c>
      <c r="E4" s="16">
        <v>2964430000000</v>
      </c>
      <c r="F4" s="16">
        <v>2889790000000</v>
      </c>
      <c r="G4" s="16">
        <v>2812090000000</v>
      </c>
      <c r="H4" s="16">
        <v>2732970000000</v>
      </c>
      <c r="I4" s="16">
        <v>2652860000000</v>
      </c>
      <c r="J4" s="16">
        <v>2573320000000</v>
      </c>
      <c r="K4" s="16">
        <v>2493100000000</v>
      </c>
      <c r="L4" s="16">
        <v>2413160000000</v>
      </c>
      <c r="M4" s="16">
        <v>2333770000000</v>
      </c>
      <c r="N4" s="16">
        <v>2254660000000</v>
      </c>
      <c r="O4" s="16">
        <v>2176210000000</v>
      </c>
      <c r="P4" s="16">
        <v>2099130000000</v>
      </c>
      <c r="Q4" s="16">
        <v>2022200000000</v>
      </c>
      <c r="R4" s="16">
        <v>1945940000000</v>
      </c>
      <c r="S4" s="16">
        <v>1870380000000</v>
      </c>
      <c r="T4" s="16">
        <v>1795870000000</v>
      </c>
      <c r="U4" s="16">
        <v>1721870000000</v>
      </c>
      <c r="V4" s="16">
        <v>1648590000000</v>
      </c>
      <c r="W4" s="16">
        <v>1576570000000</v>
      </c>
      <c r="X4" s="16">
        <v>1504660000000</v>
      </c>
      <c r="Y4" s="16">
        <v>1433480000000</v>
      </c>
      <c r="Z4" s="16">
        <v>1363080000000</v>
      </c>
      <c r="AA4" s="16">
        <v>1293460000000</v>
      </c>
      <c r="AB4" s="16">
        <v>1224630000000</v>
      </c>
      <c r="AC4" s="16">
        <v>1157000000000</v>
      </c>
      <c r="AD4" s="16">
        <v>1089960000000</v>
      </c>
      <c r="AE4" s="16">
        <v>1023830000000</v>
      </c>
      <c r="AF4" s="16">
        <v>958741000000</v>
      </c>
      <c r="AG4" s="16">
        <v>894662000000</v>
      </c>
    </row>
    <row r="5" spans="1:33" x14ac:dyDescent="0.45">
      <c r="A5" t="s">
        <v>211</v>
      </c>
      <c r="B5" s="16">
        <v>68390000000</v>
      </c>
      <c r="C5" s="16">
        <v>68530000000</v>
      </c>
      <c r="D5" s="16">
        <v>66342800000</v>
      </c>
      <c r="E5" s="16">
        <v>64715200000</v>
      </c>
      <c r="F5" s="16">
        <v>62697000000</v>
      </c>
      <c r="G5" s="16">
        <v>60638900000</v>
      </c>
      <c r="H5" s="16">
        <v>58577000000</v>
      </c>
      <c r="I5" s="16">
        <v>56519900000</v>
      </c>
      <c r="J5" s="16">
        <v>54484200000</v>
      </c>
      <c r="K5" s="16">
        <v>52476400000</v>
      </c>
      <c r="L5" s="16">
        <v>50499100000</v>
      </c>
      <c r="M5" s="16">
        <v>48557100000</v>
      </c>
      <c r="N5" s="16">
        <v>46644300000</v>
      </c>
      <c r="O5" s="16">
        <v>44767600000</v>
      </c>
      <c r="P5" s="16">
        <v>42928400000</v>
      </c>
      <c r="Q5" s="16">
        <v>41126700000</v>
      </c>
      <c r="R5" s="16">
        <v>39359000000</v>
      </c>
      <c r="S5" s="16">
        <v>37625600000</v>
      </c>
      <c r="T5" s="16">
        <v>35932500000</v>
      </c>
      <c r="U5" s="16">
        <v>34268500000</v>
      </c>
      <c r="V5" s="16">
        <v>32637200000</v>
      </c>
      <c r="W5" s="16">
        <v>31039700000</v>
      </c>
      <c r="X5" s="16">
        <v>29470600000</v>
      </c>
      <c r="Y5" s="16">
        <v>27932300000</v>
      </c>
      <c r="Z5" s="16">
        <v>26425600000</v>
      </c>
      <c r="AA5" s="16">
        <v>24953000000</v>
      </c>
      <c r="AB5" s="16">
        <v>23507100000</v>
      </c>
      <c r="AC5" s="16">
        <v>22093300000</v>
      </c>
      <c r="AD5" s="16">
        <v>20711000000</v>
      </c>
      <c r="AE5" s="16">
        <v>19359700000</v>
      </c>
      <c r="AF5" s="16">
        <v>18041600000</v>
      </c>
      <c r="AG5" s="16">
        <v>16755300000</v>
      </c>
    </row>
    <row r="6" spans="1:33" x14ac:dyDescent="0.45">
      <c r="A6" t="s">
        <v>210</v>
      </c>
      <c r="B6" s="16">
        <v>1030000000000</v>
      </c>
      <c r="C6" s="16">
        <v>1042000000000</v>
      </c>
      <c r="D6" s="16">
        <v>1019250000000</v>
      </c>
      <c r="E6" s="16">
        <v>1003500000000</v>
      </c>
      <c r="F6" s="16">
        <v>981147000000</v>
      </c>
      <c r="G6" s="16">
        <v>958426000000</v>
      </c>
      <c r="H6" s="16">
        <v>934119000000</v>
      </c>
      <c r="I6" s="16">
        <v>909272000000</v>
      </c>
      <c r="J6" s="16">
        <v>884163000000</v>
      </c>
      <c r="K6" s="16">
        <v>859664000000</v>
      </c>
      <c r="L6" s="16">
        <v>834294000000</v>
      </c>
      <c r="M6" s="16">
        <v>808938000000</v>
      </c>
      <c r="N6" s="16">
        <v>784172000000</v>
      </c>
      <c r="O6" s="16">
        <v>758772000000</v>
      </c>
      <c r="P6" s="16">
        <v>733475000000</v>
      </c>
      <c r="Q6" s="16">
        <v>708880000000</v>
      </c>
      <c r="R6" s="16">
        <v>683753000000</v>
      </c>
      <c r="S6" s="16">
        <v>658728000000</v>
      </c>
      <c r="T6" s="16">
        <v>633925000000</v>
      </c>
      <c r="U6" s="16">
        <v>609646000000</v>
      </c>
      <c r="V6" s="16">
        <v>584985000000</v>
      </c>
      <c r="W6" s="16">
        <v>560481000000</v>
      </c>
      <c r="X6" s="16">
        <v>536466000000</v>
      </c>
      <c r="Y6" s="16">
        <v>512151000000</v>
      </c>
      <c r="Z6" s="16">
        <v>487999000000</v>
      </c>
      <c r="AA6" s="16">
        <v>464355000000</v>
      </c>
      <c r="AB6" s="16">
        <v>440513000000</v>
      </c>
      <c r="AC6" s="16">
        <v>416888000000</v>
      </c>
      <c r="AD6" s="16">
        <v>393486000000</v>
      </c>
      <c r="AE6" s="16">
        <v>370576000000</v>
      </c>
      <c r="AF6" s="16">
        <v>347662000000</v>
      </c>
      <c r="AG6" s="16">
        <v>325018000000</v>
      </c>
    </row>
    <row r="7" spans="1:33" x14ac:dyDescent="0.45">
      <c r="A7" t="s">
        <v>209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208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207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206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205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45">
      <c r="A12" t="s">
        <v>204</v>
      </c>
      <c r="B12" s="16">
        <v>21520000000000</v>
      </c>
      <c r="C12" s="16">
        <v>21730000000000</v>
      </c>
      <c r="D12" s="16">
        <v>21633400000000</v>
      </c>
      <c r="E12" s="16">
        <v>21593200000000</v>
      </c>
      <c r="F12" s="16">
        <v>21515500000000</v>
      </c>
      <c r="G12" s="16">
        <v>21438200000000</v>
      </c>
      <c r="H12" s="16">
        <v>21311400000000</v>
      </c>
      <c r="I12" s="16">
        <v>21122800000000</v>
      </c>
      <c r="J12" s="16">
        <v>20839500000000</v>
      </c>
      <c r="K12" s="16">
        <v>20546000000000</v>
      </c>
      <c r="L12" s="16">
        <v>20260000000000</v>
      </c>
      <c r="M12" s="16">
        <v>19950500000000</v>
      </c>
      <c r="N12" s="16">
        <v>19645500000000</v>
      </c>
      <c r="O12" s="16">
        <v>19355400000000</v>
      </c>
      <c r="P12" s="16">
        <v>19055200000000</v>
      </c>
      <c r="Q12" s="16">
        <v>18744300000000</v>
      </c>
      <c r="R12" s="16">
        <v>18448300000000</v>
      </c>
      <c r="S12" s="16">
        <v>18168100000000</v>
      </c>
      <c r="T12" s="16">
        <v>17918800000000</v>
      </c>
      <c r="U12" s="16">
        <v>17680500000000</v>
      </c>
      <c r="V12" s="16">
        <v>17441600000000</v>
      </c>
      <c r="W12" s="16">
        <v>17205600000000</v>
      </c>
      <c r="X12" s="16">
        <v>16973600000000</v>
      </c>
      <c r="Y12" s="16">
        <v>16743500000000</v>
      </c>
      <c r="Z12" s="16">
        <v>16497600000000</v>
      </c>
      <c r="AA12" s="16">
        <v>16253100000000</v>
      </c>
      <c r="AB12" s="16">
        <v>16013800000000</v>
      </c>
      <c r="AC12" s="16">
        <v>15774400000000</v>
      </c>
      <c r="AD12" s="16">
        <v>15533200000000</v>
      </c>
      <c r="AE12" s="16">
        <v>15346800000000</v>
      </c>
      <c r="AF12" s="16">
        <v>15178500000000</v>
      </c>
      <c r="AG12" s="16">
        <v>14997200000000</v>
      </c>
    </row>
    <row r="13" spans="1:33" x14ac:dyDescent="0.45">
      <c r="A13" t="s">
        <v>203</v>
      </c>
      <c r="B13" s="16">
        <v>2964310000000</v>
      </c>
      <c r="C13" s="16">
        <v>2957320000000</v>
      </c>
      <c r="D13" s="16">
        <v>2909790000000</v>
      </c>
      <c r="E13" s="16">
        <v>2868740000000</v>
      </c>
      <c r="F13" s="16">
        <v>2825540000000</v>
      </c>
      <c r="G13" s="16">
        <v>2782570000000</v>
      </c>
      <c r="H13" s="16">
        <v>2734740000000</v>
      </c>
      <c r="I13" s="16">
        <v>2678210000000</v>
      </c>
      <c r="J13" s="16">
        <v>2612750000000</v>
      </c>
      <c r="K13" s="16">
        <v>2546730000000</v>
      </c>
      <c r="L13" s="16">
        <v>2482530000000</v>
      </c>
      <c r="M13" s="16">
        <v>2417840000000</v>
      </c>
      <c r="N13" s="16">
        <v>2354400000000</v>
      </c>
      <c r="O13" s="16">
        <v>2293600000000</v>
      </c>
      <c r="P13" s="16">
        <v>2233250000000</v>
      </c>
      <c r="Q13" s="16">
        <v>2173370000000</v>
      </c>
      <c r="R13" s="16">
        <v>2115000000000</v>
      </c>
      <c r="S13" s="16">
        <v>2060930000000</v>
      </c>
      <c r="T13" s="16">
        <v>2010880000000</v>
      </c>
      <c r="U13" s="16">
        <v>1962710000000</v>
      </c>
      <c r="V13" s="16">
        <v>1915690000000</v>
      </c>
      <c r="W13" s="16">
        <v>1870340000000</v>
      </c>
      <c r="X13" s="16">
        <v>1826260000000</v>
      </c>
      <c r="Y13" s="16">
        <v>1782060000000</v>
      </c>
      <c r="Z13" s="16">
        <v>1738150000000</v>
      </c>
      <c r="AA13" s="16">
        <v>1694770000000</v>
      </c>
      <c r="AB13" s="16">
        <v>1652510000000</v>
      </c>
      <c r="AC13" s="16">
        <v>1611240000000</v>
      </c>
      <c r="AD13" s="16">
        <v>1570920000000</v>
      </c>
      <c r="AE13" s="16">
        <v>1535860000000</v>
      </c>
      <c r="AF13" s="16">
        <v>1504170000000</v>
      </c>
      <c r="AG13" s="16">
        <v>1471380000000</v>
      </c>
    </row>
    <row r="14" spans="1:33" x14ac:dyDescent="0.45">
      <c r="A14" t="s">
        <v>202</v>
      </c>
      <c r="B14" s="16">
        <v>1639000000000000</v>
      </c>
      <c r="C14" s="16">
        <v>1655000000000000</v>
      </c>
      <c r="D14" s="16">
        <v>1647650000000000</v>
      </c>
      <c r="E14" s="16">
        <v>1643850000000000</v>
      </c>
      <c r="F14" s="16">
        <v>1637950000000000</v>
      </c>
      <c r="G14" s="16">
        <v>1632080000000000</v>
      </c>
      <c r="H14" s="16">
        <v>1622430000000000</v>
      </c>
      <c r="I14" s="16">
        <v>1608310000000000</v>
      </c>
      <c r="J14" s="16">
        <v>1586750000000000</v>
      </c>
      <c r="K14" s="16">
        <v>1564400000000000</v>
      </c>
      <c r="L14" s="16">
        <v>1541990000000000</v>
      </c>
      <c r="M14" s="16">
        <v>1518450000000000</v>
      </c>
      <c r="N14" s="16">
        <v>1495250000000000</v>
      </c>
      <c r="O14" s="16">
        <v>1473370000000000</v>
      </c>
      <c r="P14" s="16">
        <v>1450530000000000</v>
      </c>
      <c r="Q14" s="16">
        <v>1426880000000000</v>
      </c>
      <c r="R14" s="16">
        <v>1403790000000000</v>
      </c>
      <c r="S14" s="16">
        <v>1382480000000000</v>
      </c>
      <c r="T14" s="16">
        <v>1363530000000000</v>
      </c>
      <c r="U14" s="16">
        <v>1344880000000000</v>
      </c>
      <c r="V14" s="16">
        <v>1327400000000000</v>
      </c>
      <c r="W14" s="16">
        <v>1309450000000000</v>
      </c>
      <c r="X14" s="16">
        <v>1291810000000000</v>
      </c>
      <c r="Y14" s="16">
        <v>1273820000000000</v>
      </c>
      <c r="Z14" s="16">
        <v>1255130000000000</v>
      </c>
      <c r="AA14" s="16">
        <v>1236540000000000</v>
      </c>
      <c r="AB14" s="16">
        <v>1218490000000000</v>
      </c>
      <c r="AC14" s="16">
        <v>1200290000000000</v>
      </c>
      <c r="AD14" s="16">
        <v>1181950000000000</v>
      </c>
      <c r="AE14" s="16">
        <v>1167350000000000</v>
      </c>
      <c r="AF14" s="16">
        <v>1154560000000000</v>
      </c>
      <c r="AG14" s="16">
        <v>1140790000000000</v>
      </c>
    </row>
    <row r="15" spans="1:33" x14ac:dyDescent="0.45">
      <c r="A15" t="s">
        <v>201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45">
      <c r="A16" t="s">
        <v>200</v>
      </c>
      <c r="B16" s="16">
        <v>100200000000000</v>
      </c>
      <c r="C16" s="16">
        <v>101400000000000</v>
      </c>
      <c r="D16" s="16">
        <v>102016000000000</v>
      </c>
      <c r="E16" s="16">
        <v>102859000000000</v>
      </c>
      <c r="F16" s="16">
        <v>103579000000000</v>
      </c>
      <c r="G16" s="16">
        <v>104307000000000</v>
      </c>
      <c r="H16" s="16">
        <v>104798000000000</v>
      </c>
      <c r="I16" s="16">
        <v>104940000000000</v>
      </c>
      <c r="J16" s="16">
        <v>104648000000000</v>
      </c>
      <c r="K16" s="16">
        <v>104289000000000</v>
      </c>
      <c r="L16" s="16">
        <v>103910000000000</v>
      </c>
      <c r="M16" s="16">
        <v>103439000000000</v>
      </c>
      <c r="N16" s="16">
        <v>102974000000000</v>
      </c>
      <c r="O16" s="16">
        <v>102527000000000</v>
      </c>
      <c r="P16" s="16">
        <v>102054000000000</v>
      </c>
      <c r="Q16" s="16">
        <v>101506000000000</v>
      </c>
      <c r="R16" s="16">
        <v>100979000000000</v>
      </c>
      <c r="S16" s="16">
        <v>100563000000000</v>
      </c>
      <c r="T16" s="16">
        <v>100305000000000</v>
      </c>
      <c r="U16" s="16">
        <v>100057000000000</v>
      </c>
      <c r="V16" s="16">
        <v>99835600000000</v>
      </c>
      <c r="W16" s="16">
        <v>99619100000000</v>
      </c>
      <c r="X16" s="16">
        <v>99415300000000</v>
      </c>
      <c r="Y16" s="16">
        <v>99096500000000</v>
      </c>
      <c r="Z16" s="16">
        <v>98789800000000</v>
      </c>
      <c r="AA16" s="16">
        <v>98478500000000</v>
      </c>
      <c r="AB16" s="16">
        <v>98149800000000</v>
      </c>
      <c r="AC16" s="16">
        <v>97844900000000</v>
      </c>
      <c r="AD16" s="16">
        <v>97515800000000</v>
      </c>
      <c r="AE16" s="16">
        <v>97486000000000</v>
      </c>
      <c r="AF16" s="16">
        <v>97603600000000</v>
      </c>
      <c r="AG16" s="16">
        <v>97634400000000</v>
      </c>
    </row>
    <row r="17" spans="1:33" x14ac:dyDescent="0.45">
      <c r="A17" t="s">
        <v>199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45">
      <c r="A18" t="s">
        <v>198</v>
      </c>
      <c r="B18" s="16">
        <v>580558000000000</v>
      </c>
      <c r="C18" s="16">
        <v>580926000000000</v>
      </c>
      <c r="D18" s="16">
        <v>573171000000000</v>
      </c>
      <c r="E18" s="16">
        <v>566791000000000</v>
      </c>
      <c r="F18" s="16">
        <v>559806000000000</v>
      </c>
      <c r="G18" s="16">
        <v>552956000000000</v>
      </c>
      <c r="H18" s="16">
        <v>544969000000000</v>
      </c>
      <c r="I18" s="16">
        <v>535322000000000</v>
      </c>
      <c r="J18" s="16">
        <v>523696000000000</v>
      </c>
      <c r="K18" s="16">
        <v>512019000000000</v>
      </c>
      <c r="L18" s="16">
        <v>500511000000000</v>
      </c>
      <c r="M18" s="16">
        <v>488837000000000</v>
      </c>
      <c r="N18" s="16">
        <v>477468000000000</v>
      </c>
      <c r="O18" s="16">
        <v>466449000000000</v>
      </c>
      <c r="P18" s="16">
        <v>455567000000000</v>
      </c>
      <c r="Q18" s="16">
        <v>444610000000000</v>
      </c>
      <c r="R18" s="16">
        <v>434000000000000</v>
      </c>
      <c r="S18" s="16">
        <v>424102000000000</v>
      </c>
      <c r="T18" s="16">
        <v>415083000000000</v>
      </c>
      <c r="U18" s="16">
        <v>406293000000000</v>
      </c>
      <c r="V18" s="16">
        <v>397792000000000</v>
      </c>
      <c r="W18" s="16">
        <v>389483000000000</v>
      </c>
      <c r="X18" s="16">
        <v>381391000000000</v>
      </c>
      <c r="Y18" s="16">
        <v>373323000000000</v>
      </c>
      <c r="Z18" s="16">
        <v>365169000000000</v>
      </c>
      <c r="AA18" s="16">
        <v>357166000000000</v>
      </c>
      <c r="AB18" s="16">
        <v>349267000000000</v>
      </c>
      <c r="AC18" s="16">
        <v>341610000000000</v>
      </c>
      <c r="AD18" s="16">
        <v>334024000000000</v>
      </c>
      <c r="AE18" s="16">
        <v>327600000000000</v>
      </c>
      <c r="AF18" s="16">
        <v>321770000000000</v>
      </c>
      <c r="AG18" s="16">
        <v>315749000000000</v>
      </c>
    </row>
    <row r="19" spans="1:33" x14ac:dyDescent="0.45">
      <c r="A19" t="s">
        <v>197</v>
      </c>
      <c r="B19" s="16">
        <v>1090960000000</v>
      </c>
      <c r="C19" s="16">
        <v>1085940000000</v>
      </c>
      <c r="D19" s="16">
        <v>1074770000000</v>
      </c>
      <c r="E19" s="16">
        <v>1066140000000</v>
      </c>
      <c r="F19" s="16">
        <v>1056380000000</v>
      </c>
      <c r="G19" s="16">
        <v>1046850000000</v>
      </c>
      <c r="H19" s="16">
        <v>1035130000000</v>
      </c>
      <c r="I19" s="16">
        <v>1020230000000</v>
      </c>
      <c r="J19" s="16">
        <v>1001470000000</v>
      </c>
      <c r="K19" s="16">
        <v>982538000000</v>
      </c>
      <c r="L19" s="16">
        <v>963848000000</v>
      </c>
      <c r="M19" s="16">
        <v>944746000000</v>
      </c>
      <c r="N19" s="16">
        <v>926126000000</v>
      </c>
      <c r="O19" s="16">
        <v>908111000000</v>
      </c>
      <c r="P19" s="16">
        <v>890272000000</v>
      </c>
      <c r="Q19" s="16">
        <v>872185000000</v>
      </c>
      <c r="R19" s="16">
        <v>854694000000</v>
      </c>
      <c r="S19" s="16">
        <v>838510000000</v>
      </c>
      <c r="T19" s="16">
        <v>823984000000</v>
      </c>
      <c r="U19" s="16">
        <v>809848000000</v>
      </c>
      <c r="V19" s="16">
        <v>796208000000</v>
      </c>
      <c r="W19" s="16">
        <v>782889000000</v>
      </c>
      <c r="X19" s="16">
        <v>769939000000</v>
      </c>
      <c r="Y19" s="16">
        <v>756961000000</v>
      </c>
      <c r="Z19" s="16">
        <v>743744000000</v>
      </c>
      <c r="AA19" s="16">
        <v>730761000000</v>
      </c>
      <c r="AB19" s="16">
        <v>717911000000</v>
      </c>
      <c r="AC19" s="16">
        <v>705491000000</v>
      </c>
      <c r="AD19" s="16">
        <v>693145000000</v>
      </c>
      <c r="AE19" s="16">
        <v>683140000000</v>
      </c>
      <c r="AF19" s="16">
        <v>674332000000</v>
      </c>
      <c r="AG19" s="16">
        <v>665078000000</v>
      </c>
    </row>
    <row r="20" spans="1:33" x14ac:dyDescent="0.45">
      <c r="A20" t="s">
        <v>196</v>
      </c>
      <c r="B20" s="16">
        <v>11645600000000</v>
      </c>
      <c r="C20" s="16">
        <v>11867200000000</v>
      </c>
      <c r="D20" s="16">
        <v>12020100000000</v>
      </c>
      <c r="E20" s="16">
        <v>12199000000000</v>
      </c>
      <c r="F20" s="16">
        <v>12362600000000</v>
      </c>
      <c r="G20" s="16">
        <v>12526600000000</v>
      </c>
      <c r="H20" s="16">
        <v>12661300000000</v>
      </c>
      <c r="I20" s="16">
        <v>12752500000000</v>
      </c>
      <c r="J20" s="16">
        <v>12789300000000</v>
      </c>
      <c r="K20" s="16">
        <v>12815900000000</v>
      </c>
      <c r="L20" s="16">
        <v>12838100000000</v>
      </c>
      <c r="M20" s="16">
        <v>12846900000000</v>
      </c>
      <c r="N20" s="16">
        <v>12854300000000</v>
      </c>
      <c r="O20" s="16">
        <v>12862200000000</v>
      </c>
      <c r="P20" s="16">
        <v>12864900000000</v>
      </c>
      <c r="Q20" s="16">
        <v>12856200000000</v>
      </c>
      <c r="R20" s="16">
        <v>12848500000000</v>
      </c>
      <c r="S20" s="16">
        <v>12853100000000</v>
      </c>
      <c r="T20" s="16">
        <v>12876300000000</v>
      </c>
      <c r="U20" s="16">
        <v>12899600000000</v>
      </c>
      <c r="V20" s="16">
        <v>12924800000000</v>
      </c>
      <c r="W20" s="16">
        <v>12949400000000</v>
      </c>
      <c r="X20" s="16">
        <v>12974600000000</v>
      </c>
      <c r="Y20" s="16">
        <v>12993500000000</v>
      </c>
      <c r="Z20" s="16">
        <v>13002600000000</v>
      </c>
      <c r="AA20" s="16">
        <v>13009900000000</v>
      </c>
      <c r="AB20" s="16">
        <v>13013700000000</v>
      </c>
      <c r="AC20" s="16">
        <v>13019500000000</v>
      </c>
      <c r="AD20" s="16">
        <v>13020900000000</v>
      </c>
      <c r="AE20" s="16">
        <v>13061300000000</v>
      </c>
      <c r="AF20" s="16">
        <v>13120700000000</v>
      </c>
      <c r="AG20" s="16">
        <v>13167800000000</v>
      </c>
    </row>
    <row r="21" spans="1:33" x14ac:dyDescent="0.45">
      <c r="A21" t="s">
        <v>195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45">
      <c r="A22" t="s">
        <v>194</v>
      </c>
      <c r="B22" s="16">
        <v>21520000000000</v>
      </c>
      <c r="C22" s="16">
        <v>21730000000000</v>
      </c>
      <c r="D22" s="16">
        <v>21045000000000</v>
      </c>
      <c r="E22" s="16">
        <v>20686600000000</v>
      </c>
      <c r="F22" s="16">
        <v>19984200000000</v>
      </c>
      <c r="G22" s="16">
        <v>19169600000000</v>
      </c>
      <c r="H22" s="16">
        <v>18409100000000</v>
      </c>
      <c r="I22" s="16">
        <v>17671800000000</v>
      </c>
      <c r="J22" s="16">
        <v>16947100000000</v>
      </c>
      <c r="K22" s="16">
        <v>16250800000000</v>
      </c>
      <c r="L22" s="16">
        <v>15598300000000</v>
      </c>
      <c r="M22" s="16">
        <v>14977300000000</v>
      </c>
      <c r="N22" s="16">
        <v>14380100000000</v>
      </c>
      <c r="O22" s="16">
        <v>13814000000000</v>
      </c>
      <c r="P22" s="16">
        <v>13256100000000</v>
      </c>
      <c r="Q22" s="16">
        <v>12717600000000</v>
      </c>
      <c r="R22" s="16">
        <v>12199300000000</v>
      </c>
      <c r="S22" s="16">
        <v>11683400000000</v>
      </c>
      <c r="T22" s="16">
        <v>11174700000000</v>
      </c>
      <c r="U22" s="16">
        <v>10682100000000</v>
      </c>
      <c r="V22" s="16">
        <v>10191600000000</v>
      </c>
      <c r="W22" s="16">
        <v>9707460000000</v>
      </c>
      <c r="X22" s="16">
        <v>9230510000000</v>
      </c>
      <c r="Y22" s="16">
        <v>8764010000000</v>
      </c>
      <c r="Z22" s="16">
        <v>8300180000000</v>
      </c>
      <c r="AA22" s="16">
        <v>7842880000000</v>
      </c>
      <c r="AB22" s="16">
        <v>7397970000000</v>
      </c>
      <c r="AC22" s="16">
        <v>6957100000000</v>
      </c>
      <c r="AD22" s="16">
        <v>6524940000000</v>
      </c>
      <c r="AE22" s="16">
        <v>6102250000000</v>
      </c>
      <c r="AF22" s="16">
        <v>5686350000000</v>
      </c>
      <c r="AG22" s="16">
        <v>5280360000000</v>
      </c>
    </row>
    <row r="23" spans="1:33" x14ac:dyDescent="0.45">
      <c r="A23" t="s">
        <v>193</v>
      </c>
      <c r="B23" s="16">
        <v>648464000000</v>
      </c>
      <c r="C23" s="16">
        <v>646893000000</v>
      </c>
      <c r="D23" s="16">
        <v>619500000000</v>
      </c>
      <c r="E23" s="16">
        <v>601436000000</v>
      </c>
      <c r="F23" s="16">
        <v>574158000000</v>
      </c>
      <c r="G23" s="16">
        <v>544296000000</v>
      </c>
      <c r="H23" s="16">
        <v>517041000000</v>
      </c>
      <c r="I23" s="16">
        <v>490381000000</v>
      </c>
      <c r="J23" s="16">
        <v>464872000000</v>
      </c>
      <c r="K23" s="16">
        <v>440684000000</v>
      </c>
      <c r="L23" s="16">
        <v>418366000000</v>
      </c>
      <c r="M23" s="16">
        <v>397186000000</v>
      </c>
      <c r="N23" s="16">
        <v>377084000000</v>
      </c>
      <c r="O23" s="16">
        <v>358066000000</v>
      </c>
      <c r="P23" s="16">
        <v>340091000000</v>
      </c>
      <c r="Q23" s="16">
        <v>322694000000</v>
      </c>
      <c r="R23" s="16">
        <v>306042000000</v>
      </c>
      <c r="S23" s="16">
        <v>289922000000</v>
      </c>
      <c r="T23" s="16">
        <v>274540000000</v>
      </c>
      <c r="U23" s="16">
        <v>259524000000</v>
      </c>
      <c r="V23" s="16">
        <v>244969000000</v>
      </c>
      <c r="W23" s="16">
        <v>230859000000</v>
      </c>
      <c r="X23" s="16">
        <v>217203000000</v>
      </c>
      <c r="Y23" s="16">
        <v>204161000000</v>
      </c>
      <c r="Z23" s="16">
        <v>191342000000</v>
      </c>
      <c r="AA23" s="16">
        <v>178926000000</v>
      </c>
      <c r="AB23" s="16">
        <v>166974000000</v>
      </c>
      <c r="AC23" s="16">
        <v>155547000000</v>
      </c>
      <c r="AD23" s="16">
        <v>144397000000</v>
      </c>
      <c r="AE23" s="16">
        <v>133624000000</v>
      </c>
      <c r="AF23" s="16">
        <v>123260000000</v>
      </c>
      <c r="AG23" s="16">
        <v>113408000000</v>
      </c>
    </row>
    <row r="24" spans="1:33" x14ac:dyDescent="0.45">
      <c r="A24" t="s">
        <v>192</v>
      </c>
      <c r="B24" s="16">
        <v>23745100000000</v>
      </c>
      <c r="C24" s="16">
        <v>23946000000000</v>
      </c>
      <c r="D24" s="16">
        <v>23169300000000</v>
      </c>
      <c r="E24" s="16">
        <v>22736100000000</v>
      </c>
      <c r="F24" s="16">
        <v>21937500000000</v>
      </c>
      <c r="G24" s="16">
        <v>21018000000000</v>
      </c>
      <c r="H24" s="16">
        <v>20160500000000</v>
      </c>
      <c r="I24" s="16">
        <v>19322300000000</v>
      </c>
      <c r="J24" s="16">
        <v>18514700000000</v>
      </c>
      <c r="K24" s="16">
        <v>17734100000000</v>
      </c>
      <c r="L24" s="16">
        <v>16996300000000</v>
      </c>
      <c r="M24" s="16">
        <v>16302000000000</v>
      </c>
      <c r="N24" s="16">
        <v>15635500000000</v>
      </c>
      <c r="O24" s="16">
        <v>14998200000000</v>
      </c>
      <c r="P24" s="16">
        <v>14381900000000</v>
      </c>
      <c r="Q24" s="16">
        <v>13783800000000</v>
      </c>
      <c r="R24" s="16">
        <v>13203700000000</v>
      </c>
      <c r="S24" s="16">
        <v>12633100000000</v>
      </c>
      <c r="T24" s="16">
        <v>12071600000000</v>
      </c>
      <c r="U24" s="16">
        <v>11524100000000</v>
      </c>
      <c r="V24" s="16">
        <v>10984800000000</v>
      </c>
      <c r="W24" s="16">
        <v>10456300000000</v>
      </c>
      <c r="X24" s="16">
        <v>9933660000000</v>
      </c>
      <c r="Y24" s="16">
        <v>9419720000000</v>
      </c>
      <c r="Z24" s="16">
        <v>8913460000000</v>
      </c>
      <c r="AA24" s="16">
        <v>8415180000000</v>
      </c>
      <c r="AB24" s="16">
        <v>7928200000000</v>
      </c>
      <c r="AC24" s="16">
        <v>7451540000000</v>
      </c>
      <c r="AD24" s="16">
        <v>6982960000000</v>
      </c>
      <c r="AE24" s="16">
        <v>6522990000000</v>
      </c>
      <c r="AF24" s="16">
        <v>6073600000000</v>
      </c>
      <c r="AG24" s="16">
        <v>5635580000000</v>
      </c>
    </row>
    <row r="25" spans="1:33" x14ac:dyDescent="0.45">
      <c r="A25" t="s">
        <v>191</v>
      </c>
      <c r="B25" s="16">
        <v>34200000000</v>
      </c>
      <c r="C25" s="16">
        <v>34270000000</v>
      </c>
      <c r="D25" s="16">
        <v>33305500000</v>
      </c>
      <c r="E25" s="16">
        <v>32844600000</v>
      </c>
      <c r="F25" s="16">
        <v>31853900000</v>
      </c>
      <c r="G25" s="16">
        <v>30681600000</v>
      </c>
      <c r="H25" s="16">
        <v>29592600000</v>
      </c>
      <c r="I25" s="16">
        <v>28524800000</v>
      </c>
      <c r="J25" s="16">
        <v>27486100000</v>
      </c>
      <c r="K25" s="16">
        <v>26488700000</v>
      </c>
      <c r="L25" s="16">
        <v>25547400000</v>
      </c>
      <c r="M25" s="16">
        <v>24664200000</v>
      </c>
      <c r="N25" s="16">
        <v>23815600000</v>
      </c>
      <c r="O25" s="16">
        <v>23004000000</v>
      </c>
      <c r="P25" s="16">
        <v>22210700000</v>
      </c>
      <c r="Q25" s="16">
        <v>21444700000</v>
      </c>
      <c r="R25" s="16">
        <v>20698800000</v>
      </c>
      <c r="S25" s="16">
        <v>19959900000</v>
      </c>
      <c r="T25" s="16">
        <v>19226800000</v>
      </c>
      <c r="U25" s="16">
        <v>18507500000</v>
      </c>
      <c r="V25" s="16">
        <v>17792400000</v>
      </c>
      <c r="W25" s="16">
        <v>17080800000</v>
      </c>
      <c r="X25" s="16">
        <v>16373900000</v>
      </c>
      <c r="Y25" s="16">
        <v>15671300000</v>
      </c>
      <c r="Z25" s="16">
        <v>14970900000</v>
      </c>
      <c r="AA25" s="16">
        <v>14273000000</v>
      </c>
      <c r="AB25" s="16">
        <v>13582800000</v>
      </c>
      <c r="AC25" s="16">
        <v>12895300000</v>
      </c>
      <c r="AD25" s="16">
        <v>12213300000</v>
      </c>
      <c r="AE25" s="16">
        <v>11533800000</v>
      </c>
      <c r="AF25" s="16">
        <v>10860100000</v>
      </c>
      <c r="AG25" s="16">
        <v>10193400000</v>
      </c>
    </row>
    <row r="26" spans="1:33" x14ac:dyDescent="0.45">
      <c r="A26" t="s">
        <v>190</v>
      </c>
      <c r="B26" s="16">
        <v>128800000000</v>
      </c>
      <c r="C26" s="16">
        <v>130300000000</v>
      </c>
      <c r="D26" s="16">
        <v>126424000000</v>
      </c>
      <c r="E26" s="16">
        <v>124530000000</v>
      </c>
      <c r="F26" s="16">
        <v>120513000000</v>
      </c>
      <c r="G26" s="16">
        <v>115798000000</v>
      </c>
      <c r="H26" s="16">
        <v>111472000000</v>
      </c>
      <c r="I26" s="16">
        <v>107137000000</v>
      </c>
      <c r="J26" s="16">
        <v>102982000000</v>
      </c>
      <c r="K26" s="16">
        <v>98905600000</v>
      </c>
      <c r="L26" s="16">
        <v>95040900000</v>
      </c>
      <c r="M26" s="16">
        <v>91457900000</v>
      </c>
      <c r="N26" s="16">
        <v>87941400000</v>
      </c>
      <c r="O26" s="16">
        <v>84567500000</v>
      </c>
      <c r="P26" s="16">
        <v>81321800000</v>
      </c>
      <c r="Q26" s="16">
        <v>78127200000</v>
      </c>
      <c r="R26" s="16">
        <v>75064900000</v>
      </c>
      <c r="S26" s="16">
        <v>71987300000</v>
      </c>
      <c r="T26" s="16">
        <v>68943900000</v>
      </c>
      <c r="U26" s="16">
        <v>66006200000</v>
      </c>
      <c r="V26" s="16">
        <v>63055200000</v>
      </c>
      <c r="W26" s="16">
        <v>60134700000</v>
      </c>
      <c r="X26" s="16">
        <v>57285500000</v>
      </c>
      <c r="Y26" s="16">
        <v>54435000000</v>
      </c>
      <c r="Z26" s="16">
        <v>51646200000</v>
      </c>
      <c r="AA26" s="16">
        <v>48857300000</v>
      </c>
      <c r="AB26" s="16">
        <v>46121100000</v>
      </c>
      <c r="AC26" s="16">
        <v>43446800000</v>
      </c>
      <c r="AD26" s="16">
        <v>40792800000</v>
      </c>
      <c r="AE26" s="16">
        <v>38177600000</v>
      </c>
      <c r="AF26" s="16">
        <v>35633900000</v>
      </c>
      <c r="AG26" s="16">
        <v>33124300000</v>
      </c>
    </row>
    <row r="27" spans="1:33" x14ac:dyDescent="0.45">
      <c r="A27" t="s">
        <v>189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45">
      <c r="A28" t="s">
        <v>188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45">
      <c r="A29" t="s">
        <v>187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45">
      <c r="A30" t="s">
        <v>186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45">
      <c r="A31" t="s">
        <v>185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45">
      <c r="A32" t="s">
        <v>184</v>
      </c>
      <c r="B32" s="16">
        <v>73290000000000</v>
      </c>
      <c r="C32" s="16">
        <v>74020000000000</v>
      </c>
      <c r="D32" s="16">
        <v>73470300000000</v>
      </c>
      <c r="E32" s="16">
        <v>72845400000000</v>
      </c>
      <c r="F32" s="16">
        <v>72010500000000</v>
      </c>
      <c r="G32" s="16">
        <v>70845100000000</v>
      </c>
      <c r="H32" s="16">
        <v>69711300000000</v>
      </c>
      <c r="I32" s="16">
        <v>68702500000000</v>
      </c>
      <c r="J32" s="16">
        <v>67810700000000</v>
      </c>
      <c r="K32" s="16">
        <v>66959500000000</v>
      </c>
      <c r="L32" s="16">
        <v>66147700000000</v>
      </c>
      <c r="M32" s="16">
        <v>65346400000000</v>
      </c>
      <c r="N32" s="16">
        <v>64566700000000</v>
      </c>
      <c r="O32" s="16">
        <v>63808100000000</v>
      </c>
      <c r="P32" s="16">
        <v>63060100000000</v>
      </c>
      <c r="Q32" s="16">
        <v>62352600000000</v>
      </c>
      <c r="R32" s="16">
        <v>61643800000000</v>
      </c>
      <c r="S32" s="16">
        <v>60944400000000</v>
      </c>
      <c r="T32" s="16">
        <v>60252500000000</v>
      </c>
      <c r="U32" s="16">
        <v>59558000000000</v>
      </c>
      <c r="V32" s="16">
        <v>58865600000000</v>
      </c>
      <c r="W32" s="16">
        <v>58158600000000</v>
      </c>
      <c r="X32" s="16">
        <v>57460100000000</v>
      </c>
      <c r="Y32" s="16">
        <v>56760800000000</v>
      </c>
      <c r="Z32" s="16">
        <v>56057600000000</v>
      </c>
      <c r="AA32" s="16">
        <v>55351900000000</v>
      </c>
      <c r="AB32" s="16">
        <v>54640800000000</v>
      </c>
      <c r="AC32" s="16">
        <v>53942200000000</v>
      </c>
      <c r="AD32" s="16">
        <v>53235800000000</v>
      </c>
      <c r="AE32" s="16">
        <v>52531000000000</v>
      </c>
      <c r="AF32" s="16">
        <v>51821900000000</v>
      </c>
      <c r="AG32" s="16">
        <v>51107600000000</v>
      </c>
    </row>
    <row r="33" spans="1:33" x14ac:dyDescent="0.45">
      <c r="A33" t="s">
        <v>183</v>
      </c>
      <c r="B33" s="16">
        <v>1435050000000</v>
      </c>
      <c r="C33" s="16">
        <v>1431620000000</v>
      </c>
      <c r="D33" s="16">
        <v>1403920000000</v>
      </c>
      <c r="E33" s="16">
        <v>1375200000000</v>
      </c>
      <c r="F33" s="16">
        <v>1344160000000</v>
      </c>
      <c r="G33" s="16">
        <v>1306690000000</v>
      </c>
      <c r="H33" s="16">
        <v>1270610000000</v>
      </c>
      <c r="I33" s="16">
        <v>1238460000000</v>
      </c>
      <c r="J33" s="16">
        <v>1208150000000</v>
      </c>
      <c r="K33" s="16">
        <v>1179350000000</v>
      </c>
      <c r="L33" s="16">
        <v>1151670000000</v>
      </c>
      <c r="M33" s="16">
        <v>1125570000000</v>
      </c>
      <c r="N33" s="16">
        <v>1099530000000</v>
      </c>
      <c r="O33" s="16">
        <v>1074380000000</v>
      </c>
      <c r="P33" s="16">
        <v>1050020000000</v>
      </c>
      <c r="Q33" s="16">
        <v>1027330000000</v>
      </c>
      <c r="R33" s="16">
        <v>1004540000000</v>
      </c>
      <c r="S33" s="16">
        <v>982235000000</v>
      </c>
      <c r="T33" s="16">
        <v>961078000000</v>
      </c>
      <c r="U33" s="16">
        <v>939797000000</v>
      </c>
      <c r="V33" s="16">
        <v>918845000000</v>
      </c>
      <c r="W33" s="16">
        <v>898170000000</v>
      </c>
      <c r="X33" s="16">
        <v>878467000000</v>
      </c>
      <c r="Y33" s="16">
        <v>858665000000</v>
      </c>
      <c r="Z33" s="16">
        <v>839080000000</v>
      </c>
      <c r="AA33" s="16">
        <v>820342000000</v>
      </c>
      <c r="AB33" s="16">
        <v>801440000000</v>
      </c>
      <c r="AC33" s="16">
        <v>782981000000</v>
      </c>
      <c r="AD33" s="16">
        <v>764831000000</v>
      </c>
      <c r="AE33" s="16">
        <v>747431000000</v>
      </c>
      <c r="AF33" s="16">
        <v>729807000000</v>
      </c>
      <c r="AG33" s="16">
        <v>712505000000</v>
      </c>
    </row>
    <row r="34" spans="1:33" x14ac:dyDescent="0.45">
      <c r="A34" t="s">
        <v>182</v>
      </c>
      <c r="B34" s="16">
        <v>398135000000000</v>
      </c>
      <c r="C34" s="16">
        <v>401517000000000</v>
      </c>
      <c r="D34" s="16">
        <v>398020000000000</v>
      </c>
      <c r="E34" s="16">
        <v>394082000000000</v>
      </c>
      <c r="F34" s="16">
        <v>389080000000000</v>
      </c>
      <c r="G34" s="16">
        <v>382265000000000</v>
      </c>
      <c r="H34" s="16">
        <v>375647000000000</v>
      </c>
      <c r="I34" s="16">
        <v>369775000000000</v>
      </c>
      <c r="J34" s="16">
        <v>364572000000000</v>
      </c>
      <c r="K34" s="16">
        <v>359585000000000</v>
      </c>
      <c r="L34" s="16">
        <v>354783000000000</v>
      </c>
      <c r="M34" s="16">
        <v>350100000000000</v>
      </c>
      <c r="N34" s="16">
        <v>345506000000000</v>
      </c>
      <c r="O34" s="16">
        <v>341042000000000</v>
      </c>
      <c r="P34" s="16">
        <v>336692000000000</v>
      </c>
      <c r="Q34" s="16">
        <v>332532000000000</v>
      </c>
      <c r="R34" s="16">
        <v>328419000000000</v>
      </c>
      <c r="S34" s="16">
        <v>324332000000000</v>
      </c>
      <c r="T34" s="16">
        <v>320299000000000</v>
      </c>
      <c r="U34" s="16">
        <v>316355000000000</v>
      </c>
      <c r="V34" s="16">
        <v>312344000000000</v>
      </c>
      <c r="W34" s="16">
        <v>308305000000000</v>
      </c>
      <c r="X34" s="16">
        <v>304288000000000</v>
      </c>
      <c r="Y34" s="16">
        <v>300313000000000</v>
      </c>
      <c r="Z34" s="16">
        <v>296296000000000</v>
      </c>
      <c r="AA34" s="16">
        <v>292277000000000</v>
      </c>
      <c r="AB34" s="16">
        <v>288273000000000</v>
      </c>
      <c r="AC34" s="16">
        <v>284315000000000</v>
      </c>
      <c r="AD34" s="16">
        <v>280357000000000</v>
      </c>
      <c r="AE34" s="16">
        <v>276388000000000</v>
      </c>
      <c r="AF34" s="16">
        <v>272448000000000</v>
      </c>
      <c r="AG34" s="16">
        <v>268478000000000</v>
      </c>
    </row>
    <row r="35" spans="1:33" x14ac:dyDescent="0.45">
      <c r="A35" t="s">
        <v>181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45">
      <c r="A36" t="s">
        <v>180</v>
      </c>
      <c r="B36" s="16">
        <v>450698000000</v>
      </c>
      <c r="C36" s="16">
        <v>456044000000</v>
      </c>
      <c r="D36" s="16">
        <v>453614000000</v>
      </c>
      <c r="E36" s="16">
        <v>450566000000</v>
      </c>
      <c r="F36" s="16">
        <v>446305000000</v>
      </c>
      <c r="G36" s="16">
        <v>439898000000</v>
      </c>
      <c r="H36" s="16">
        <v>433587000000</v>
      </c>
      <c r="I36" s="16">
        <v>428129000000</v>
      </c>
      <c r="J36" s="16">
        <v>423255000000</v>
      </c>
      <c r="K36" s="16">
        <v>418709000000</v>
      </c>
      <c r="L36" s="16">
        <v>414275000000</v>
      </c>
      <c r="M36" s="16">
        <v>409980000000</v>
      </c>
      <c r="N36" s="16">
        <v>405691000000</v>
      </c>
      <c r="O36" s="16">
        <v>401559000000</v>
      </c>
      <c r="P36" s="16">
        <v>397515000000</v>
      </c>
      <c r="Q36" s="16">
        <v>393606000000</v>
      </c>
      <c r="R36" s="16">
        <v>389760000000</v>
      </c>
      <c r="S36" s="16">
        <v>385857000000</v>
      </c>
      <c r="T36" s="16">
        <v>382026000000</v>
      </c>
      <c r="U36" s="16">
        <v>378157000000</v>
      </c>
      <c r="V36" s="16">
        <v>374279000000</v>
      </c>
      <c r="W36" s="16">
        <v>370288000000</v>
      </c>
      <c r="X36" s="16">
        <v>366331000000</v>
      </c>
      <c r="Y36" s="16">
        <v>362390000000</v>
      </c>
      <c r="Z36" s="16">
        <v>358324000000</v>
      </c>
      <c r="AA36" s="16">
        <v>354263000000</v>
      </c>
      <c r="AB36" s="16">
        <v>350149000000</v>
      </c>
      <c r="AC36" s="16">
        <v>346097000000</v>
      </c>
      <c r="AD36" s="16">
        <v>341977000000</v>
      </c>
      <c r="AE36" s="16">
        <v>337851000000</v>
      </c>
      <c r="AF36" s="16">
        <v>333645000000</v>
      </c>
      <c r="AG36" s="16">
        <v>329459000000</v>
      </c>
    </row>
    <row r="37" spans="1:33" x14ac:dyDescent="0.45">
      <c r="A37" t="s">
        <v>179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45">
      <c r="A38" t="s">
        <v>178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45">
      <c r="A39" t="s">
        <v>177</v>
      </c>
      <c r="B39" s="16">
        <v>218019000000</v>
      </c>
      <c r="C39" s="16">
        <v>217015000000</v>
      </c>
      <c r="D39" s="16">
        <v>212342000000</v>
      </c>
      <c r="E39" s="16">
        <v>207531000000</v>
      </c>
      <c r="F39" s="16">
        <v>202265000000</v>
      </c>
      <c r="G39" s="16">
        <v>196179000000</v>
      </c>
      <c r="H39" s="16">
        <v>190323000000</v>
      </c>
      <c r="I39" s="16">
        <v>184966000000</v>
      </c>
      <c r="J39" s="16">
        <v>180020000000</v>
      </c>
      <c r="K39" s="16">
        <v>175314000000</v>
      </c>
      <c r="L39" s="16">
        <v>170795000000</v>
      </c>
      <c r="M39" s="16">
        <v>166425000000</v>
      </c>
      <c r="N39" s="16">
        <v>162185000000</v>
      </c>
      <c r="O39" s="16">
        <v>158091000000</v>
      </c>
      <c r="P39" s="16">
        <v>154131000000</v>
      </c>
      <c r="Q39" s="16">
        <v>150337000000</v>
      </c>
      <c r="R39" s="16">
        <v>146639000000</v>
      </c>
      <c r="S39" s="16">
        <v>143025000000</v>
      </c>
      <c r="T39" s="16">
        <v>139506000000</v>
      </c>
      <c r="U39" s="16">
        <v>136071000000</v>
      </c>
      <c r="V39" s="16">
        <v>132698000000</v>
      </c>
      <c r="W39" s="16">
        <v>129379000000</v>
      </c>
      <c r="X39" s="16">
        <v>126134000000</v>
      </c>
      <c r="Y39" s="16">
        <v>122969000000</v>
      </c>
      <c r="Z39" s="16">
        <v>119848000000</v>
      </c>
      <c r="AA39" s="16">
        <v>116787000000</v>
      </c>
      <c r="AB39" s="16">
        <v>113791000000</v>
      </c>
      <c r="AC39" s="16">
        <v>110870000000</v>
      </c>
      <c r="AD39" s="16">
        <v>108006000000</v>
      </c>
      <c r="AE39" s="16">
        <v>105192000000</v>
      </c>
      <c r="AF39" s="16">
        <v>102429000000</v>
      </c>
      <c r="AG39" s="16">
        <v>99721900000</v>
      </c>
    </row>
    <row r="40" spans="1:33" x14ac:dyDescent="0.45">
      <c r="A40" t="s">
        <v>176</v>
      </c>
      <c r="B40" s="16">
        <v>3307780000000</v>
      </c>
      <c r="C40" s="16">
        <v>3370750000000</v>
      </c>
      <c r="D40" s="16">
        <v>3375380000000</v>
      </c>
      <c r="E40" s="16">
        <v>3375070000000</v>
      </c>
      <c r="F40" s="16">
        <v>3364370000000</v>
      </c>
      <c r="G40" s="16">
        <v>3336500000000</v>
      </c>
      <c r="H40" s="16">
        <v>3308770000000</v>
      </c>
      <c r="I40" s="16">
        <v>3286120000000</v>
      </c>
      <c r="J40" s="16">
        <v>3267510000000</v>
      </c>
      <c r="K40" s="16">
        <v>3250210000000</v>
      </c>
      <c r="L40" s="16">
        <v>3233410000000</v>
      </c>
      <c r="M40" s="16">
        <v>3216580000000</v>
      </c>
      <c r="N40" s="16">
        <v>3199470000000</v>
      </c>
      <c r="O40" s="16">
        <v>3182540000000</v>
      </c>
      <c r="P40" s="16">
        <v>3165680000000</v>
      </c>
      <c r="Q40" s="16">
        <v>3149650000000</v>
      </c>
      <c r="R40" s="16">
        <v>3133160000000</v>
      </c>
      <c r="S40" s="16">
        <v>3116020000000</v>
      </c>
      <c r="T40" s="16">
        <v>3098540000000</v>
      </c>
      <c r="U40" s="16">
        <v>3080560000000</v>
      </c>
      <c r="V40" s="16">
        <v>3061640000000</v>
      </c>
      <c r="W40" s="16">
        <v>3041630000000</v>
      </c>
      <c r="X40" s="16">
        <v>3021050000000</v>
      </c>
      <c r="Y40" s="16">
        <v>3000130000000</v>
      </c>
      <c r="Z40" s="16">
        <v>2978030000000</v>
      </c>
      <c r="AA40" s="16">
        <v>2955170000000</v>
      </c>
      <c r="AB40" s="16">
        <v>2931750000000</v>
      </c>
      <c r="AC40" s="16">
        <v>2908080000000</v>
      </c>
      <c r="AD40" s="16">
        <v>2883740000000</v>
      </c>
      <c r="AE40" s="16">
        <v>2858600000000</v>
      </c>
      <c r="AF40" s="16">
        <v>2832670000000</v>
      </c>
      <c r="AG40" s="16">
        <v>2806230000000</v>
      </c>
    </row>
    <row r="41" spans="1:33" x14ac:dyDescent="0.45">
      <c r="A41" t="s">
        <v>175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45">
      <c r="A42" t="s">
        <v>174</v>
      </c>
      <c r="B42" s="16">
        <v>1338000000000</v>
      </c>
      <c r="C42" s="16">
        <v>1351000000000</v>
      </c>
      <c r="D42" s="16">
        <v>1343830000000</v>
      </c>
      <c r="E42" s="16">
        <v>921596000000</v>
      </c>
      <c r="F42" s="16">
        <v>476362000000</v>
      </c>
      <c r="G42" s="16">
        <v>17005100000</v>
      </c>
      <c r="H42" s="16">
        <v>134159000000</v>
      </c>
      <c r="I42" s="16">
        <v>239765000000</v>
      </c>
      <c r="J42" s="16">
        <v>346455000000</v>
      </c>
      <c r="K42" s="16">
        <v>447243000000</v>
      </c>
      <c r="L42" s="16">
        <v>542129000000</v>
      </c>
      <c r="M42" s="16">
        <v>662730000000</v>
      </c>
      <c r="N42" s="16">
        <v>760793000000</v>
      </c>
      <c r="O42" s="16">
        <v>850972000000</v>
      </c>
      <c r="P42" s="16">
        <v>938785000000</v>
      </c>
      <c r="Q42" s="16">
        <v>1031620000000</v>
      </c>
      <c r="R42" s="16">
        <v>1118820000000</v>
      </c>
      <c r="S42" s="16">
        <v>1207880000000</v>
      </c>
      <c r="T42" s="16">
        <v>1197210000000</v>
      </c>
      <c r="U42" s="16">
        <v>1186760000000</v>
      </c>
      <c r="V42" s="16">
        <v>1175360000000</v>
      </c>
      <c r="W42" s="16">
        <v>1163760000000</v>
      </c>
      <c r="X42" s="16">
        <v>1151950000000</v>
      </c>
      <c r="Y42" s="16">
        <v>1140640000000</v>
      </c>
      <c r="Z42" s="16">
        <v>1128420000000</v>
      </c>
      <c r="AA42" s="16">
        <v>1116010000000</v>
      </c>
      <c r="AB42" s="16">
        <v>1103430000000</v>
      </c>
      <c r="AC42" s="16">
        <v>1091310000000</v>
      </c>
      <c r="AD42" s="16">
        <v>1078330000000</v>
      </c>
      <c r="AE42" s="16">
        <v>1065190000000</v>
      </c>
      <c r="AF42" s="16">
        <v>1051870000000</v>
      </c>
      <c r="AG42" s="16">
        <v>1038980000000</v>
      </c>
    </row>
    <row r="43" spans="1:33" x14ac:dyDescent="0.45">
      <c r="A43" t="s">
        <v>173</v>
      </c>
      <c r="B43" s="16">
        <v>85250000000</v>
      </c>
      <c r="C43" s="16">
        <v>85060000000</v>
      </c>
      <c r="D43" s="16">
        <v>83614900000</v>
      </c>
      <c r="E43" s="16">
        <v>56633300000</v>
      </c>
      <c r="F43" s="16">
        <v>28934400000</v>
      </c>
      <c r="G43" s="16">
        <v>1021030000</v>
      </c>
      <c r="H43" s="16">
        <v>7963370000</v>
      </c>
      <c r="I43" s="16">
        <v>14060800000</v>
      </c>
      <c r="J43" s="16">
        <v>20089100000</v>
      </c>
      <c r="K43" s="16">
        <v>25643600000</v>
      </c>
      <c r="L43" s="16">
        <v>30739100000</v>
      </c>
      <c r="M43" s="16">
        <v>37137900000</v>
      </c>
      <c r="N43" s="16">
        <v>42166300000</v>
      </c>
      <c r="O43" s="16">
        <v>46651300000</v>
      </c>
      <c r="P43" s="16">
        <v>50908900000</v>
      </c>
      <c r="Q43" s="16">
        <v>55305900000</v>
      </c>
      <c r="R43" s="16">
        <v>59340600000</v>
      </c>
      <c r="S43" s="16">
        <v>63384800000</v>
      </c>
      <c r="T43" s="16">
        <v>62162100000</v>
      </c>
      <c r="U43" s="16">
        <v>60935400000</v>
      </c>
      <c r="V43" s="16">
        <v>59721300000</v>
      </c>
      <c r="W43" s="16">
        <v>58519100000</v>
      </c>
      <c r="X43" s="16">
        <v>57328700000</v>
      </c>
      <c r="Y43" s="16">
        <v>56150200000</v>
      </c>
      <c r="Z43" s="16">
        <v>54983300000</v>
      </c>
      <c r="AA43" s="16">
        <v>53828000000</v>
      </c>
      <c r="AB43" s="16">
        <v>52685000000</v>
      </c>
      <c r="AC43" s="16">
        <v>51554100000</v>
      </c>
      <c r="AD43" s="16">
        <v>50433600000</v>
      </c>
      <c r="AE43" s="16">
        <v>49325200000</v>
      </c>
      <c r="AF43" s="16">
        <v>48228500000</v>
      </c>
      <c r="AG43" s="16">
        <v>47143000000</v>
      </c>
    </row>
    <row r="44" spans="1:33" x14ac:dyDescent="0.45">
      <c r="A44" t="s">
        <v>172</v>
      </c>
      <c r="B44" s="16">
        <v>70140000000</v>
      </c>
      <c r="C44" s="16">
        <v>70740000000</v>
      </c>
      <c r="D44" s="16">
        <v>70285000000</v>
      </c>
      <c r="E44" s="16">
        <v>48106200000</v>
      </c>
      <c r="F44" s="16">
        <v>24838600000</v>
      </c>
      <c r="G44" s="16">
        <v>885742000</v>
      </c>
      <c r="H44" s="16">
        <v>6980610000</v>
      </c>
      <c r="I44" s="16">
        <v>12452300000</v>
      </c>
      <c r="J44" s="16">
        <v>17975300000</v>
      </c>
      <c r="K44" s="16">
        <v>23181800000</v>
      </c>
      <c r="L44" s="16">
        <v>28069000000</v>
      </c>
      <c r="M44" s="16">
        <v>34257400000</v>
      </c>
      <c r="N44" s="16">
        <v>39289800000</v>
      </c>
      <c r="O44" s="16">
        <v>43901200000</v>
      </c>
      <c r="P44" s="16">
        <v>48387800000</v>
      </c>
      <c r="Q44" s="16">
        <v>53091000000</v>
      </c>
      <c r="R44" s="16">
        <v>57528800000</v>
      </c>
      <c r="S44" s="16">
        <v>62047900000</v>
      </c>
      <c r="T44" s="16">
        <v>61448000000</v>
      </c>
      <c r="U44" s="16">
        <v>60823500000</v>
      </c>
      <c r="V44" s="16">
        <v>60183200000</v>
      </c>
      <c r="W44" s="16">
        <v>59541700000</v>
      </c>
      <c r="X44" s="16">
        <v>58891500000</v>
      </c>
      <c r="Y44" s="16">
        <v>58232900000</v>
      </c>
      <c r="Z44" s="16">
        <v>57559000000</v>
      </c>
      <c r="AA44" s="16">
        <v>56883800000</v>
      </c>
      <c r="AB44" s="16">
        <v>56201300000</v>
      </c>
      <c r="AC44" s="16">
        <v>55505000000</v>
      </c>
      <c r="AD44" s="16">
        <v>54806200000</v>
      </c>
      <c r="AE44" s="16">
        <v>54100700000</v>
      </c>
      <c r="AF44" s="16">
        <v>53381700000</v>
      </c>
      <c r="AG44" s="16">
        <v>52661600000</v>
      </c>
    </row>
    <row r="45" spans="1:33" x14ac:dyDescent="0.45">
      <c r="A45" t="s">
        <v>171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45">
      <c r="A46" t="s">
        <v>170</v>
      </c>
      <c r="B46" s="16">
        <v>11900000000000</v>
      </c>
      <c r="C46" s="16">
        <v>12040000000000</v>
      </c>
      <c r="D46" s="16">
        <v>11999900000000</v>
      </c>
      <c r="E46" s="16">
        <v>8239520000000</v>
      </c>
      <c r="F46" s="16">
        <v>4270480000000</v>
      </c>
      <c r="G46" s="16">
        <v>152731000000</v>
      </c>
      <c r="H46" s="16">
        <v>1207150000000</v>
      </c>
      <c r="I46" s="16">
        <v>2159720000000</v>
      </c>
      <c r="J46" s="16">
        <v>3126250000000</v>
      </c>
      <c r="K46" s="16">
        <v>4045760000000</v>
      </c>
      <c r="L46" s="16">
        <v>4912350000000</v>
      </c>
      <c r="M46" s="16">
        <v>6011010000000</v>
      </c>
      <c r="N46" s="16">
        <v>6911680000000</v>
      </c>
      <c r="O46" s="16">
        <v>7743280000000</v>
      </c>
      <c r="P46" s="16">
        <v>8561860000000</v>
      </c>
      <c r="Q46" s="16">
        <v>9416770000000</v>
      </c>
      <c r="R46" s="16">
        <v>10228100000000</v>
      </c>
      <c r="S46" s="16">
        <v>11058700000000</v>
      </c>
      <c r="T46" s="16">
        <v>10976900000000</v>
      </c>
      <c r="U46" s="16">
        <v>10897300000000</v>
      </c>
      <c r="V46" s="16">
        <v>10807800000000</v>
      </c>
      <c r="W46" s="16">
        <v>10715800000000</v>
      </c>
      <c r="X46" s="16">
        <v>10621400000000</v>
      </c>
      <c r="Y46" s="16">
        <v>10524700000000</v>
      </c>
      <c r="Z46" s="16">
        <v>10432400000000</v>
      </c>
      <c r="AA46" s="16">
        <v>10331000000000</v>
      </c>
      <c r="AB46" s="16">
        <v>10227400000000</v>
      </c>
      <c r="AC46" s="16">
        <v>10121700000000</v>
      </c>
      <c r="AD46" s="16">
        <v>10013500000000</v>
      </c>
      <c r="AE46" s="16">
        <v>9909590000000</v>
      </c>
      <c r="AF46" s="16">
        <v>9797260000000</v>
      </c>
      <c r="AG46" s="16">
        <v>9682840000000</v>
      </c>
    </row>
    <row r="47" spans="1:33" x14ac:dyDescent="0.45">
      <c r="A47" t="s">
        <v>169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45">
      <c r="A48" t="s">
        <v>168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45">
      <c r="A49" t="s">
        <v>167</v>
      </c>
      <c r="B49" s="16">
        <v>286268000000</v>
      </c>
      <c r="C49" s="16">
        <v>284951000000</v>
      </c>
      <c r="D49" s="16">
        <v>279439000000</v>
      </c>
      <c r="E49" s="16">
        <v>188810000000</v>
      </c>
      <c r="F49" s="16">
        <v>96230200000</v>
      </c>
      <c r="G49" s="16">
        <v>3387440000</v>
      </c>
      <c r="H49" s="16">
        <v>26354800000</v>
      </c>
      <c r="I49" s="16">
        <v>46418800000</v>
      </c>
      <c r="J49" s="16">
        <v>66154200000</v>
      </c>
      <c r="K49" s="16">
        <v>84232800000</v>
      </c>
      <c r="L49" s="16">
        <v>100715000000</v>
      </c>
      <c r="M49" s="16">
        <v>121369000000</v>
      </c>
      <c r="N49" s="16">
        <v>137448000000</v>
      </c>
      <c r="O49" s="16">
        <v>151674000000</v>
      </c>
      <c r="P49" s="16">
        <v>165085000000</v>
      </c>
      <c r="Q49" s="16">
        <v>178873000000</v>
      </c>
      <c r="R49" s="16">
        <v>191414000000</v>
      </c>
      <c r="S49" s="16">
        <v>203915000000</v>
      </c>
      <c r="T49" s="16">
        <v>199444000000</v>
      </c>
      <c r="U49" s="16">
        <v>194980000000</v>
      </c>
      <c r="V49" s="16">
        <v>190575000000</v>
      </c>
      <c r="W49" s="16">
        <v>186226000000</v>
      </c>
      <c r="X49" s="16">
        <v>181934000000</v>
      </c>
      <c r="Y49" s="16">
        <v>177697000000</v>
      </c>
      <c r="Z49" s="16">
        <v>173517000000</v>
      </c>
      <c r="AA49" s="16">
        <v>169390000000</v>
      </c>
      <c r="AB49" s="16">
        <v>165321000000</v>
      </c>
      <c r="AC49" s="16">
        <v>161308000000</v>
      </c>
      <c r="AD49" s="16">
        <v>157345000000</v>
      </c>
      <c r="AE49" s="16">
        <v>153440000000</v>
      </c>
      <c r="AF49" s="16">
        <v>149587000000</v>
      </c>
      <c r="AG49" s="16">
        <v>145787000000</v>
      </c>
    </row>
    <row r="50" spans="1:33" x14ac:dyDescent="0.45">
      <c r="A50" t="s">
        <v>166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45">
      <c r="A51" t="s">
        <v>165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45">
      <c r="A52" t="s">
        <v>164</v>
      </c>
      <c r="B52" s="16">
        <v>14730000000000</v>
      </c>
      <c r="C52" s="16">
        <v>14830000000000</v>
      </c>
      <c r="D52" s="16">
        <v>14547300000000</v>
      </c>
      <c r="E52" s="16">
        <v>14255900000000</v>
      </c>
      <c r="F52" s="16">
        <v>13975100000000</v>
      </c>
      <c r="G52" s="16">
        <v>13686200000000</v>
      </c>
      <c r="H52" s="16">
        <v>13407600000000</v>
      </c>
      <c r="I52" s="16">
        <v>13121500000000</v>
      </c>
      <c r="J52" s="16">
        <v>12837100000000</v>
      </c>
      <c r="K52" s="16">
        <v>12554500000000</v>
      </c>
      <c r="L52" s="16">
        <v>12273600000000</v>
      </c>
      <c r="M52" s="16">
        <v>11987000000000</v>
      </c>
      <c r="N52" s="16">
        <v>11710200000000</v>
      </c>
      <c r="O52" s="16">
        <v>11428200000000</v>
      </c>
      <c r="P52" s="16">
        <v>11148700000000</v>
      </c>
      <c r="Q52" s="16">
        <v>10871800000000</v>
      </c>
      <c r="R52" s="16">
        <v>10591000000000</v>
      </c>
      <c r="S52" s="16">
        <v>10319500000000</v>
      </c>
      <c r="T52" s="16">
        <v>10044700000000</v>
      </c>
      <c r="U52" s="16">
        <v>9772970000000</v>
      </c>
      <c r="V52" s="16">
        <v>9498720000000</v>
      </c>
      <c r="W52" s="16">
        <v>9233580000000</v>
      </c>
      <c r="X52" s="16">
        <v>8966350000000</v>
      </c>
      <c r="Y52" s="16">
        <v>8707930000000</v>
      </c>
      <c r="Z52" s="16">
        <v>8447830000000</v>
      </c>
      <c r="AA52" s="16">
        <v>8191420000000</v>
      </c>
      <c r="AB52" s="16">
        <v>7938730000000</v>
      </c>
      <c r="AC52" s="16">
        <v>7689760000000</v>
      </c>
      <c r="AD52" s="16">
        <v>7444560000000</v>
      </c>
      <c r="AE52" s="16">
        <v>7198970000000</v>
      </c>
      <c r="AF52" s="16">
        <v>6961480000000</v>
      </c>
      <c r="AG52" s="16">
        <v>6727820000000</v>
      </c>
    </row>
    <row r="53" spans="1:33" x14ac:dyDescent="0.45">
      <c r="A53" t="s">
        <v>163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45">
      <c r="A54" t="s">
        <v>162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45">
      <c r="A55" t="s">
        <v>161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45">
      <c r="A56" t="s">
        <v>160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45">
      <c r="A57" t="s">
        <v>159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45">
      <c r="A58" t="s">
        <v>158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45">
      <c r="A59" t="s">
        <v>157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45">
      <c r="A60" t="s">
        <v>156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45">
      <c r="A61" t="s">
        <v>155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45">
      <c r="A62" t="s">
        <v>154</v>
      </c>
      <c r="B62" s="16">
        <v>23560000000000</v>
      </c>
      <c r="C62" s="16">
        <v>23790000000000</v>
      </c>
      <c r="D62" s="16">
        <v>23765700000000</v>
      </c>
      <c r="E62" s="16">
        <v>23729100000000</v>
      </c>
      <c r="F62" s="16">
        <v>23582600000000</v>
      </c>
      <c r="G62" s="16">
        <v>23216000000000</v>
      </c>
      <c r="H62" s="16">
        <v>22864300000000</v>
      </c>
      <c r="I62" s="16">
        <v>22554600000000</v>
      </c>
      <c r="J62" s="16">
        <v>22302900000000</v>
      </c>
      <c r="K62" s="16">
        <v>22071000000000</v>
      </c>
      <c r="L62" s="16">
        <v>21880400000000</v>
      </c>
      <c r="M62" s="16">
        <v>21724600000000</v>
      </c>
      <c r="N62" s="16">
        <v>21588800000000</v>
      </c>
      <c r="O62" s="16">
        <v>21459900000000</v>
      </c>
      <c r="P62" s="16">
        <v>21348900000000</v>
      </c>
      <c r="Q62" s="16">
        <v>21248800000000</v>
      </c>
      <c r="R62" s="16">
        <v>21153100000000</v>
      </c>
      <c r="S62" s="16">
        <v>21067600000000</v>
      </c>
      <c r="T62" s="16">
        <v>20987500000000</v>
      </c>
      <c r="U62" s="16">
        <v>20916500000000</v>
      </c>
      <c r="V62" s="16">
        <v>20840000000000</v>
      </c>
      <c r="W62" s="16">
        <v>20757900000000</v>
      </c>
      <c r="X62" s="16">
        <v>20684000000000</v>
      </c>
      <c r="Y62" s="16">
        <v>20618700000000</v>
      </c>
      <c r="Z62" s="16">
        <v>20541200000000</v>
      </c>
      <c r="AA62" s="16">
        <v>20476900000000</v>
      </c>
      <c r="AB62" s="16">
        <v>20409200000000</v>
      </c>
      <c r="AC62" s="16">
        <v>20312300000000</v>
      </c>
      <c r="AD62" s="16">
        <v>20214500000000</v>
      </c>
      <c r="AE62" s="16">
        <v>20116200000000</v>
      </c>
      <c r="AF62" s="16">
        <v>20006100000000</v>
      </c>
      <c r="AG62" s="16">
        <v>19904100000000</v>
      </c>
    </row>
    <row r="63" spans="1:33" x14ac:dyDescent="0.45">
      <c r="A63" t="s">
        <v>153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45">
      <c r="A64" t="s">
        <v>152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45">
      <c r="A65" t="s">
        <v>151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45">
      <c r="A66" t="s">
        <v>150</v>
      </c>
      <c r="B66" s="16">
        <v>160400000000000</v>
      </c>
      <c r="C66" s="16">
        <v>162300000000000</v>
      </c>
      <c r="D66" s="16">
        <v>162394000000000</v>
      </c>
      <c r="E66" s="16">
        <v>162465000000000</v>
      </c>
      <c r="F66" s="16">
        <v>161776000000000</v>
      </c>
      <c r="G66" s="16">
        <v>159592000000000</v>
      </c>
      <c r="H66" s="16">
        <v>157467000000000</v>
      </c>
      <c r="I66" s="16">
        <v>155617000000000</v>
      </c>
      <c r="J66" s="16">
        <v>154094000000000</v>
      </c>
      <c r="K66" s="16">
        <v>152759000000000</v>
      </c>
      <c r="L66" s="16">
        <v>151701000000000</v>
      </c>
      <c r="M66" s="16">
        <v>150817000000000</v>
      </c>
      <c r="N66" s="16">
        <v>150204000000000</v>
      </c>
      <c r="O66" s="16">
        <v>149549000000000</v>
      </c>
      <c r="P66" s="16">
        <v>148957000000000</v>
      </c>
      <c r="Q66" s="16">
        <v>148490000000000</v>
      </c>
      <c r="R66" s="16">
        <v>148048000000000</v>
      </c>
      <c r="S66" s="16">
        <v>147619000000000</v>
      </c>
      <c r="T66" s="16">
        <v>147276000000000</v>
      </c>
      <c r="U66" s="16">
        <v>147066000000000</v>
      </c>
      <c r="V66" s="16">
        <v>146684000000000</v>
      </c>
      <c r="W66" s="16">
        <v>146312000000000</v>
      </c>
      <c r="X66" s="16">
        <v>145992000000000</v>
      </c>
      <c r="Y66" s="16">
        <v>145678000000000</v>
      </c>
      <c r="Z66" s="16">
        <v>145324000000000</v>
      </c>
      <c r="AA66" s="16">
        <v>145129000000000</v>
      </c>
      <c r="AB66" s="16">
        <v>144786000000000</v>
      </c>
      <c r="AC66" s="16">
        <v>144281000000000</v>
      </c>
      <c r="AD66" s="16">
        <v>143765000000000</v>
      </c>
      <c r="AE66" s="16">
        <v>143194000000000</v>
      </c>
      <c r="AF66" s="16">
        <v>142583000000000</v>
      </c>
      <c r="AG66" s="16">
        <v>142025000000000</v>
      </c>
    </row>
    <row r="67" spans="1:33" x14ac:dyDescent="0.45">
      <c r="A67" t="s">
        <v>149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45">
      <c r="A68" t="s">
        <v>148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45">
      <c r="A69" t="s">
        <v>147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45">
      <c r="A70" t="s">
        <v>146</v>
      </c>
      <c r="B70" s="16">
        <v>14262300000000</v>
      </c>
      <c r="C70" s="16">
        <v>14533800000000</v>
      </c>
      <c r="D70" s="16">
        <v>14642400000000</v>
      </c>
      <c r="E70" s="16">
        <v>14746700000000</v>
      </c>
      <c r="F70" s="16">
        <v>14779500000000</v>
      </c>
      <c r="G70" s="16">
        <v>14663400000000</v>
      </c>
      <c r="H70" s="16">
        <v>14557000000000</v>
      </c>
      <c r="I70" s="16">
        <v>14471700000000</v>
      </c>
      <c r="J70" s="16">
        <v>14413300000000</v>
      </c>
      <c r="K70" s="16">
        <v>14369000000000</v>
      </c>
      <c r="L70" s="16">
        <v>14347800000000</v>
      </c>
      <c r="M70" s="16">
        <v>14340500000000</v>
      </c>
      <c r="N70" s="16">
        <v>14349000000000</v>
      </c>
      <c r="O70" s="16">
        <v>14359000000000</v>
      </c>
      <c r="P70" s="16">
        <v>14373000000000</v>
      </c>
      <c r="Q70" s="16">
        <v>14397100000000</v>
      </c>
      <c r="R70" s="16">
        <v>14421900000000</v>
      </c>
      <c r="S70" s="16">
        <v>14446200000000</v>
      </c>
      <c r="T70" s="16">
        <v>14477300000000</v>
      </c>
      <c r="U70" s="16">
        <v>14512600000000</v>
      </c>
      <c r="V70" s="16">
        <v>14537000000000</v>
      </c>
      <c r="W70" s="16">
        <v>14560700000000</v>
      </c>
      <c r="X70" s="16">
        <v>14588300000000</v>
      </c>
      <c r="Y70" s="16">
        <v>14615100000000</v>
      </c>
      <c r="Z70" s="16">
        <v>14636600000000</v>
      </c>
      <c r="AA70" s="16">
        <v>14665700000000</v>
      </c>
      <c r="AB70" s="16">
        <v>14685900000000</v>
      </c>
      <c r="AC70" s="16">
        <v>14688200000000</v>
      </c>
      <c r="AD70" s="16">
        <v>14688100000000</v>
      </c>
      <c r="AE70" s="16">
        <v>14681100000000</v>
      </c>
      <c r="AF70" s="16">
        <v>14668600000000</v>
      </c>
      <c r="AG70" s="16">
        <v>14660300000000</v>
      </c>
    </row>
    <row r="71" spans="1:33" x14ac:dyDescent="0.45">
      <c r="A71" t="s">
        <v>145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45">
      <c r="A72" t="s">
        <v>144</v>
      </c>
      <c r="B72" s="16">
        <v>257400000000000</v>
      </c>
      <c r="C72" s="16">
        <v>260000000000000</v>
      </c>
      <c r="D72" s="16">
        <v>258497000000000</v>
      </c>
      <c r="E72" s="16">
        <v>257388000000000</v>
      </c>
      <c r="F72" s="16">
        <v>255269000000000</v>
      </c>
      <c r="G72" s="16">
        <v>251781000000000</v>
      </c>
      <c r="H72" s="16">
        <v>248487000000000</v>
      </c>
      <c r="I72" s="16">
        <v>245240000000000</v>
      </c>
      <c r="J72" s="16">
        <v>242078000000000</v>
      </c>
      <c r="K72" s="16">
        <v>239045000000000</v>
      </c>
      <c r="L72" s="16">
        <v>236265000000000</v>
      </c>
      <c r="M72" s="16">
        <v>233692000000000</v>
      </c>
      <c r="N72" s="16">
        <v>231310000000000</v>
      </c>
      <c r="O72" s="16">
        <v>229071000000000</v>
      </c>
      <c r="P72" s="16">
        <v>226921000000000</v>
      </c>
      <c r="Q72" s="16">
        <v>224901000000000</v>
      </c>
      <c r="R72" s="16">
        <v>222927000000000</v>
      </c>
      <c r="S72" s="16">
        <v>220980000000000</v>
      </c>
      <c r="T72" s="16">
        <v>219102000000000</v>
      </c>
      <c r="U72" s="16">
        <v>217260000000000</v>
      </c>
      <c r="V72" s="16">
        <v>215447000000000</v>
      </c>
      <c r="W72" s="16">
        <v>213569000000000</v>
      </c>
      <c r="X72" s="16">
        <v>211719000000000</v>
      </c>
      <c r="Y72" s="16">
        <v>209873000000000</v>
      </c>
      <c r="Z72" s="16">
        <v>208003000000000</v>
      </c>
      <c r="AA72" s="16">
        <v>206240000000000</v>
      </c>
      <c r="AB72" s="16">
        <v>204384000000000</v>
      </c>
      <c r="AC72" s="16">
        <v>202473000000000</v>
      </c>
      <c r="AD72" s="16">
        <v>200576000000000</v>
      </c>
      <c r="AE72" s="16">
        <v>198690000000000</v>
      </c>
      <c r="AF72" s="16">
        <v>196713000000000</v>
      </c>
      <c r="AG72" s="16">
        <v>194750000000000</v>
      </c>
    </row>
    <row r="73" spans="1:33" x14ac:dyDescent="0.45">
      <c r="A73" t="s">
        <v>143</v>
      </c>
      <c r="B73" s="16">
        <v>3283000000000</v>
      </c>
      <c r="C73" s="16">
        <v>3275000000000</v>
      </c>
      <c r="D73" s="16">
        <v>3218170000000</v>
      </c>
      <c r="E73" s="16">
        <v>3166130000000</v>
      </c>
      <c r="F73" s="16">
        <v>3101940000000</v>
      </c>
      <c r="G73" s="16">
        <v>3023610000000</v>
      </c>
      <c r="H73" s="16">
        <v>2949250000000</v>
      </c>
      <c r="I73" s="16">
        <v>2876120000000</v>
      </c>
      <c r="J73" s="16">
        <v>2806400000000</v>
      </c>
      <c r="K73" s="16">
        <v>2739610000000</v>
      </c>
      <c r="L73" s="16">
        <v>2676230000000</v>
      </c>
      <c r="M73" s="16">
        <v>2617290000000</v>
      </c>
      <c r="N73" s="16">
        <v>2561650000000</v>
      </c>
      <c r="O73" s="16">
        <v>2508690000000</v>
      </c>
      <c r="P73" s="16">
        <v>2456950000000</v>
      </c>
      <c r="Q73" s="16">
        <v>2408400000000</v>
      </c>
      <c r="R73" s="16">
        <v>2361280000000</v>
      </c>
      <c r="S73" s="16">
        <v>2314610000000</v>
      </c>
      <c r="T73" s="16">
        <v>2270280000000</v>
      </c>
      <c r="U73" s="16">
        <v>2227140000000</v>
      </c>
      <c r="V73" s="16">
        <v>2183720000000</v>
      </c>
      <c r="W73" s="16">
        <v>2141850000000</v>
      </c>
      <c r="X73" s="16">
        <v>2101040000000</v>
      </c>
      <c r="Y73" s="16">
        <v>2060350000000</v>
      </c>
      <c r="Z73" s="16">
        <v>2020840000000</v>
      </c>
      <c r="AA73" s="16">
        <v>1982460000000</v>
      </c>
      <c r="AB73" s="16">
        <v>1943880000000</v>
      </c>
      <c r="AC73" s="16">
        <v>1906100000000</v>
      </c>
      <c r="AD73" s="16">
        <v>1869130000000</v>
      </c>
      <c r="AE73" s="16">
        <v>1831770000000</v>
      </c>
      <c r="AF73" s="16">
        <v>1795380000000</v>
      </c>
      <c r="AG73" s="16">
        <v>1759780000000</v>
      </c>
    </row>
    <row r="74" spans="1:33" x14ac:dyDescent="0.45">
      <c r="A74" t="s">
        <v>142</v>
      </c>
      <c r="B74" s="16">
        <v>286900000000000</v>
      </c>
      <c r="C74" s="16">
        <v>289400000000000</v>
      </c>
      <c r="D74" s="16">
        <v>287351000000000</v>
      </c>
      <c r="E74" s="16">
        <v>285739000000000</v>
      </c>
      <c r="F74" s="16">
        <v>282922000000000</v>
      </c>
      <c r="G74" s="16">
        <v>278701000000000</v>
      </c>
      <c r="H74" s="16">
        <v>274619000000000</v>
      </c>
      <c r="I74" s="16">
        <v>270610000000000</v>
      </c>
      <c r="J74" s="16">
        <v>266800000000000</v>
      </c>
      <c r="K74" s="16">
        <v>263060000000000</v>
      </c>
      <c r="L74" s="16">
        <v>259700000000000</v>
      </c>
      <c r="M74" s="16">
        <v>256498000000000</v>
      </c>
      <c r="N74" s="16">
        <v>253599000000000</v>
      </c>
      <c r="O74" s="16">
        <v>250790000000000</v>
      </c>
      <c r="P74" s="16">
        <v>248091000000000</v>
      </c>
      <c r="Q74" s="16">
        <v>245622000000000</v>
      </c>
      <c r="R74" s="16">
        <v>243138000000000</v>
      </c>
      <c r="S74" s="16">
        <v>240769000000000</v>
      </c>
      <c r="T74" s="16">
        <v>238411000000000</v>
      </c>
      <c r="U74" s="16">
        <v>236103000000000</v>
      </c>
      <c r="V74" s="16">
        <v>233830000000000</v>
      </c>
      <c r="W74" s="16">
        <v>231503000000000</v>
      </c>
      <c r="X74" s="16">
        <v>229284000000000</v>
      </c>
      <c r="Y74" s="16">
        <v>227009000000000</v>
      </c>
      <c r="Z74" s="16">
        <v>224783000000000</v>
      </c>
      <c r="AA74" s="16">
        <v>222547000000000</v>
      </c>
      <c r="AB74" s="16">
        <v>220289000000000</v>
      </c>
      <c r="AC74" s="16">
        <v>218043000000000</v>
      </c>
      <c r="AD74" s="16">
        <v>215758000000000</v>
      </c>
      <c r="AE74" s="16">
        <v>213488000000000</v>
      </c>
      <c r="AF74" s="16">
        <v>211132000000000</v>
      </c>
      <c r="AG74" s="16">
        <v>208858000000000</v>
      </c>
    </row>
    <row r="75" spans="1:33" x14ac:dyDescent="0.45">
      <c r="A75" t="s">
        <v>141</v>
      </c>
      <c r="B75" s="16">
        <v>68100000000000</v>
      </c>
      <c r="C75" s="16">
        <v>68200000000000</v>
      </c>
      <c r="D75" s="16">
        <v>68106200000000</v>
      </c>
      <c r="E75" s="16">
        <v>68003300000000</v>
      </c>
      <c r="F75" s="16">
        <v>67646800000000</v>
      </c>
      <c r="G75" s="16">
        <v>67035900000000</v>
      </c>
      <c r="H75" s="16">
        <v>66387700000000</v>
      </c>
      <c r="I75" s="16">
        <v>65856900000000</v>
      </c>
      <c r="J75" s="16">
        <v>65261800000000</v>
      </c>
      <c r="K75" s="16">
        <v>64710600000000</v>
      </c>
      <c r="L75" s="16">
        <v>64330000000000</v>
      </c>
      <c r="M75" s="16">
        <v>63921900000000</v>
      </c>
      <c r="N75" s="16">
        <v>63575800000000</v>
      </c>
      <c r="O75" s="16">
        <v>63370200000000</v>
      </c>
      <c r="P75" s="16">
        <v>63108400000000</v>
      </c>
      <c r="Q75" s="16">
        <v>62983400000000</v>
      </c>
      <c r="R75" s="16">
        <v>62792100000000</v>
      </c>
      <c r="S75" s="16">
        <v>62619700000000</v>
      </c>
      <c r="T75" s="16">
        <v>62566900000000</v>
      </c>
      <c r="U75" s="16">
        <v>62446900000000</v>
      </c>
      <c r="V75" s="16">
        <v>62415200000000</v>
      </c>
      <c r="W75" s="16">
        <v>62308500000000</v>
      </c>
      <c r="X75" s="16">
        <v>62222100000000</v>
      </c>
      <c r="Y75" s="16">
        <v>62236200000000</v>
      </c>
      <c r="Z75" s="16">
        <v>62168200000000</v>
      </c>
      <c r="AA75" s="16">
        <v>62212500000000</v>
      </c>
      <c r="AB75" s="16">
        <v>62174200000000</v>
      </c>
      <c r="AC75" s="16">
        <v>62132300000000</v>
      </c>
      <c r="AD75" s="16">
        <v>62194000000000</v>
      </c>
      <c r="AE75" s="16">
        <v>62167200000000</v>
      </c>
      <c r="AF75" s="16">
        <v>62230300000000</v>
      </c>
      <c r="AG75" s="16">
        <v>62225400000000</v>
      </c>
    </row>
    <row r="76" spans="1:33" x14ac:dyDescent="0.45">
      <c r="A76" t="s">
        <v>140</v>
      </c>
      <c r="B76" s="16">
        <v>489100000000000</v>
      </c>
      <c r="C76" s="16">
        <v>494900000000000</v>
      </c>
      <c r="D76" s="16">
        <v>493164000000000</v>
      </c>
      <c r="E76" s="16">
        <v>491862000000000</v>
      </c>
      <c r="F76" s="16">
        <v>488606000000000</v>
      </c>
      <c r="G76" s="16">
        <v>482790000000000</v>
      </c>
      <c r="H76" s="16">
        <v>477215000000000</v>
      </c>
      <c r="I76" s="16">
        <v>471698000000000</v>
      </c>
      <c r="J76" s="16">
        <v>466399000000000</v>
      </c>
      <c r="K76" s="16">
        <v>461228000000000</v>
      </c>
      <c r="L76" s="16">
        <v>456602000000000</v>
      </c>
      <c r="M76" s="16">
        <v>452263000000000</v>
      </c>
      <c r="N76" s="16">
        <v>448268000000000</v>
      </c>
      <c r="O76" s="16">
        <v>444607000000000</v>
      </c>
      <c r="P76" s="16">
        <v>441016000000000</v>
      </c>
      <c r="Q76" s="16">
        <v>437733000000000</v>
      </c>
      <c r="R76" s="16">
        <v>434442000000000</v>
      </c>
      <c r="S76" s="16">
        <v>431186000000000</v>
      </c>
      <c r="T76" s="16">
        <v>428118000000000</v>
      </c>
      <c r="U76" s="16">
        <v>425027000000000</v>
      </c>
      <c r="V76" s="16">
        <v>421911000000000</v>
      </c>
      <c r="W76" s="16">
        <v>418719000000000</v>
      </c>
      <c r="X76" s="16">
        <v>415565000000000</v>
      </c>
      <c r="Y76" s="16">
        <v>412467000000000</v>
      </c>
      <c r="Z76" s="16">
        <v>409241000000000</v>
      </c>
      <c r="AA76" s="16">
        <v>406148000000000</v>
      </c>
      <c r="AB76" s="16">
        <v>402921000000000</v>
      </c>
      <c r="AC76" s="16">
        <v>399571000000000</v>
      </c>
      <c r="AD76" s="16">
        <v>396295000000000</v>
      </c>
      <c r="AE76" s="16">
        <v>392846000000000</v>
      </c>
      <c r="AF76" s="16">
        <v>389322000000000</v>
      </c>
      <c r="AG76" s="16">
        <v>385873000000000</v>
      </c>
    </row>
    <row r="77" spans="1:33" x14ac:dyDescent="0.45">
      <c r="A77" t="s">
        <v>139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45">
      <c r="A78" t="s">
        <v>138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45">
      <c r="A79" t="s">
        <v>137</v>
      </c>
      <c r="B79" s="16">
        <v>8067280000000</v>
      </c>
      <c r="C79" s="16">
        <v>8030140000000</v>
      </c>
      <c r="D79" s="16">
        <v>7871130000000</v>
      </c>
      <c r="E79" s="16">
        <v>7724430000000</v>
      </c>
      <c r="F79" s="16">
        <v>7551010000000</v>
      </c>
      <c r="G79" s="16">
        <v>7341600000000</v>
      </c>
      <c r="H79" s="16">
        <v>7142710000000</v>
      </c>
      <c r="I79" s="16">
        <v>6949790000000</v>
      </c>
      <c r="J79" s="16">
        <v>6763730000000</v>
      </c>
      <c r="K79" s="16">
        <v>6585480000000</v>
      </c>
      <c r="L79" s="16">
        <v>6418210000000</v>
      </c>
      <c r="M79" s="16">
        <v>6260220000000</v>
      </c>
      <c r="N79" s="16">
        <v>6110780000000</v>
      </c>
      <c r="O79" s="16">
        <v>5968360000000</v>
      </c>
      <c r="P79" s="16">
        <v>5831300000000</v>
      </c>
      <c r="Q79" s="16">
        <v>5700500000000</v>
      </c>
      <c r="R79" s="16">
        <v>5573610000000</v>
      </c>
      <c r="S79" s="16">
        <v>5450080000000</v>
      </c>
      <c r="T79" s="16">
        <v>5330800000000</v>
      </c>
      <c r="U79" s="16">
        <v>5214870000000</v>
      </c>
      <c r="V79" s="16">
        <v>5100370000000</v>
      </c>
      <c r="W79" s="16">
        <v>4988360000000</v>
      </c>
      <c r="X79" s="16">
        <v>4879290000000</v>
      </c>
      <c r="Y79" s="16">
        <v>4772510000000</v>
      </c>
      <c r="Z79" s="16">
        <v>4667390000000</v>
      </c>
      <c r="AA79" s="16">
        <v>4565330000000</v>
      </c>
      <c r="AB79" s="16">
        <v>4464720000000</v>
      </c>
      <c r="AC79" s="16">
        <v>4364940000000</v>
      </c>
      <c r="AD79" s="16">
        <v>4267460000000</v>
      </c>
      <c r="AE79" s="16">
        <v>4170900000000</v>
      </c>
      <c r="AF79" s="16">
        <v>4075630000000</v>
      </c>
      <c r="AG79" s="16">
        <v>3982560000000</v>
      </c>
    </row>
    <row r="80" spans="1:33" x14ac:dyDescent="0.45">
      <c r="A80" t="s">
        <v>136</v>
      </c>
      <c r="B80" s="16">
        <v>38304300000000</v>
      </c>
      <c r="C80" s="16">
        <v>39033400000000</v>
      </c>
      <c r="D80" s="16">
        <v>39156300000000</v>
      </c>
      <c r="E80" s="16">
        <v>39313800000000</v>
      </c>
      <c r="F80" s="16">
        <v>39306600000000</v>
      </c>
      <c r="G80" s="16">
        <v>39075800000000</v>
      </c>
      <c r="H80" s="16">
        <v>38861100000000</v>
      </c>
      <c r="I80" s="16">
        <v>38640400000000</v>
      </c>
      <c r="J80" s="16">
        <v>38420300000000</v>
      </c>
      <c r="K80" s="16">
        <v>38208300000000</v>
      </c>
      <c r="L80" s="16">
        <v>38025600000000</v>
      </c>
      <c r="M80" s="16">
        <v>37865400000000</v>
      </c>
      <c r="N80" s="16">
        <v>37726200000000</v>
      </c>
      <c r="O80" s="16">
        <v>37601100000000</v>
      </c>
      <c r="P80" s="16">
        <v>37481800000000</v>
      </c>
      <c r="Q80" s="16">
        <v>37375600000000</v>
      </c>
      <c r="R80" s="16">
        <v>37269000000000</v>
      </c>
      <c r="S80" s="16">
        <v>37159400000000</v>
      </c>
      <c r="T80" s="16">
        <v>37054000000000</v>
      </c>
      <c r="U80" s="16">
        <v>36947400000000</v>
      </c>
      <c r="V80" s="16">
        <v>36827100000000</v>
      </c>
      <c r="W80" s="16">
        <v>36701000000000</v>
      </c>
      <c r="X80" s="16">
        <v>36573000000000</v>
      </c>
      <c r="Y80" s="16">
        <v>36439400000000</v>
      </c>
      <c r="Z80" s="16">
        <v>36295300000000</v>
      </c>
      <c r="AA80" s="16">
        <v>36152600000000</v>
      </c>
      <c r="AB80" s="16">
        <v>35999100000000</v>
      </c>
      <c r="AC80" s="16">
        <v>35830200000000</v>
      </c>
      <c r="AD80" s="16">
        <v>35657900000000</v>
      </c>
      <c r="AE80" s="16">
        <v>35471200000000</v>
      </c>
      <c r="AF80" s="16">
        <v>35273500000000</v>
      </c>
      <c r="AG80" s="16">
        <v>35073000000000</v>
      </c>
    </row>
    <row r="81" spans="1:33" x14ac:dyDescent="0.45">
      <c r="A81" t="s">
        <v>135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workbookViewId="0">
      <selection activeCell="A37" sqref="A37"/>
    </sheetView>
  </sheetViews>
  <sheetFormatPr defaultRowHeight="14.25" x14ac:dyDescent="0.45"/>
  <cols>
    <col min="1" max="1" width="81.53125" customWidth="1"/>
    <col min="2" max="2" width="11.59765625" bestFit="1" customWidth="1"/>
  </cols>
  <sheetData>
    <row r="1" spans="1:33" x14ac:dyDescent="0.45">
      <c r="A1" t="s">
        <v>219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216</v>
      </c>
      <c r="B2" s="16">
        <f>SUM('Model Output'!B3:B10)</f>
        <v>6097390000000</v>
      </c>
      <c r="C2" s="16">
        <f>SUM('Model Output'!C3:C10)</f>
        <v>6131530000000</v>
      </c>
      <c r="D2" s="16">
        <f>SUM('Model Output'!D3:D10)</f>
        <v>5958652800000</v>
      </c>
      <c r="E2" s="16">
        <f>SUM('Model Output'!E3:E10)</f>
        <v>5831805200000</v>
      </c>
      <c r="F2" s="16">
        <f>SUM('Model Output'!F3:F10)</f>
        <v>5669514000000</v>
      </c>
      <c r="G2" s="16">
        <f>SUM('Model Output'!G3:G10)</f>
        <v>5503134900000</v>
      </c>
      <c r="H2" s="16">
        <f>SUM('Model Output'!H3:H10)</f>
        <v>5333296000000</v>
      </c>
      <c r="I2" s="16">
        <f>SUM('Model Output'!I3:I10)</f>
        <v>5163431900000</v>
      </c>
      <c r="J2" s="16">
        <f>SUM('Model Output'!J3:J10)</f>
        <v>4994977200000</v>
      </c>
      <c r="K2" s="16">
        <f>SUM('Model Output'!K3:K10)</f>
        <v>4826960400000</v>
      </c>
      <c r="L2" s="16">
        <f>SUM('Model Output'!L3:L10)</f>
        <v>4660463100000</v>
      </c>
      <c r="M2" s="16">
        <f>SUM('Model Output'!M3:M10)</f>
        <v>4495985100000</v>
      </c>
      <c r="N2" s="16">
        <f>SUM('Model Output'!N3:N10)</f>
        <v>4333626300000</v>
      </c>
      <c r="O2" s="16">
        <f>SUM('Model Output'!O3:O10)</f>
        <v>4172109600000</v>
      </c>
      <c r="P2" s="16">
        <f>SUM('Model Output'!P3:P10)</f>
        <v>4014193400000</v>
      </c>
      <c r="Q2" s="16">
        <f>SUM('Model Output'!Q3:Q10)</f>
        <v>3858576700000</v>
      </c>
      <c r="R2" s="16">
        <f>SUM('Model Output'!R3:R10)</f>
        <v>3703872000000</v>
      </c>
      <c r="S2" s="16">
        <f>SUM('Model Output'!S3:S10)</f>
        <v>3551900600000</v>
      </c>
      <c r="T2" s="16">
        <f>SUM('Model Output'!T3:T10)</f>
        <v>3402679500000</v>
      </c>
      <c r="U2" s="16">
        <f>SUM('Model Output'!U3:U10)</f>
        <v>3255656500000</v>
      </c>
      <c r="V2" s="16">
        <f>SUM('Model Output'!V3:V10)</f>
        <v>3109764200000</v>
      </c>
      <c r="W2" s="16">
        <f>SUM('Model Output'!W3:W10)</f>
        <v>2967037700000</v>
      </c>
      <c r="X2" s="16">
        <f>SUM('Model Output'!X3:X10)</f>
        <v>2826019600000</v>
      </c>
      <c r="Y2" s="16">
        <f>SUM('Model Output'!Y3:Y10)</f>
        <v>2686205300000</v>
      </c>
      <c r="Z2" s="16">
        <f>SUM('Model Output'!Z3:Z10)</f>
        <v>2548918600000</v>
      </c>
      <c r="AA2" s="16">
        <f>SUM('Model Output'!AA3:AA10)</f>
        <v>2414054000000</v>
      </c>
      <c r="AB2" s="16">
        <f>SUM('Model Output'!AB3:AB10)</f>
        <v>2280569100000</v>
      </c>
      <c r="AC2" s="16">
        <f>SUM('Model Output'!AC3:AC10)</f>
        <v>2149996300000</v>
      </c>
      <c r="AD2" s="16">
        <f>SUM('Model Output'!AD3:AD10)</f>
        <v>2021359000000</v>
      </c>
      <c r="AE2" s="16">
        <f>SUM('Model Output'!AE3:AE10)</f>
        <v>1895220700000</v>
      </c>
      <c r="AF2" s="16">
        <f>SUM('Model Output'!AF3:AF10)</f>
        <v>1771012600000</v>
      </c>
      <c r="AG2" s="16">
        <f>SUM('Model Output'!AG3:AG10)</f>
        <v>1649445300000</v>
      </c>
    </row>
    <row r="3" spans="1:33" x14ac:dyDescent="0.45">
      <c r="A3" t="s">
        <v>215</v>
      </c>
      <c r="B3" s="16">
        <f>SUM('Model Output'!B13:B19)</f>
        <v>2323813270000000</v>
      </c>
      <c r="C3" s="16">
        <f>SUM('Model Output'!C13:C19)</f>
        <v>2341369260000000</v>
      </c>
      <c r="D3" s="16">
        <f>SUM('Model Output'!D13:D19)</f>
        <v>2326821560000000</v>
      </c>
      <c r="E3" s="16">
        <f>SUM('Model Output'!E13:E19)</f>
        <v>2317434880000000</v>
      </c>
      <c r="F3" s="16">
        <f>SUM('Model Output'!F13:F19)</f>
        <v>2305216920000000</v>
      </c>
      <c r="G3" s="16">
        <f>SUM('Model Output'!G13:G19)</f>
        <v>2293172420000000</v>
      </c>
      <c r="H3" s="16">
        <f>SUM('Model Output'!H13:H19)</f>
        <v>2275966870000000</v>
      </c>
      <c r="I3" s="16">
        <f>SUM('Model Output'!I13:I19)</f>
        <v>2252270440000000</v>
      </c>
      <c r="J3" s="16">
        <f>SUM('Model Output'!J13:J19)</f>
        <v>2218708220000000</v>
      </c>
      <c r="K3" s="16">
        <f>SUM('Model Output'!K13:K19)</f>
        <v>2184237268000000</v>
      </c>
      <c r="L3" s="16">
        <f>SUM('Model Output'!L13:L19)</f>
        <v>2149857378000000</v>
      </c>
      <c r="M3" s="16">
        <f>SUM('Model Output'!M13:M19)</f>
        <v>2114088586000000</v>
      </c>
      <c r="N3" s="16">
        <f>SUM('Model Output'!N13:N19)</f>
        <v>2078972526000000</v>
      </c>
      <c r="O3" s="16">
        <f>SUM('Model Output'!O13:O19)</f>
        <v>2045547711000000</v>
      </c>
      <c r="P3" s="16">
        <f>SUM('Model Output'!P13:P19)</f>
        <v>2011274522000000</v>
      </c>
      <c r="Q3" s="16">
        <f>SUM('Model Output'!Q13:Q19)</f>
        <v>1976041555000000</v>
      </c>
      <c r="R3" s="16">
        <f>SUM('Model Output'!R13:R19)</f>
        <v>1941738694000000</v>
      </c>
      <c r="S3" s="16">
        <f>SUM('Model Output'!S13:S19)</f>
        <v>1910044440000000</v>
      </c>
      <c r="T3" s="16">
        <f>SUM('Model Output'!T13:T19)</f>
        <v>1881752864000000</v>
      </c>
      <c r="U3" s="16">
        <f>SUM('Model Output'!U13:U19)</f>
        <v>1854002558000000</v>
      </c>
      <c r="V3" s="16">
        <f>SUM('Model Output'!V13:V19)</f>
        <v>1827739498000000</v>
      </c>
      <c r="W3" s="16">
        <f>SUM('Model Output'!W13:W19)</f>
        <v>1801205329000000</v>
      </c>
      <c r="X3" s="16">
        <f>SUM('Model Output'!X13:X19)</f>
        <v>1775212499000000</v>
      </c>
      <c r="Y3" s="16">
        <f>SUM('Model Output'!Y13:Y19)</f>
        <v>1748778521000000</v>
      </c>
      <c r="Z3" s="16">
        <f>SUM('Model Output'!Z13:Z19)</f>
        <v>1721570694000000</v>
      </c>
      <c r="AA3" s="16">
        <f>SUM('Model Output'!AA13:AA19)</f>
        <v>1694610031000000</v>
      </c>
      <c r="AB3" s="16">
        <f>SUM('Model Output'!AB13:AB19)</f>
        <v>1668277221000000</v>
      </c>
      <c r="AC3" s="16">
        <f>SUM('Model Output'!AC13:AC19)</f>
        <v>1642061631000000</v>
      </c>
      <c r="AD3" s="16">
        <f>SUM('Model Output'!AD13:AD19)</f>
        <v>1615753865000000</v>
      </c>
      <c r="AE3" s="16">
        <f>SUM('Model Output'!AE13:AE19)</f>
        <v>1594655000000000</v>
      </c>
      <c r="AF3" s="16">
        <f>SUM('Model Output'!AF13:AF19)</f>
        <v>1576112102000000</v>
      </c>
      <c r="AG3" s="16">
        <f>SUM('Model Output'!AG13:AG19)</f>
        <v>1556309858000000</v>
      </c>
    </row>
    <row r="4" spans="1:33" x14ac:dyDescent="0.45">
      <c r="A4" t="s">
        <v>114</v>
      </c>
      <c r="B4" s="16">
        <f>SUM('Model Output'!B23:B30)</f>
        <v>24556564000000</v>
      </c>
      <c r="C4" s="16">
        <f>SUM('Model Output'!C23:C30)</f>
        <v>24757463000000</v>
      </c>
      <c r="D4" s="16">
        <f>SUM('Model Output'!D23:D30)</f>
        <v>23948529500000</v>
      </c>
      <c r="E4" s="16">
        <f>SUM('Model Output'!E23:E30)</f>
        <v>23494910600000</v>
      </c>
      <c r="F4" s="16">
        <f>SUM('Model Output'!F23:F30)</f>
        <v>22664024900000</v>
      </c>
      <c r="G4" s="16">
        <f>SUM('Model Output'!G23:G30)</f>
        <v>21708775600000</v>
      </c>
      <c r="H4" s="16">
        <f>SUM('Model Output'!H23:H30)</f>
        <v>20818605600000</v>
      </c>
      <c r="I4" s="16">
        <f>SUM('Model Output'!I23:I30)</f>
        <v>19948342800000</v>
      </c>
      <c r="J4" s="16">
        <f>SUM('Model Output'!J23:J30)</f>
        <v>19110040100000</v>
      </c>
      <c r="K4" s="16">
        <f>SUM('Model Output'!K23:K30)</f>
        <v>18300178300000</v>
      </c>
      <c r="L4" s="16">
        <f>SUM('Model Output'!L23:L30)</f>
        <v>17535254300000</v>
      </c>
      <c r="M4" s="16">
        <f>SUM('Model Output'!M23:M30)</f>
        <v>16815308100000</v>
      </c>
      <c r="N4" s="16">
        <f>SUM('Model Output'!N23:N30)</f>
        <v>16124341000000</v>
      </c>
      <c r="O4" s="16">
        <f>SUM('Model Output'!O23:O30)</f>
        <v>15463837500000</v>
      </c>
      <c r="P4" s="16">
        <f>SUM('Model Output'!P23:P30)</f>
        <v>14825523500000</v>
      </c>
      <c r="Q4" s="16">
        <f>SUM('Model Output'!Q23:Q30)</f>
        <v>14206065900000</v>
      </c>
      <c r="R4" s="16">
        <f>SUM('Model Output'!R23:R30)</f>
        <v>13605505700000</v>
      </c>
      <c r="S4" s="16">
        <f>SUM('Model Output'!S23:S30)</f>
        <v>13014969200000</v>
      </c>
      <c r="T4" s="16">
        <f>SUM('Model Output'!T23:T30)</f>
        <v>12434310700000</v>
      </c>
      <c r="U4" s="16">
        <f>SUM('Model Output'!U23:U30)</f>
        <v>11868137700000</v>
      </c>
      <c r="V4" s="16">
        <f>SUM('Model Output'!V23:V30)</f>
        <v>11310616600000</v>
      </c>
      <c r="W4" s="16">
        <f>SUM('Model Output'!W23:W30)</f>
        <v>10764374500000</v>
      </c>
      <c r="X4" s="16">
        <f>SUM('Model Output'!X23:X30)</f>
        <v>10224522400000</v>
      </c>
      <c r="Y4" s="16">
        <f>SUM('Model Output'!Y23:Y30)</f>
        <v>9693987300000</v>
      </c>
      <c r="Z4" s="16">
        <f>SUM('Model Output'!Z23:Z30)</f>
        <v>9171419100000</v>
      </c>
      <c r="AA4" s="16">
        <f>SUM('Model Output'!AA23:AA30)</f>
        <v>8657236300000</v>
      </c>
      <c r="AB4" s="16">
        <f>SUM('Model Output'!AB23:AB30)</f>
        <v>8154877900000</v>
      </c>
      <c r="AC4" s="16">
        <f>SUM('Model Output'!AC23:AC30)</f>
        <v>7663429100000</v>
      </c>
      <c r="AD4" s="16">
        <f>SUM('Model Output'!AD23:AD30)</f>
        <v>7180363100000</v>
      </c>
      <c r="AE4" s="16">
        <f>SUM('Model Output'!AE23:AE30)</f>
        <v>6706325400000</v>
      </c>
      <c r="AF4" s="16">
        <f>SUM('Model Output'!AF23:AF30)</f>
        <v>6243354000000</v>
      </c>
      <c r="AG4" s="16">
        <f>SUM('Model Output'!AG23:AG30)</f>
        <v>5792305700000</v>
      </c>
    </row>
    <row r="5" spans="1:33" x14ac:dyDescent="0.45">
      <c r="A5" t="s">
        <v>115</v>
      </c>
      <c r="B5" s="16">
        <f>SUM('Model Output'!B33:B40)</f>
        <v>403546547000000</v>
      </c>
      <c r="C5" s="16">
        <f>SUM('Model Output'!C33:C40)</f>
        <v>406992429000000</v>
      </c>
      <c r="D5" s="16">
        <f>SUM('Model Output'!D33:D40)</f>
        <v>403465256000000</v>
      </c>
      <c r="E5" s="16">
        <f>SUM('Model Output'!E33:E40)</f>
        <v>399490367000000</v>
      </c>
      <c r="F5" s="16">
        <f>SUM('Model Output'!F33:F40)</f>
        <v>394437100000000</v>
      </c>
      <c r="G5" s="16">
        <f>SUM('Model Output'!G33:G40)</f>
        <v>387544267000000</v>
      </c>
      <c r="H5" s="16">
        <f>SUM('Model Output'!H33:H40)</f>
        <v>380850290000000</v>
      </c>
      <c r="I5" s="16">
        <f>SUM('Model Output'!I33:I40)</f>
        <v>374912675000000</v>
      </c>
      <c r="J5" s="16">
        <f>SUM('Model Output'!J33:J40)</f>
        <v>369650935000000</v>
      </c>
      <c r="K5" s="16">
        <f>SUM('Model Output'!K33:K40)</f>
        <v>364608583000000</v>
      </c>
      <c r="L5" s="16">
        <f>SUM('Model Output'!L33:L40)</f>
        <v>359753150000000</v>
      </c>
      <c r="M5" s="16">
        <f>SUM('Model Output'!M33:M40)</f>
        <v>355018555000000</v>
      </c>
      <c r="N5" s="16">
        <f>SUM('Model Output'!N33:N40)</f>
        <v>350372876000000</v>
      </c>
      <c r="O5" s="16">
        <f>SUM('Model Output'!O33:O40)</f>
        <v>345858570000000</v>
      </c>
      <c r="P5" s="16">
        <f>SUM('Model Output'!P33:P40)</f>
        <v>341459346000000</v>
      </c>
      <c r="Q5" s="16">
        <f>SUM('Model Output'!Q33:Q40)</f>
        <v>337252923000000</v>
      </c>
      <c r="R5" s="16">
        <f>SUM('Model Output'!R33:R40)</f>
        <v>333093099000000</v>
      </c>
      <c r="S5" s="16">
        <f>SUM('Model Output'!S33:S40)</f>
        <v>328959137000000</v>
      </c>
      <c r="T5" s="16">
        <f>SUM('Model Output'!T33:T40)</f>
        <v>324880150000000</v>
      </c>
      <c r="U5" s="16">
        <f>SUM('Model Output'!U33:U40)</f>
        <v>320889585000000</v>
      </c>
      <c r="V5" s="16">
        <f>SUM('Model Output'!V33:V40)</f>
        <v>316831462000000</v>
      </c>
      <c r="W5" s="16">
        <f>SUM('Model Output'!W33:W40)</f>
        <v>312744467000000</v>
      </c>
      <c r="X5" s="16">
        <f>SUM('Model Output'!X33:X40)</f>
        <v>308679982000000</v>
      </c>
      <c r="Y5" s="16">
        <f>SUM('Model Output'!Y33:Y40)</f>
        <v>304657154000000</v>
      </c>
      <c r="Z5" s="16">
        <f>SUM('Model Output'!Z33:Z40)</f>
        <v>300591282000000</v>
      </c>
      <c r="AA5" s="16">
        <f>SUM('Model Output'!AA33:AA40)</f>
        <v>296523562000000</v>
      </c>
      <c r="AB5" s="16">
        <f>SUM('Model Output'!AB33:AB40)</f>
        <v>292470130000000</v>
      </c>
      <c r="AC5" s="16">
        <f>SUM('Model Output'!AC33:AC40)</f>
        <v>288463028000000</v>
      </c>
      <c r="AD5" s="16">
        <f>SUM('Model Output'!AD33:AD40)</f>
        <v>284455554000000</v>
      </c>
      <c r="AE5" s="16">
        <f>SUM('Model Output'!AE33:AE40)</f>
        <v>280437074000000</v>
      </c>
      <c r="AF5" s="16">
        <f>SUM('Model Output'!AF33:AF40)</f>
        <v>276446551000000</v>
      </c>
      <c r="AG5" s="16">
        <f>SUM('Model Output'!AG33:AG40)</f>
        <v>272425915900000</v>
      </c>
    </row>
    <row r="6" spans="1:33" x14ac:dyDescent="0.45">
      <c r="A6" t="s">
        <v>116</v>
      </c>
      <c r="B6" s="16">
        <f>SUM('Model Output'!B43:B50)</f>
        <v>12341658000000</v>
      </c>
      <c r="C6" s="16">
        <f>SUM('Model Output'!C43:C50)</f>
        <v>12480751000000</v>
      </c>
      <c r="D6" s="16">
        <f>SUM('Model Output'!D43:D50)</f>
        <v>12433238900000</v>
      </c>
      <c r="E6" s="16">
        <f>SUM('Model Output'!E43:E50)</f>
        <v>8533069500000</v>
      </c>
      <c r="F6" s="16">
        <f>SUM('Model Output'!F43:F50)</f>
        <v>4420483200000</v>
      </c>
      <c r="G6" s="16">
        <f>SUM('Model Output'!G43:G50)</f>
        <v>158025212000</v>
      </c>
      <c r="H6" s="16">
        <f>SUM('Model Output'!H43:H50)</f>
        <v>1248448780000</v>
      </c>
      <c r="I6" s="16">
        <f>SUM('Model Output'!I43:I50)</f>
        <v>2232651900000</v>
      </c>
      <c r="J6" s="16">
        <f>SUM('Model Output'!J43:J50)</f>
        <v>3230468600000</v>
      </c>
      <c r="K6" s="16">
        <f>SUM('Model Output'!K43:K50)</f>
        <v>4178818200000</v>
      </c>
      <c r="L6" s="16">
        <f>SUM('Model Output'!L43:L50)</f>
        <v>5071873100000</v>
      </c>
      <c r="M6" s="16">
        <f>SUM('Model Output'!M43:M50)</f>
        <v>6203774300000</v>
      </c>
      <c r="N6" s="16">
        <f>SUM('Model Output'!N43:N50)</f>
        <v>7130584100000</v>
      </c>
      <c r="O6" s="16">
        <f>SUM('Model Output'!O43:O50)</f>
        <v>7985506500000</v>
      </c>
      <c r="P6" s="16">
        <f>SUM('Model Output'!P43:P50)</f>
        <v>8826241700000</v>
      </c>
      <c r="Q6" s="16">
        <f>SUM('Model Output'!Q43:Q50)</f>
        <v>9704039900000</v>
      </c>
      <c r="R6" s="16">
        <f>SUM('Model Output'!R43:R50)</f>
        <v>10536383400000</v>
      </c>
      <c r="S6" s="16">
        <f>SUM('Model Output'!S43:S50)</f>
        <v>11388047700000</v>
      </c>
      <c r="T6" s="16">
        <f>SUM('Model Output'!T43:T50)</f>
        <v>11299954100000</v>
      </c>
      <c r="U6" s="16">
        <f>SUM('Model Output'!U43:U50)</f>
        <v>11214038900000</v>
      </c>
      <c r="V6" s="16">
        <f>SUM('Model Output'!V43:V50)</f>
        <v>11118279500000</v>
      </c>
      <c r="W6" s="16">
        <f>SUM('Model Output'!W43:W50)</f>
        <v>11020086800000</v>
      </c>
      <c r="X6" s="16">
        <f>SUM('Model Output'!X43:X50)</f>
        <v>10919554200000</v>
      </c>
      <c r="Y6" s="16">
        <f>SUM('Model Output'!Y43:Y50)</f>
        <v>10816780100000</v>
      </c>
      <c r="Z6" s="16">
        <f>SUM('Model Output'!Z43:Z50)</f>
        <v>10718459300000</v>
      </c>
      <c r="AA6" s="16">
        <f>SUM('Model Output'!AA43:AA50)</f>
        <v>10611101800000</v>
      </c>
      <c r="AB6" s="16">
        <f>SUM('Model Output'!AB43:AB50)</f>
        <v>10501607300000</v>
      </c>
      <c r="AC6" s="16">
        <f>SUM('Model Output'!AC43:AC50)</f>
        <v>10390067100000</v>
      </c>
      <c r="AD6" s="16">
        <f>SUM('Model Output'!AD43:AD50)</f>
        <v>10276084800000</v>
      </c>
      <c r="AE6" s="16">
        <f>SUM('Model Output'!AE43:AE50)</f>
        <v>10166455900000</v>
      </c>
      <c r="AF6" s="16">
        <f>SUM('Model Output'!AF43:AF50)</f>
        <v>10048457200000</v>
      </c>
      <c r="AG6" s="16">
        <f>SUM('Model Output'!AG43:AG50)</f>
        <v>9928431600000</v>
      </c>
    </row>
    <row r="7" spans="1:33" x14ac:dyDescent="0.45">
      <c r="A7" t="s">
        <v>117</v>
      </c>
      <c r="B7">
        <f>SUM('Model Output'!B53:B60)</f>
        <v>0</v>
      </c>
      <c r="C7">
        <f>SUM('Model Output'!C53:C60)</f>
        <v>0</v>
      </c>
      <c r="D7">
        <f>SUM('Model Output'!D53:D60)</f>
        <v>0</v>
      </c>
      <c r="E7">
        <f>SUM('Model Output'!E53:E60)</f>
        <v>0</v>
      </c>
      <c r="F7">
        <f>SUM('Model Output'!F53:F60)</f>
        <v>0</v>
      </c>
      <c r="G7">
        <f>SUM('Model Output'!G53:G60)</f>
        <v>0</v>
      </c>
      <c r="H7">
        <f>SUM('Model Output'!H53:H60)</f>
        <v>0</v>
      </c>
      <c r="I7">
        <f>SUM('Model Output'!I53:I60)</f>
        <v>0</v>
      </c>
      <c r="J7">
        <f>SUM('Model Output'!J53:J60)</f>
        <v>0</v>
      </c>
      <c r="K7">
        <f>SUM('Model Output'!K53:K60)</f>
        <v>0</v>
      </c>
      <c r="L7">
        <f>SUM('Model Output'!L53:L60)</f>
        <v>0</v>
      </c>
      <c r="M7">
        <f>SUM('Model Output'!M53:M60)</f>
        <v>0</v>
      </c>
      <c r="N7">
        <f>SUM('Model Output'!N53:N60)</f>
        <v>0</v>
      </c>
      <c r="O7">
        <f>SUM('Model Output'!O53:O60)</f>
        <v>0</v>
      </c>
      <c r="P7">
        <f>SUM('Model Output'!P53:P60)</f>
        <v>0</v>
      </c>
      <c r="Q7">
        <f>SUM('Model Output'!Q53:Q60)</f>
        <v>0</v>
      </c>
      <c r="R7">
        <f>SUM('Model Output'!R53:R60)</f>
        <v>0</v>
      </c>
      <c r="S7">
        <f>SUM('Model Output'!S53:S60)</f>
        <v>0</v>
      </c>
      <c r="T7">
        <f>SUM('Model Output'!T53:T60)</f>
        <v>0</v>
      </c>
      <c r="U7">
        <f>SUM('Model Output'!U53:U60)</f>
        <v>0</v>
      </c>
      <c r="V7">
        <f>SUM('Model Output'!V53:V60)</f>
        <v>0</v>
      </c>
      <c r="W7">
        <f>SUM('Model Output'!W53:W60)</f>
        <v>0</v>
      </c>
      <c r="X7">
        <f>SUM('Model Output'!X53:X60)</f>
        <v>0</v>
      </c>
      <c r="Y7">
        <f>SUM('Model Output'!Y53:Y60)</f>
        <v>0</v>
      </c>
      <c r="Z7">
        <f>SUM('Model Output'!Z53:Z60)</f>
        <v>0</v>
      </c>
      <c r="AA7">
        <f>SUM('Model Output'!AA53:AA60)</f>
        <v>0</v>
      </c>
      <c r="AB7">
        <f>SUM('Model Output'!AB53:AB60)</f>
        <v>0</v>
      </c>
      <c r="AC7">
        <f>SUM('Model Output'!AC53:AC60)</f>
        <v>0</v>
      </c>
      <c r="AD7">
        <f>SUM('Model Output'!AD53:AD60)</f>
        <v>0</v>
      </c>
      <c r="AE7">
        <f>SUM('Model Output'!AE53:AE60)</f>
        <v>0</v>
      </c>
      <c r="AF7">
        <f>SUM('Model Output'!AF53:AF60)</f>
        <v>0</v>
      </c>
      <c r="AG7">
        <f>SUM('Model Output'!AG53:AG60)</f>
        <v>0</v>
      </c>
    </row>
    <row r="8" spans="1:33" x14ac:dyDescent="0.45">
      <c r="A8" t="s">
        <v>118</v>
      </c>
      <c r="B8">
        <f>SUM('Model Output'!B63:B70)</f>
        <v>174662300000000</v>
      </c>
      <c r="C8">
        <f>SUM('Model Output'!C63:C70)</f>
        <v>176833800000000</v>
      </c>
      <c r="D8">
        <f>SUM('Model Output'!D63:D70)</f>
        <v>177036400000000</v>
      </c>
      <c r="E8">
        <f>SUM('Model Output'!E63:E70)</f>
        <v>177211700000000</v>
      </c>
      <c r="F8">
        <f>SUM('Model Output'!F63:F70)</f>
        <v>176555500000000</v>
      </c>
      <c r="G8">
        <f>SUM('Model Output'!G63:G70)</f>
        <v>174255400000000</v>
      </c>
      <c r="H8">
        <f>SUM('Model Output'!H63:H70)</f>
        <v>172024000000000</v>
      </c>
      <c r="I8">
        <f>SUM('Model Output'!I63:I70)</f>
        <v>170088700000000</v>
      </c>
      <c r="J8">
        <f>SUM('Model Output'!J63:J70)</f>
        <v>168507300000000</v>
      </c>
      <c r="K8">
        <f>SUM('Model Output'!K63:K70)</f>
        <v>167128000000000</v>
      </c>
      <c r="L8">
        <f>SUM('Model Output'!L63:L70)</f>
        <v>166048800000000</v>
      </c>
      <c r="M8">
        <f>SUM('Model Output'!M63:M70)</f>
        <v>165157500000000</v>
      </c>
      <c r="N8">
        <f>SUM('Model Output'!N63:N70)</f>
        <v>164553000000000</v>
      </c>
      <c r="O8">
        <f>SUM('Model Output'!O63:O70)</f>
        <v>163908000000000</v>
      </c>
      <c r="P8">
        <f>SUM('Model Output'!P63:P70)</f>
        <v>163330000000000</v>
      </c>
      <c r="Q8">
        <f>SUM('Model Output'!Q63:Q70)</f>
        <v>162887100000000</v>
      </c>
      <c r="R8">
        <f>SUM('Model Output'!R63:R70)</f>
        <v>162469900000000</v>
      </c>
      <c r="S8">
        <f>SUM('Model Output'!S63:S70)</f>
        <v>162065200000000</v>
      </c>
      <c r="T8">
        <f>SUM('Model Output'!T63:T70)</f>
        <v>161753300000000</v>
      </c>
      <c r="U8">
        <f>SUM('Model Output'!U63:U70)</f>
        <v>161578600000000</v>
      </c>
      <c r="V8">
        <f>SUM('Model Output'!V63:V70)</f>
        <v>161221000000000</v>
      </c>
      <c r="W8">
        <f>SUM('Model Output'!W63:W70)</f>
        <v>160872700000000</v>
      </c>
      <c r="X8">
        <f>SUM('Model Output'!X63:X70)</f>
        <v>160580300000000</v>
      </c>
      <c r="Y8">
        <f>SUM('Model Output'!Y63:Y70)</f>
        <v>160293100000000</v>
      </c>
      <c r="Z8">
        <f>SUM('Model Output'!Z63:Z70)</f>
        <v>159960600000000</v>
      </c>
      <c r="AA8">
        <f>SUM('Model Output'!AA63:AA70)</f>
        <v>159794700000000</v>
      </c>
      <c r="AB8">
        <f>SUM('Model Output'!AB63:AB70)</f>
        <v>159471900000000</v>
      </c>
      <c r="AC8">
        <f>SUM('Model Output'!AC63:AC70)</f>
        <v>158969200000000</v>
      </c>
      <c r="AD8">
        <f>SUM('Model Output'!AD63:AD70)</f>
        <v>158453100000000</v>
      </c>
      <c r="AE8">
        <f>SUM('Model Output'!AE63:AE70)</f>
        <v>157875100000000</v>
      </c>
      <c r="AF8">
        <f>SUM('Model Output'!AF63:AF70)</f>
        <v>157251600000000</v>
      </c>
      <c r="AG8">
        <f>SUM('Model Output'!AG63:AG70)</f>
        <v>156685300000000</v>
      </c>
    </row>
    <row r="9" spans="1:33" x14ac:dyDescent="0.45">
      <c r="A9" t="s">
        <v>119</v>
      </c>
      <c r="B9" s="16">
        <f>SUM('Model Output'!B73:B80)</f>
        <v>893754580000000</v>
      </c>
      <c r="C9" s="16">
        <f>SUM('Model Output'!C73:C80)</f>
        <v>902838540000000</v>
      </c>
      <c r="D9" s="16">
        <f>SUM('Model Output'!D73:D80)</f>
        <v>898866800000000</v>
      </c>
      <c r="E9" s="16">
        <f>SUM('Model Output'!E73:E80)</f>
        <v>895808660000000</v>
      </c>
      <c r="F9" s="16">
        <f>SUM('Model Output'!F73:F80)</f>
        <v>889134350000000</v>
      </c>
      <c r="G9" s="16">
        <f>SUM('Model Output'!G73:G80)</f>
        <v>877967910000000</v>
      </c>
      <c r="H9" s="16">
        <f>SUM('Model Output'!H73:H80)</f>
        <v>867174760000000</v>
      </c>
      <c r="I9" s="16">
        <f>SUM('Model Output'!I73:I80)</f>
        <v>856631210000000</v>
      </c>
      <c r="J9" s="16">
        <f>SUM('Model Output'!J73:J80)</f>
        <v>846451230000000</v>
      </c>
      <c r="K9" s="16">
        <f>SUM('Model Output'!K73:K80)</f>
        <v>836531990000000</v>
      </c>
      <c r="L9" s="16">
        <f>SUM('Model Output'!L73:L80)</f>
        <v>827752040000000</v>
      </c>
      <c r="M9" s="16">
        <f>SUM('Model Output'!M73:M80)</f>
        <v>819425810000000</v>
      </c>
      <c r="N9" s="16">
        <f>SUM('Model Output'!N73:N80)</f>
        <v>811841430000000</v>
      </c>
      <c r="O9" s="16">
        <f>SUM('Model Output'!O73:O80)</f>
        <v>804845350000000</v>
      </c>
      <c r="P9" s="16">
        <f>SUM('Model Output'!P73:P80)</f>
        <v>797985450000000</v>
      </c>
      <c r="Q9" s="16">
        <f>SUM('Model Output'!Q73:Q80)</f>
        <v>791822900000000</v>
      </c>
      <c r="R9" s="16">
        <f>SUM('Model Output'!R73:R80)</f>
        <v>785575990000000</v>
      </c>
      <c r="S9" s="16">
        <f>SUM('Model Output'!S73:S80)</f>
        <v>779498790000000</v>
      </c>
      <c r="T9" s="16">
        <f>SUM('Model Output'!T73:T80)</f>
        <v>773750980000000</v>
      </c>
      <c r="U9" s="16">
        <f>SUM('Model Output'!U73:U80)</f>
        <v>767966310000000</v>
      </c>
      <c r="V9" s="16">
        <f>SUM('Model Output'!V73:V80)</f>
        <v>762267390000000</v>
      </c>
      <c r="W9" s="16">
        <f>SUM('Model Output'!W73:W80)</f>
        <v>756361710000000</v>
      </c>
      <c r="X9" s="16">
        <f>SUM('Model Output'!X73:X80)</f>
        <v>750624430000000</v>
      </c>
      <c r="Y9" s="16">
        <f>SUM('Model Output'!Y73:Y80)</f>
        <v>744984460000000</v>
      </c>
      <c r="Z9" s="16">
        <f>SUM('Model Output'!Z73:Z80)</f>
        <v>739175730000000</v>
      </c>
      <c r="AA9" s="16">
        <f>SUM('Model Output'!AA73:AA80)</f>
        <v>733607890000000</v>
      </c>
      <c r="AB9" s="16">
        <f>SUM('Model Output'!AB73:AB80)</f>
        <v>727791900000000</v>
      </c>
      <c r="AC9" s="16">
        <f>SUM('Model Output'!AC73:AC80)</f>
        <v>721847540000000</v>
      </c>
      <c r="AD9" s="16">
        <f>SUM('Model Output'!AD73:AD80)</f>
        <v>716041490000000</v>
      </c>
      <c r="AE9" s="16">
        <f>SUM('Model Output'!AE73:AE80)</f>
        <v>709975070000000</v>
      </c>
      <c r="AF9" s="16">
        <f>SUM('Model Output'!AF73:AF80)</f>
        <v>703828810000000</v>
      </c>
      <c r="AG9" s="16">
        <f>SUM('Model Output'!AG73:AG80)</f>
        <v>697771740000000</v>
      </c>
    </row>
    <row r="11" spans="1:33" x14ac:dyDescent="0.45">
      <c r="A11" t="s">
        <v>218</v>
      </c>
      <c r="B11">
        <v>2019</v>
      </c>
      <c r="C11">
        <v>2020</v>
      </c>
      <c r="D11">
        <v>2021</v>
      </c>
      <c r="E11">
        <v>2022</v>
      </c>
      <c r="F11">
        <v>2023</v>
      </c>
      <c r="G11">
        <v>2024</v>
      </c>
      <c r="H11">
        <v>2025</v>
      </c>
      <c r="I11">
        <v>2026</v>
      </c>
      <c r="J11">
        <v>2027</v>
      </c>
      <c r="K11">
        <v>2028</v>
      </c>
      <c r="L11">
        <v>2029</v>
      </c>
      <c r="M11">
        <v>2030</v>
      </c>
      <c r="N11">
        <v>2031</v>
      </c>
      <c r="O11">
        <v>2032</v>
      </c>
      <c r="P11">
        <v>2033</v>
      </c>
      <c r="Q11">
        <v>2034</v>
      </c>
      <c r="R11">
        <v>2035</v>
      </c>
      <c r="S11">
        <v>2036</v>
      </c>
      <c r="T11">
        <v>2037</v>
      </c>
      <c r="U11">
        <v>2038</v>
      </c>
      <c r="V11">
        <v>2039</v>
      </c>
      <c r="W11">
        <v>2040</v>
      </c>
      <c r="X11">
        <v>2041</v>
      </c>
      <c r="Y11">
        <v>2042</v>
      </c>
      <c r="Z11">
        <v>2043</v>
      </c>
      <c r="AA11">
        <v>2044</v>
      </c>
      <c r="AB11">
        <v>2045</v>
      </c>
      <c r="AC11">
        <v>2046</v>
      </c>
      <c r="AD11">
        <v>2047</v>
      </c>
      <c r="AE11">
        <v>2048</v>
      </c>
      <c r="AF11">
        <v>2049</v>
      </c>
      <c r="AG11">
        <v>2050</v>
      </c>
    </row>
    <row r="12" spans="1:33" x14ac:dyDescent="0.45">
      <c r="A12" t="s">
        <v>216</v>
      </c>
      <c r="B12" s="17">
        <f>B2/SUM(B$2:B$9)</f>
        <v>1.5883697987777686E-3</v>
      </c>
      <c r="C12" s="17">
        <f>C2/SUM(C$2:C$9)</f>
        <v>1.5838001819295123E-3</v>
      </c>
      <c r="D12" s="17">
        <f>D2/SUM(D$2:D$9)</f>
        <v>1.5482930165767951E-3</v>
      </c>
      <c r="E12" s="17">
        <f>E2/SUM(E$2:E$9)</f>
        <v>1.5235375371306073E-3</v>
      </c>
      <c r="F12" s="17">
        <f>F2/SUM(F$2:F$9)</f>
        <v>1.4927245587304434E-3</v>
      </c>
      <c r="G12" s="17">
        <f>G2/SUM(G$2:G$9)</f>
        <v>1.4634790744578452E-3</v>
      </c>
      <c r="H12" s="17">
        <f>H2/SUM(H$2:H$9)</f>
        <v>1.432366303608514E-3</v>
      </c>
      <c r="I12" s="17">
        <f>I2/SUM(I$2:I$9)</f>
        <v>1.4026310287171243E-3</v>
      </c>
      <c r="J12" s="17">
        <f>J2/SUM(J$2:J$9)</f>
        <v>1.3757792234287691E-3</v>
      </c>
      <c r="K12" s="17">
        <f>K2/SUM(K$2:K$9)</f>
        <v>1.3483838459976041E-3</v>
      </c>
      <c r="L12" s="17">
        <f>L2/SUM(L$2:L$9)</f>
        <v>1.3199906178895365E-3</v>
      </c>
      <c r="M12" s="17">
        <f>M2/SUM(M$2:M$9)</f>
        <v>1.2915023477089206E-3</v>
      </c>
      <c r="N12" s="17">
        <f>N2/SUM(N$2:N$9)</f>
        <v>1.2622230722097261E-3</v>
      </c>
      <c r="O12" s="17">
        <f>O2/SUM(O$2:O$9)</f>
        <v>1.2315168825297951E-3</v>
      </c>
      <c r="P12" s="17">
        <f>P2/SUM(P$2:P$9)</f>
        <v>1.2012374088567494E-3</v>
      </c>
      <c r="Q12" s="17">
        <f>Q2/SUM(Q$2:Q$9)</f>
        <v>1.1707652535815352E-3</v>
      </c>
      <c r="R12" s="17">
        <f>R2/SUM(R$2:R$9)</f>
        <v>1.1393992948623348E-3</v>
      </c>
      <c r="S12" s="17">
        <f>S2/SUM(S$2:S$9)</f>
        <v>1.1070206355600809E-3</v>
      </c>
      <c r="T12" s="17">
        <f>T2/SUM(T$2:T$9)</f>
        <v>1.0736462811830379E-3</v>
      </c>
      <c r="U12" s="17">
        <f>U2/SUM(U$2:U$9)</f>
        <v>1.0398884041310185E-3</v>
      </c>
      <c r="V12" s="17">
        <f>V2/SUM(V$2:V$9)</f>
        <v>1.0052256917822469E-3</v>
      </c>
      <c r="W12" s="17">
        <f>W2/SUM(W$2:W$9)</f>
        <v>9.7090972664950093E-4</v>
      </c>
      <c r="X12" s="17">
        <f>X2/SUM(X$2:X$9)</f>
        <v>9.3605717012680979E-4</v>
      </c>
      <c r="Y12" s="17">
        <f>Y2/SUM(Y$2:Y$9)</f>
        <v>9.0083373170110224E-4</v>
      </c>
      <c r="Z12" s="17">
        <f>Z2/SUM(Z$2:Z$9)</f>
        <v>8.6587847719226166E-4</v>
      </c>
      <c r="AA12" s="17">
        <f>AA2/SUM(AA$2:AA$9)</f>
        <v>8.3065121828179592E-4</v>
      </c>
      <c r="AB12" s="17">
        <f>AB2/SUM(AB$2:AB$9)</f>
        <v>7.9491469932672617E-4</v>
      </c>
      <c r="AC12" s="17">
        <f>AC2/SUM(AC$2:AC$9)</f>
        <v>7.5930150585076816E-4</v>
      </c>
      <c r="AD12" s="17">
        <f>AD2/SUM(AD$2:AD$9)</f>
        <v>7.2341713359440948E-4</v>
      </c>
      <c r="AE12" s="17">
        <f>AE2/SUM(AE$2:AE$9)</f>
        <v>6.8624892953379009E-4</v>
      </c>
      <c r="AF12" s="17">
        <f>AF2/SUM(AF$2:AF$9)</f>
        <v>6.4831840127131104E-4</v>
      </c>
      <c r="AG12" s="17">
        <f>AG2/SUM(AG$2:AG$9)</f>
        <v>6.1077830887030745E-4</v>
      </c>
    </row>
    <row r="13" spans="1:33" x14ac:dyDescent="0.45">
      <c r="A13" t="s">
        <v>215</v>
      </c>
      <c r="B13" s="17">
        <f>B3/SUM(B$2:B$9)</f>
        <v>0.60535324393994949</v>
      </c>
      <c r="C13" s="17">
        <f>C3/SUM(C$2:C$9)</f>
        <v>0.60478560162833217</v>
      </c>
      <c r="D13" s="17">
        <f>D3/SUM(D$2:D$9)</f>
        <v>0.60460001498464955</v>
      </c>
      <c r="E13" s="17">
        <f>E3/SUM(E$2:E$9)</f>
        <v>0.60542129039834258</v>
      </c>
      <c r="F13" s="17">
        <f>F3/SUM(F$2:F$9)</f>
        <v>0.60693983817395147</v>
      </c>
      <c r="G13" s="17">
        <f>G3/SUM(G$2:G$9)</f>
        <v>0.60983601379531094</v>
      </c>
      <c r="H13" s="17">
        <f>H3/SUM(H$2:H$9)</f>
        <v>0.6112577011884095</v>
      </c>
      <c r="I13" s="17">
        <f>I3/SUM(I$2:I$9)</f>
        <v>0.61182261437521235</v>
      </c>
      <c r="J13" s="17">
        <f>J3/SUM(J$2:J$9)</f>
        <v>0.61110442544695232</v>
      </c>
      <c r="K13" s="17">
        <f>K3/SUM(K$2:K$9)</f>
        <v>0.61015421796233082</v>
      </c>
      <c r="L13" s="17">
        <f>L3/SUM(L$2:L$9)</f>
        <v>0.60890763597304287</v>
      </c>
      <c r="M13" s="17">
        <f>M3/SUM(M$2:M$9)</f>
        <v>0.60728634800938996</v>
      </c>
      <c r="N13" s="17">
        <f>N3/SUM(N$2:N$9)</f>
        <v>0.60552685145171248</v>
      </c>
      <c r="O13" s="17">
        <f>O3/SUM(O$2:O$9)</f>
        <v>0.6038016211550814</v>
      </c>
      <c r="P13" s="17">
        <f>P3/SUM(P$2:P$9)</f>
        <v>0.60186890728953857</v>
      </c>
      <c r="Q13" s="17">
        <f>Q3/SUM(Q$2:Q$9)</f>
        <v>0.59956843470993493</v>
      </c>
      <c r="R13" s="17">
        <f>R3/SUM(R$2:R$9)</f>
        <v>0.59732509621026608</v>
      </c>
      <c r="S13" s="17">
        <f>S3/SUM(S$2:S$9)</f>
        <v>0.59530342992053298</v>
      </c>
      <c r="T13" s="17">
        <f>T3/SUM(T$2:T$9)</f>
        <v>0.59374882781029803</v>
      </c>
      <c r="U13" s="17">
        <f>U3/SUM(U$2:U$9)</f>
        <v>0.59218647952984171</v>
      </c>
      <c r="V13" s="17">
        <f>V3/SUM(V$2:V$9)</f>
        <v>0.59081350967857515</v>
      </c>
      <c r="W13" s="17">
        <f>W3/SUM(W$2:W$9)</f>
        <v>0.58941205014651965</v>
      </c>
      <c r="X13" s="17">
        <f>X3/SUM(X$2:X$9)</f>
        <v>0.5880003055136922</v>
      </c>
      <c r="Y13" s="17">
        <f>Y3/SUM(Y$2:Y$9)</f>
        <v>0.5864625019506754</v>
      </c>
      <c r="Z13" s="17">
        <f>Z3/SUM(Z$2:Z$9)</f>
        <v>0.58482487863658927</v>
      </c>
      <c r="AA13" s="17">
        <f>AA3/SUM(AA$2:AA$9)</f>
        <v>0.58309792853130127</v>
      </c>
      <c r="AB13" s="17">
        <f>AB3/SUM(AB$2:AB$9)</f>
        <v>0.58149436714057079</v>
      </c>
      <c r="AC13" s="17">
        <f>AC3/SUM(AC$2:AC$9)</f>
        <v>0.57991721619152015</v>
      </c>
      <c r="AD13" s="17">
        <f>AD3/SUM(AD$2:AD$9)</f>
        <v>0.57825652425540863</v>
      </c>
      <c r="AE13" s="17">
        <f>AE3/SUM(AE$2:AE$9)</f>
        <v>0.57741575254307109</v>
      </c>
      <c r="AF13" s="17">
        <f>AF3/SUM(AF$2:AF$9)</f>
        <v>0.57697075570947698</v>
      </c>
      <c r="AG13" s="17">
        <f>AG3/SUM(AG$2:AG$9)</f>
        <v>0.57629089194253869</v>
      </c>
    </row>
    <row r="14" spans="1:33" x14ac:dyDescent="0.45">
      <c r="A14" t="s">
        <v>114</v>
      </c>
      <c r="B14" s="17">
        <f>B4/SUM(B$2:B$9)</f>
        <v>6.3969837289977183E-3</v>
      </c>
      <c r="C14" s="17">
        <f>C4/SUM(C$2:C$9)</f>
        <v>6.3949576049555602E-3</v>
      </c>
      <c r="D14" s="17">
        <f>D4/SUM(D$2:D$9)</f>
        <v>6.2227725337736352E-3</v>
      </c>
      <c r="E14" s="17">
        <f>E4/SUM(E$2:E$9)</f>
        <v>6.1379584885016044E-3</v>
      </c>
      <c r="F14" s="17">
        <f>F4/SUM(F$2:F$9)</f>
        <v>5.9672039910137415E-3</v>
      </c>
      <c r="G14" s="17">
        <f>G4/SUM(G$2:G$9)</f>
        <v>5.7731346587017252E-3</v>
      </c>
      <c r="H14" s="17">
        <f>H4/SUM(H$2:H$9)</f>
        <v>5.5912646043938885E-3</v>
      </c>
      <c r="I14" s="17">
        <f>I4/SUM(I$2:I$9)</f>
        <v>5.4189084168546576E-3</v>
      </c>
      <c r="J14" s="17">
        <f>J4/SUM(J$2:J$9)</f>
        <v>5.2635267541302566E-3</v>
      </c>
      <c r="K14" s="17">
        <f>K4/SUM(K$2:K$9)</f>
        <v>5.1120503906756515E-3</v>
      </c>
      <c r="L14" s="17">
        <f>L4/SUM(L$2:L$9)</f>
        <v>4.9665388742820751E-3</v>
      </c>
      <c r="M14" s="17">
        <f>M4/SUM(M$2:M$9)</f>
        <v>4.8303118016558436E-3</v>
      </c>
      <c r="N14" s="17">
        <f>N4/SUM(N$2:N$9)</f>
        <v>4.6964167709562877E-3</v>
      </c>
      <c r="O14" s="17">
        <f>O4/SUM(O$2:O$9)</f>
        <v>4.5645917235605073E-3</v>
      </c>
      <c r="P14" s="17">
        <f>P4/SUM(P$2:P$9)</f>
        <v>4.436501099843582E-3</v>
      </c>
      <c r="Q14" s="17">
        <f>Q4/SUM(Q$2:Q$9)</f>
        <v>4.3103894619509571E-3</v>
      </c>
      <c r="R14" s="17">
        <f>R4/SUM(R$2:R$9)</f>
        <v>4.1853777886561618E-3</v>
      </c>
      <c r="S14" s="17">
        <f>S4/SUM(S$2:S$9)</f>
        <v>4.0563746281579161E-3</v>
      </c>
      <c r="T14" s="17">
        <f>T4/SUM(T$2:T$9)</f>
        <v>3.923393737826162E-3</v>
      </c>
      <c r="U14" s="17">
        <f>U4/SUM(U$2:U$9)</f>
        <v>3.7907988059735958E-3</v>
      </c>
      <c r="V14" s="17">
        <f>V4/SUM(V$2:V$9)</f>
        <v>3.6561364994229352E-3</v>
      </c>
      <c r="W14" s="17">
        <f>W4/SUM(W$2:W$9)</f>
        <v>3.5224479632826569E-3</v>
      </c>
      <c r="X14" s="17">
        <f>X4/SUM(X$2:X$9)</f>
        <v>3.3866493720150341E-3</v>
      </c>
      <c r="Y14" s="17">
        <f>Y4/SUM(Y$2:Y$9)</f>
        <v>3.250931994856124E-3</v>
      </c>
      <c r="Z14" s="17">
        <f>Z4/SUM(Z$2:Z$9)</f>
        <v>3.115570031934336E-3</v>
      </c>
      <c r="AA14" s="17">
        <f>AA4/SUM(AA$2:AA$9)</f>
        <v>2.978866205788432E-3</v>
      </c>
      <c r="AB14" s="17">
        <f>AB4/SUM(AB$2:AB$9)</f>
        <v>2.8424625738920446E-3</v>
      </c>
      <c r="AC14" s="17">
        <f>AC4/SUM(AC$2:AC$9)</f>
        <v>2.7064480323108452E-3</v>
      </c>
      <c r="AD14" s="17">
        <f>AD4/SUM(AD$2:AD$9)</f>
        <v>2.5697551459038541E-3</v>
      </c>
      <c r="AE14" s="17">
        <f>AE4/SUM(AE$2:AE$9)</f>
        <v>2.4283233223736243E-3</v>
      </c>
      <c r="AF14" s="17">
        <f>AF4/SUM(AF$2:AF$9)</f>
        <v>2.2855180611650334E-3</v>
      </c>
      <c r="AG14" s="17">
        <f>AG4/SUM(AG$2:AG$9)</f>
        <v>2.1448511689995675E-3</v>
      </c>
    </row>
    <row r="15" spans="1:33" x14ac:dyDescent="0.45">
      <c r="A15" t="s">
        <v>115</v>
      </c>
      <c r="B15" s="17">
        <f>B5/SUM(B$2:B$9)</f>
        <v>0.10512385588847906</v>
      </c>
      <c r="C15" s="17">
        <f>C5/SUM(C$2:C$9)</f>
        <v>0.10512786907902825</v>
      </c>
      <c r="D15" s="17">
        <f>D5/SUM(D$2:D$9)</f>
        <v>0.104836186846827</v>
      </c>
      <c r="E15" s="17">
        <f>E5/SUM(E$2:E$9)</f>
        <v>0.1043653806966293</v>
      </c>
      <c r="F15" s="17">
        <f>F5/SUM(F$2:F$9)</f>
        <v>0.10385122005949995</v>
      </c>
      <c r="G15" s="17">
        <f>G5/SUM(G$2:G$9)</f>
        <v>0.10306178850542153</v>
      </c>
      <c r="H15" s="17">
        <f>H5/SUM(H$2:H$9)</f>
        <v>0.10228517639289673</v>
      </c>
      <c r="I15" s="17">
        <f>I5/SUM(I$2:I$9)</f>
        <v>0.10184392109719484</v>
      </c>
      <c r="J15" s="17">
        <f>J5/SUM(J$2:J$9)</f>
        <v>0.10181389342358127</v>
      </c>
      <c r="K15" s="17">
        <f>K5/SUM(K$2:K$9)</f>
        <v>0.10185132727197775</v>
      </c>
      <c r="L15" s="17">
        <f>L5/SUM(L$2:L$9)</f>
        <v>0.1018934755123814</v>
      </c>
      <c r="M15" s="17">
        <f>M5/SUM(M$2:M$9)</f>
        <v>0.1019814983956972</v>
      </c>
      <c r="N15" s="17">
        <f>N5/SUM(N$2:N$9)</f>
        <v>0.1020504993620879</v>
      </c>
      <c r="O15" s="17">
        <f>O5/SUM(O$2:O$9)</f>
        <v>0.10208999972642448</v>
      </c>
      <c r="P15" s="17">
        <f>P5/SUM(P$2:P$9)</f>
        <v>0.10218086154467802</v>
      </c>
      <c r="Q15" s="17">
        <f>Q5/SUM(Q$2:Q$9)</f>
        <v>0.10232892452732868</v>
      </c>
      <c r="R15" s="17">
        <f>R5/SUM(R$2:R$9)</f>
        <v>0.10246737525597803</v>
      </c>
      <c r="S15" s="17">
        <f>S5/SUM(S$2:S$9)</f>
        <v>0.10252667344211033</v>
      </c>
      <c r="T15" s="17">
        <f>T5/SUM(T$2:T$9)</f>
        <v>0.10250932092713626</v>
      </c>
      <c r="U15" s="17">
        <f>U5/SUM(U$2:U$9)</f>
        <v>0.10249525969582933</v>
      </c>
      <c r="V15" s="17">
        <f>V5/SUM(V$2:V$9)</f>
        <v>0.10241520098769247</v>
      </c>
      <c r="W15" s="17">
        <f>W5/SUM(W$2:W$9)</f>
        <v>0.10234000227436067</v>
      </c>
      <c r="X15" s="17">
        <f>X5/SUM(X$2:X$9)</f>
        <v>0.10224349131397199</v>
      </c>
      <c r="Y15" s="17">
        <f>Y5/SUM(Y$2:Y$9)</f>
        <v>0.10216845336700713</v>
      </c>
      <c r="Z15" s="17">
        <f>Z5/SUM(Z$2:Z$9)</f>
        <v>0.10211213552109107</v>
      </c>
      <c r="AA15" s="17">
        <f>AA5/SUM(AA$2:AA$9)</f>
        <v>0.10203071597592997</v>
      </c>
      <c r="AB15" s="17">
        <f>AB5/SUM(AB$2:AB$9)</f>
        <v>0.10194332872921873</v>
      </c>
      <c r="AC15" s="17">
        <f>AC5/SUM(AC$2:AC$9)</f>
        <v>0.10187478533924561</v>
      </c>
      <c r="AD15" s="17">
        <f>AD5/SUM(AD$2:AD$9)</f>
        <v>0.10180280767032959</v>
      </c>
      <c r="AE15" s="17">
        <f>AE5/SUM(AE$2:AE$9)</f>
        <v>0.10154471288440881</v>
      </c>
      <c r="AF15" s="17">
        <f>AF5/SUM(AF$2:AF$9)</f>
        <v>0.10119938501921893</v>
      </c>
      <c r="AG15" s="17">
        <f>AG5/SUM(AG$2:AG$9)</f>
        <v>0.10087745268415181</v>
      </c>
    </row>
    <row r="16" spans="1:33" x14ac:dyDescent="0.45">
      <c r="A16" t="s">
        <v>116</v>
      </c>
      <c r="B16" s="17">
        <f>B6/SUM(B$2:B$9)</f>
        <v>3.2150013094199383E-3</v>
      </c>
      <c r="C16" s="17">
        <f>C6/SUM(C$2:C$9)</f>
        <v>3.2238308716449142E-3</v>
      </c>
      <c r="D16" s="17">
        <f>D6/SUM(D$2:D$9)</f>
        <v>3.2306458537575732E-3</v>
      </c>
      <c r="E16" s="17">
        <f>E6/SUM(E$2:E$9)</f>
        <v>2.2292328437503884E-3</v>
      </c>
      <c r="F16" s="17">
        <f>F6/SUM(F$2:F$9)</f>
        <v>1.1638676320572343E-3</v>
      </c>
      <c r="G16" s="17">
        <f>G6/SUM(G$2:G$9)</f>
        <v>4.2024517879575293E-5</v>
      </c>
      <c r="H16" s="17">
        <f>H6/SUM(H$2:H$9)</f>
        <v>3.352965903735999E-4</v>
      </c>
      <c r="I16" s="17">
        <f>I6/SUM(I$2:I$9)</f>
        <v>6.0649329591511451E-4</v>
      </c>
      <c r="J16" s="17">
        <f>J6/SUM(J$2:J$9)</f>
        <v>8.8977614989294105E-4</v>
      </c>
      <c r="K16" s="17">
        <f>K6/SUM(K$2:K$9)</f>
        <v>1.1673290206070026E-3</v>
      </c>
      <c r="L16" s="17">
        <f>L6/SUM(L$2:L$9)</f>
        <v>1.4365149478656571E-3</v>
      </c>
      <c r="M16" s="17">
        <f>M6/SUM(M$2:M$9)</f>
        <v>1.7820764292804851E-3</v>
      </c>
      <c r="N16" s="17">
        <f>N6/SUM(N$2:N$9)</f>
        <v>2.076872149624859E-3</v>
      </c>
      <c r="O16" s="17">
        <f>O6/SUM(O$2:O$9)</f>
        <v>2.35714950304791E-3</v>
      </c>
      <c r="P16" s="17">
        <f>P6/SUM(P$2:P$9)</f>
        <v>2.6412309156931481E-3</v>
      </c>
      <c r="Q16" s="17">
        <f>Q6/SUM(Q$2:Q$9)</f>
        <v>2.9443895035930825E-3</v>
      </c>
      <c r="R16" s="17">
        <f>R6/SUM(R$2:R$9)</f>
        <v>3.2412426283519539E-3</v>
      </c>
      <c r="S16" s="17">
        <f>S6/SUM(S$2:S$9)</f>
        <v>3.5493121070568579E-3</v>
      </c>
      <c r="T16" s="17">
        <f>T6/SUM(T$2:T$9)</f>
        <v>3.5654705936906551E-3</v>
      </c>
      <c r="U16" s="17">
        <f>U6/SUM(U$2:U$9)</f>
        <v>3.5818732767367079E-3</v>
      </c>
      <c r="V16" s="17">
        <f>V6/SUM(V$2:V$9)</f>
        <v>3.5939638773305944E-3</v>
      </c>
      <c r="W16" s="17">
        <f>W6/SUM(W$2:W$9)</f>
        <v>3.6061252146010053E-3</v>
      </c>
      <c r="X16" s="17">
        <f>X6/SUM(X$2:X$9)</f>
        <v>3.616863451158768E-3</v>
      </c>
      <c r="Y16" s="17">
        <f>Y6/SUM(Y$2:Y$9)</f>
        <v>3.627466739967054E-3</v>
      </c>
      <c r="Z16" s="17">
        <f>Z6/SUM(Z$2:Z$9)</f>
        <v>3.6411061602874394E-3</v>
      </c>
      <c r="AA16" s="17">
        <f>AA6/SUM(AA$2:AA$9)</f>
        <v>3.6511712817866369E-3</v>
      </c>
      <c r="AB16" s="17">
        <f>AB6/SUM(AB$2:AB$9)</f>
        <v>3.6604380938629975E-3</v>
      </c>
      <c r="AC16" s="17">
        <f>AC6/SUM(AC$2:AC$9)</f>
        <v>3.6693986845096078E-3</v>
      </c>
      <c r="AD16" s="17">
        <f>AD6/SUM(AD$2:AD$9)</f>
        <v>3.677672204981441E-3</v>
      </c>
      <c r="AE16" s="17">
        <f>AE6/SUM(AE$2:AE$9)</f>
        <v>3.681217432105656E-3</v>
      </c>
      <c r="AF16" s="17">
        <f>AF6/SUM(AF$2:AF$9)</f>
        <v>3.6784603944360391E-3</v>
      </c>
      <c r="AG16" s="17">
        <f>AG6/SUM(AG$2:AG$9)</f>
        <v>3.6764302898571544E-3</v>
      </c>
    </row>
    <row r="17" spans="1:33" x14ac:dyDescent="0.45">
      <c r="A17" t="s">
        <v>117</v>
      </c>
      <c r="B17" s="17">
        <f>B7/SUM(B$2:B$9)</f>
        <v>0</v>
      </c>
      <c r="C17" s="17">
        <f>C7/SUM(C$2:C$9)</f>
        <v>0</v>
      </c>
      <c r="D17" s="17">
        <f>D7/SUM(D$2:D$9)</f>
        <v>0</v>
      </c>
      <c r="E17" s="17">
        <f>E7/SUM(E$2:E$9)</f>
        <v>0</v>
      </c>
      <c r="F17" s="17">
        <f>F7/SUM(F$2:F$9)</f>
        <v>0</v>
      </c>
      <c r="G17" s="17">
        <f>G7/SUM(G$2:G$9)</f>
        <v>0</v>
      </c>
      <c r="H17" s="17">
        <f>H7/SUM(H$2:H$9)</f>
        <v>0</v>
      </c>
      <c r="I17" s="17">
        <f>I7/SUM(I$2:I$9)</f>
        <v>0</v>
      </c>
      <c r="J17" s="17">
        <f>J7/SUM(J$2:J$9)</f>
        <v>0</v>
      </c>
      <c r="K17" s="17">
        <f>K7/SUM(K$2:K$9)</f>
        <v>0</v>
      </c>
      <c r="L17" s="17">
        <f>L7/SUM(L$2:L$9)</f>
        <v>0</v>
      </c>
      <c r="M17" s="17">
        <f>M7/SUM(M$2:M$9)</f>
        <v>0</v>
      </c>
      <c r="N17" s="17">
        <f>N7/SUM(N$2:N$9)</f>
        <v>0</v>
      </c>
      <c r="O17" s="17">
        <f>O7/SUM(O$2:O$9)</f>
        <v>0</v>
      </c>
      <c r="P17" s="17">
        <f>P7/SUM(P$2:P$9)</f>
        <v>0</v>
      </c>
      <c r="Q17" s="17">
        <f>Q7/SUM(Q$2:Q$9)</f>
        <v>0</v>
      </c>
      <c r="R17" s="17">
        <f>R7/SUM(R$2:R$9)</f>
        <v>0</v>
      </c>
      <c r="S17" s="17">
        <f>S7/SUM(S$2:S$9)</f>
        <v>0</v>
      </c>
      <c r="T17" s="17">
        <f>T7/SUM(T$2:T$9)</f>
        <v>0</v>
      </c>
      <c r="U17" s="17">
        <f>U7/SUM(U$2:U$9)</f>
        <v>0</v>
      </c>
      <c r="V17" s="17">
        <f>V7/SUM(V$2:V$9)</f>
        <v>0</v>
      </c>
      <c r="W17" s="17">
        <f>W7/SUM(W$2:W$9)</f>
        <v>0</v>
      </c>
      <c r="X17" s="17">
        <f>X7/SUM(X$2:X$9)</f>
        <v>0</v>
      </c>
      <c r="Y17" s="17">
        <f>Y7/SUM(Y$2:Y$9)</f>
        <v>0</v>
      </c>
      <c r="Z17" s="17">
        <f>Z7/SUM(Z$2:Z$9)</f>
        <v>0</v>
      </c>
      <c r="AA17" s="17">
        <f>AA7/SUM(AA$2:AA$9)</f>
        <v>0</v>
      </c>
      <c r="AB17" s="17">
        <f>AB7/SUM(AB$2:AB$9)</f>
        <v>0</v>
      </c>
      <c r="AC17" s="17">
        <f>AC7/SUM(AC$2:AC$9)</f>
        <v>0</v>
      </c>
      <c r="AD17" s="17">
        <f>AD7/SUM(AD$2:AD$9)</f>
        <v>0</v>
      </c>
      <c r="AE17" s="17">
        <f>AE7/SUM(AE$2:AE$9)</f>
        <v>0</v>
      </c>
      <c r="AF17" s="17">
        <f>AF7/SUM(AF$2:AF$9)</f>
        <v>0</v>
      </c>
      <c r="AG17" s="17">
        <f>AG7/SUM(AG$2:AG$9)</f>
        <v>0</v>
      </c>
    </row>
    <row r="18" spans="1:33" x14ac:dyDescent="0.45">
      <c r="A18" t="s">
        <v>118</v>
      </c>
      <c r="B18" s="17">
        <f>B8/SUM(B$2:B$9)</f>
        <v>4.5499520664589642E-2</v>
      </c>
      <c r="C18" s="17">
        <f>C8/SUM(C$2:C$9)</f>
        <v>4.5676919889699144E-2</v>
      </c>
      <c r="D18" s="17">
        <f>D8/SUM(D$2:D$9)</f>
        <v>4.6001039328872478E-2</v>
      </c>
      <c r="E18" s="17">
        <f>E8/SUM(E$2:E$9)</f>
        <v>4.6295901133448017E-2</v>
      </c>
      <c r="F18" s="17">
        <f>F8/SUM(F$2:F$9)</f>
        <v>4.6485242091109186E-2</v>
      </c>
      <c r="G18" s="17">
        <f>G8/SUM(G$2:G$9)</f>
        <v>4.6340701462957344E-2</v>
      </c>
      <c r="H18" s="17">
        <f>H8/SUM(H$2:H$9)</f>
        <v>4.6200582343817222E-2</v>
      </c>
      <c r="I18" s="17">
        <f>I8/SUM(I$2:I$9)</f>
        <v>4.6204093106013137E-2</v>
      </c>
      <c r="J18" s="17">
        <f>J8/SUM(J$2:J$9)</f>
        <v>4.6412392500225753E-2</v>
      </c>
      <c r="K18" s="17">
        <f>K8/SUM(K$2:K$9)</f>
        <v>4.6686253198573495E-2</v>
      </c>
      <c r="L18" s="17">
        <f>L8/SUM(L$2:L$9)</f>
        <v>4.7030274332998383E-2</v>
      </c>
      <c r="M18" s="17">
        <f>M8/SUM(M$2:M$9)</f>
        <v>4.7442616967688804E-2</v>
      </c>
      <c r="N18" s="17">
        <f>N8/SUM(N$2:N$9)</f>
        <v>4.7928127351757818E-2</v>
      </c>
      <c r="O18" s="17">
        <f>O8/SUM(O$2:O$9)</f>
        <v>4.8382110858663362E-2</v>
      </c>
      <c r="P18" s="17">
        <f>P8/SUM(P$2:P$9)</f>
        <v>4.8876096998359098E-2</v>
      </c>
      <c r="Q18" s="17">
        <f>Q8/SUM(Q$2:Q$9)</f>
        <v>4.9423031279036356E-2</v>
      </c>
      <c r="R18" s="17">
        <f>R8/SUM(R$2:R$9)</f>
        <v>4.9979613090396759E-2</v>
      </c>
      <c r="S18" s="17">
        <f>S8/SUM(S$2:S$9)</f>
        <v>5.0510850643222291E-2</v>
      </c>
      <c r="T18" s="17">
        <f>T8/SUM(T$2:T$9)</f>
        <v>5.1037962586274813E-2</v>
      </c>
      <c r="U18" s="17">
        <f>U8/SUM(U$2:U$9)</f>
        <v>5.1609779009463737E-2</v>
      </c>
      <c r="V18" s="17">
        <f>V8/SUM(V$2:V$9)</f>
        <v>5.2114398659173458E-2</v>
      </c>
      <c r="W18" s="17">
        <f>W8/SUM(W$2:W$9)</f>
        <v>5.264269786068683E-2</v>
      </c>
      <c r="X18" s="17">
        <f>X8/SUM(X$2:X$9)</f>
        <v>5.3188711499422781E-2</v>
      </c>
      <c r="Y18" s="17">
        <f>Y8/SUM(Y$2:Y$9)</f>
        <v>5.3755173306723039E-2</v>
      </c>
      <c r="Z18" s="17">
        <f>Z8/SUM(Z$2:Z$9)</f>
        <v>5.4339295393254418E-2</v>
      </c>
      <c r="AA18" s="17">
        <f>AA8/SUM(AA$2:AA$9)</f>
        <v>5.4983717112365382E-2</v>
      </c>
      <c r="AB18" s="17">
        <f>AB8/SUM(AB$2:AB$9)</f>
        <v>5.5585492866478695E-2</v>
      </c>
      <c r="AC18" s="17">
        <f>AC8/SUM(AC$2:AC$9)</f>
        <v>5.6142214265155685E-2</v>
      </c>
      <c r="AD18" s="17">
        <f>AD8/SUM(AD$2:AD$9)</f>
        <v>5.6708228182697051E-2</v>
      </c>
      <c r="AE18" s="17">
        <f>AE8/SUM(AE$2:AE$9)</f>
        <v>5.7165700213721839E-2</v>
      </c>
      <c r="AF18" s="17">
        <f>AF8/SUM(AF$2:AF$9)</f>
        <v>5.7565432289615387E-2</v>
      </c>
      <c r="AG18" s="17">
        <f>AG8/SUM(AG$2:AG$9)</f>
        <v>5.8019494528758715E-2</v>
      </c>
    </row>
    <row r="19" spans="1:33" x14ac:dyDescent="0.45">
      <c r="A19" t="s">
        <v>119</v>
      </c>
      <c r="B19" s="17">
        <f>B9/SUM(B$2:B$9)</f>
        <v>0.23282302466978644</v>
      </c>
      <c r="C19" s="17">
        <f>C9/SUM(C$2:C$9)</f>
        <v>0.23320702074441049</v>
      </c>
      <c r="D19" s="17">
        <f>D9/SUM(D$2:D$9)</f>
        <v>0.23356104743554293</v>
      </c>
      <c r="E19" s="17">
        <f>E9/SUM(E$2:E$9)</f>
        <v>0.23402669890219749</v>
      </c>
      <c r="F19" s="17">
        <f>F9/SUM(F$2:F$9)</f>
        <v>0.23409990349363802</v>
      </c>
      <c r="G19" s="17">
        <f>G9/SUM(G$2:G$9)</f>
        <v>0.23348285798527105</v>
      </c>
      <c r="H19" s="17">
        <f>H9/SUM(H$2:H$9)</f>
        <v>0.2328976125765006</v>
      </c>
      <c r="I19" s="17">
        <f>I9/SUM(I$2:I$9)</f>
        <v>0.23270133868009277</v>
      </c>
      <c r="J19" s="17">
        <f>J9/SUM(J$2:J$9)</f>
        <v>0.23314020650178871</v>
      </c>
      <c r="K19" s="17">
        <f>K9/SUM(K$2:K$9)</f>
        <v>0.23368043830983767</v>
      </c>
      <c r="L19" s="17">
        <f>L9/SUM(L$2:L$9)</f>
        <v>0.23444556974154013</v>
      </c>
      <c r="M19" s="17">
        <f>M9/SUM(M$2:M$9)</f>
        <v>0.23538564604857873</v>
      </c>
      <c r="N19" s="17">
        <f>N9/SUM(N$2:N$9)</f>
        <v>0.23645900984165091</v>
      </c>
      <c r="O19" s="17">
        <f>O9/SUM(O$2:O$9)</f>
        <v>0.23757301015069254</v>
      </c>
      <c r="P19" s="17">
        <f>P9/SUM(P$2:P$9)</f>
        <v>0.23879516474303089</v>
      </c>
      <c r="Q19" s="17">
        <f>Q9/SUM(Q$2:Q$9)</f>
        <v>0.24025406526457452</v>
      </c>
      <c r="R19" s="17">
        <f>R9/SUM(R$2:R$9)</f>
        <v>0.24166189573148869</v>
      </c>
      <c r="S19" s="17">
        <f>S9/SUM(S$2:S$9)</f>
        <v>0.24294633862335957</v>
      </c>
      <c r="T19" s="17">
        <f>T9/SUM(T$2:T$9)</f>
        <v>0.2441413780635911</v>
      </c>
      <c r="U19" s="17">
        <f>U9/SUM(U$2:U$9)</f>
        <v>0.24529592127802394</v>
      </c>
      <c r="V19" s="17">
        <f>V9/SUM(V$2:V$9)</f>
        <v>0.24640156460602311</v>
      </c>
      <c r="W19" s="17">
        <f>W9/SUM(W$2:W$9)</f>
        <v>0.24750576681389963</v>
      </c>
      <c r="X19" s="17">
        <f>X9/SUM(X$2:X$9)</f>
        <v>0.24862792167961242</v>
      </c>
      <c r="Y19" s="17">
        <f>Y9/SUM(Y$2:Y$9)</f>
        <v>0.24983463890907021</v>
      </c>
      <c r="Z19" s="17">
        <f>Z9/SUM(Z$2:Z$9)</f>
        <v>0.25110113577965115</v>
      </c>
      <c r="AA19" s="17">
        <f>AA9/SUM(AA$2:AA$9)</f>
        <v>0.25242694967454654</v>
      </c>
      <c r="AB19" s="17">
        <f>AB9/SUM(AB$2:AB$9)</f>
        <v>0.25367899589664999</v>
      </c>
      <c r="AC19" s="17">
        <f>AC9/SUM(AC$2:AC$9)</f>
        <v>0.25493063598140731</v>
      </c>
      <c r="AD19" s="17">
        <f>AD9/SUM(AD$2:AD$9)</f>
        <v>0.25626159540708504</v>
      </c>
      <c r="AE19" s="17">
        <f>AE9/SUM(AE$2:AE$9)</f>
        <v>0.25707804467478518</v>
      </c>
      <c r="AF19" s="17">
        <f>AF9/SUM(AF$2:AF$9)</f>
        <v>0.25765213012481636</v>
      </c>
      <c r="AG19" s="17">
        <f>AG9/SUM(AG$2:AG$9)</f>
        <v>0.25838010107682374</v>
      </c>
    </row>
    <row r="21" spans="1:33" x14ac:dyDescent="0.45">
      <c r="A21" t="s">
        <v>217</v>
      </c>
    </row>
    <row r="22" spans="1:33" x14ac:dyDescent="0.45">
      <c r="A22" t="s">
        <v>216</v>
      </c>
      <c r="B22" s="18">
        <f>'Electrification Potential'!G16</f>
        <v>0.45659573790741709</v>
      </c>
    </row>
    <row r="23" spans="1:33" x14ac:dyDescent="0.45">
      <c r="A23" t="s">
        <v>215</v>
      </c>
      <c r="B23" s="18">
        <f>'Electrification Potential'!G17</f>
        <v>0.26118963298429049</v>
      </c>
    </row>
    <row r="24" spans="1:33" x14ac:dyDescent="0.45">
      <c r="A24" t="s">
        <v>114</v>
      </c>
      <c r="B24" s="18">
        <f>'Electrification Potential'!G18</f>
        <v>0.73240274577095088</v>
      </c>
    </row>
    <row r="25" spans="1:33" x14ac:dyDescent="0.45">
      <c r="A25" t="s">
        <v>115</v>
      </c>
      <c r="B25" s="18">
        <f>'Electrification Potential'!G19</f>
        <v>0.25084722979250818</v>
      </c>
    </row>
    <row r="26" spans="1:33" x14ac:dyDescent="0.45">
      <c r="A26" t="s">
        <v>116</v>
      </c>
      <c r="B26" s="18">
        <f>'Electrification Potential'!G20</f>
        <v>0.1</v>
      </c>
    </row>
    <row r="27" spans="1:33" x14ac:dyDescent="0.45">
      <c r="A27" t="s">
        <v>117</v>
      </c>
      <c r="B27" s="18">
        <f>'Electrification Potential'!G21</f>
        <v>0.1</v>
      </c>
    </row>
    <row r="28" spans="1:33" x14ac:dyDescent="0.45">
      <c r="A28" t="s">
        <v>118</v>
      </c>
      <c r="B28" s="18">
        <f>'Electrification Potential'!G22</f>
        <v>0.1</v>
      </c>
    </row>
    <row r="29" spans="1:33" x14ac:dyDescent="0.45">
      <c r="A29" t="s">
        <v>119</v>
      </c>
      <c r="B29" s="18">
        <f>'Electrification Potential'!G23</f>
        <v>0.4895213177379219</v>
      </c>
    </row>
    <row r="31" spans="1:33" x14ac:dyDescent="0.45">
      <c r="A31" t="s">
        <v>220</v>
      </c>
      <c r="B31" s="19">
        <f>SUMPRODUCT(B22:B29,B12:B19)/SUM(B12:B19)</f>
        <v>0.30873571700685321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>
      <selection activeCell="B2" sqref="B2:K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f>Calculations!$B$31</f>
        <v>0.30873571700685321</v>
      </c>
      <c r="C2" s="15">
        <f>Calculations!$B$31</f>
        <v>0.30873571700685321</v>
      </c>
      <c r="D2" s="15">
        <f>Calculations!$B$31</f>
        <v>0.30873571700685321</v>
      </c>
      <c r="E2" s="15">
        <f>Calculations!$B$31</f>
        <v>0.30873571700685321</v>
      </c>
      <c r="F2" s="15">
        <f>Calculations!$B$31</f>
        <v>0.30873571700685321</v>
      </c>
      <c r="G2" s="15">
        <f>Calculations!$B$31</f>
        <v>0.30873571700685321</v>
      </c>
      <c r="H2" s="15">
        <f>Calculations!$B$31</f>
        <v>0.30873571700685321</v>
      </c>
      <c r="I2" s="15">
        <f>Calculations!$B$31</f>
        <v>0.30873571700685321</v>
      </c>
      <c r="J2" s="15">
        <f>Calculations!$B$31</f>
        <v>0.30873571700685321</v>
      </c>
      <c r="K2" s="15">
        <f>Calculations!$B$31</f>
        <v>0.30873571700685321</v>
      </c>
    </row>
    <row r="3" spans="1:11" x14ac:dyDescent="0.4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4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4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4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5">
      <c r="A11" s="2" t="s">
        <v>16</v>
      </c>
      <c r="B11" s="15">
        <f>1-B2</f>
        <v>0.69126428299314679</v>
      </c>
      <c r="C11" s="15">
        <f t="shared" ref="C11:K11" si="0">1-C2</f>
        <v>0.69126428299314679</v>
      </c>
      <c r="D11" s="15">
        <f t="shared" si="0"/>
        <v>0.69126428299314679</v>
      </c>
      <c r="E11" s="15">
        <f t="shared" si="0"/>
        <v>0.69126428299314679</v>
      </c>
      <c r="F11" s="15">
        <f t="shared" si="0"/>
        <v>0.69126428299314679</v>
      </c>
      <c r="G11" s="15">
        <f t="shared" si="0"/>
        <v>0.69126428299314679</v>
      </c>
      <c r="H11" s="15">
        <f t="shared" si="0"/>
        <v>0.69126428299314679</v>
      </c>
      <c r="I11" s="15">
        <f t="shared" si="0"/>
        <v>0.69126428299314679</v>
      </c>
      <c r="J11" s="15">
        <f t="shared" si="0"/>
        <v>0.69126428299314679</v>
      </c>
      <c r="K11" s="15">
        <f t="shared" si="0"/>
        <v>0.69126428299314679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>
      <selection activeCell="B2" sqref="B2:K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f>Calculations!$B$31</f>
        <v>0.30873571700685321</v>
      </c>
      <c r="C2" s="15">
        <f>Calculations!$B$31</f>
        <v>0.30873571700685321</v>
      </c>
      <c r="D2" s="15">
        <f>Calculations!$B$31</f>
        <v>0.30873571700685321</v>
      </c>
      <c r="E2" s="15">
        <f>Calculations!$B$31</f>
        <v>0.30873571700685321</v>
      </c>
      <c r="F2" s="15">
        <f>Calculations!$B$31</f>
        <v>0.30873571700685321</v>
      </c>
      <c r="G2" s="15">
        <f>Calculations!$B$31</f>
        <v>0.30873571700685321</v>
      </c>
      <c r="H2" s="15">
        <f>Calculations!$B$31</f>
        <v>0.30873571700685321</v>
      </c>
      <c r="I2" s="15">
        <f>Calculations!$B$31</f>
        <v>0.30873571700685321</v>
      </c>
      <c r="J2" s="15">
        <f>Calculations!$B$31</f>
        <v>0.30873571700685321</v>
      </c>
      <c r="K2" s="15">
        <f>Calculations!$B$31</f>
        <v>0.30873571700685321</v>
      </c>
    </row>
    <row r="3" spans="1:11" x14ac:dyDescent="0.4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4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4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4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5">
      <c r="A11" s="2" t="s">
        <v>16</v>
      </c>
      <c r="B11" s="15">
        <f>1-B2</f>
        <v>0.69126428299314679</v>
      </c>
      <c r="C11" s="15">
        <f t="shared" ref="C11:K11" si="0">1-C2</f>
        <v>0.69126428299314679</v>
      </c>
      <c r="D11" s="15">
        <f t="shared" si="0"/>
        <v>0.69126428299314679</v>
      </c>
      <c r="E11" s="15">
        <f t="shared" si="0"/>
        <v>0.69126428299314679</v>
      </c>
      <c r="F11" s="15">
        <f t="shared" si="0"/>
        <v>0.69126428299314679</v>
      </c>
      <c r="G11" s="15">
        <f t="shared" si="0"/>
        <v>0.69126428299314679</v>
      </c>
      <c r="H11" s="15">
        <f t="shared" si="0"/>
        <v>0.69126428299314679</v>
      </c>
      <c r="I11" s="15">
        <f t="shared" si="0"/>
        <v>0.69126428299314679</v>
      </c>
      <c r="J11" s="15">
        <f t="shared" si="0"/>
        <v>0.69126428299314679</v>
      </c>
      <c r="K11" s="15">
        <f t="shared" si="0"/>
        <v>0.69126428299314679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>
      <selection activeCell="B2" sqref="B2:K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f>Calculations!$B$31</f>
        <v>0.30873571700685321</v>
      </c>
      <c r="C2" s="15">
        <f>Calculations!$B$31</f>
        <v>0.30873571700685321</v>
      </c>
      <c r="D2" s="15">
        <f>Calculations!$B$31</f>
        <v>0.30873571700685321</v>
      </c>
      <c r="E2" s="15">
        <f>Calculations!$B$31</f>
        <v>0.30873571700685321</v>
      </c>
      <c r="F2" s="15">
        <f>Calculations!$B$31</f>
        <v>0.30873571700685321</v>
      </c>
      <c r="G2" s="15">
        <f>Calculations!$B$31</f>
        <v>0.30873571700685321</v>
      </c>
      <c r="H2" s="15">
        <f>Calculations!$B$31</f>
        <v>0.30873571700685321</v>
      </c>
      <c r="I2" s="15">
        <f>Calculations!$B$31</f>
        <v>0.30873571700685321</v>
      </c>
      <c r="J2" s="15">
        <f>Calculations!$B$31</f>
        <v>0.30873571700685321</v>
      </c>
      <c r="K2" s="15">
        <f>Calculations!$B$31</f>
        <v>0.30873571700685321</v>
      </c>
    </row>
    <row r="3" spans="1:11" x14ac:dyDescent="0.45">
      <c r="A3" s="2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45">
      <c r="A4" s="2" t="s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x14ac:dyDescent="0.45">
      <c r="A5" s="2" t="s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x14ac:dyDescent="0.45">
      <c r="A6" s="2" t="s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</row>
    <row r="7" spans="1:11" x14ac:dyDescent="0.45">
      <c r="A7" s="2" t="s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</row>
    <row r="8" spans="1:11" x14ac:dyDescent="0.45">
      <c r="A8" s="2" t="s">
        <v>13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</row>
    <row r="9" spans="1:11" x14ac:dyDescent="0.45">
      <c r="A9" s="2" t="s">
        <v>14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</row>
    <row r="10" spans="1:11" x14ac:dyDescent="0.45">
      <c r="A10" s="2" t="s">
        <v>15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</row>
    <row r="11" spans="1:11" x14ac:dyDescent="0.45">
      <c r="A11" s="2" t="s">
        <v>16</v>
      </c>
      <c r="B11" s="15">
        <f>1-B2</f>
        <v>0.69126428299314679</v>
      </c>
      <c r="C11" s="15">
        <f t="shared" ref="C11:K11" si="0">1-C2</f>
        <v>0.69126428299314679</v>
      </c>
      <c r="D11" s="15">
        <f t="shared" si="0"/>
        <v>0.69126428299314679</v>
      </c>
      <c r="E11" s="15">
        <f t="shared" si="0"/>
        <v>0.69126428299314679</v>
      </c>
      <c r="F11" s="15">
        <f t="shared" si="0"/>
        <v>0.69126428299314679</v>
      </c>
      <c r="G11" s="15">
        <f t="shared" si="0"/>
        <v>0.69126428299314679</v>
      </c>
      <c r="H11" s="15">
        <f t="shared" si="0"/>
        <v>0.69126428299314679</v>
      </c>
      <c r="I11" s="15">
        <f t="shared" si="0"/>
        <v>0.69126428299314679</v>
      </c>
      <c r="J11" s="15">
        <f t="shared" si="0"/>
        <v>0.69126428299314679</v>
      </c>
      <c r="K11" s="15">
        <f t="shared" si="0"/>
        <v>0.69126428299314679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>
      <selection activeCell="B2" sqref="B2:K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f>Calculations!$B$31</f>
        <v>0.30873571700685321</v>
      </c>
      <c r="C2" s="15">
        <f>Calculations!$B$31</f>
        <v>0.30873571700685321</v>
      </c>
      <c r="D2" s="15">
        <f>Calculations!$B$31</f>
        <v>0.30873571700685321</v>
      </c>
      <c r="E2" s="15">
        <f>Calculations!$B$31</f>
        <v>0.30873571700685321</v>
      </c>
      <c r="F2" s="15">
        <f>Calculations!$B$31</f>
        <v>0.30873571700685321</v>
      </c>
      <c r="G2" s="15">
        <f>Calculations!$B$31</f>
        <v>0.30873571700685321</v>
      </c>
      <c r="H2" s="15">
        <f>Calculations!$B$31</f>
        <v>0.30873571700685321</v>
      </c>
      <c r="I2" s="15">
        <f>Calculations!$B$31</f>
        <v>0.30873571700685321</v>
      </c>
      <c r="J2" s="15">
        <f>Calculations!$B$31</f>
        <v>0.30873571700685321</v>
      </c>
      <c r="K2" s="15">
        <f>Calculations!$B$31</f>
        <v>0.30873571700685321</v>
      </c>
    </row>
    <row r="3" spans="1:11" x14ac:dyDescent="0.45">
      <c r="A3" s="2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45">
      <c r="A4" s="2" t="s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x14ac:dyDescent="0.45">
      <c r="A5" s="2" t="s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x14ac:dyDescent="0.45">
      <c r="A6" s="2" t="s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</row>
    <row r="7" spans="1:11" x14ac:dyDescent="0.45">
      <c r="A7" s="2" t="s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</row>
    <row r="8" spans="1:11" x14ac:dyDescent="0.45">
      <c r="A8" s="2" t="s">
        <v>13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</row>
    <row r="9" spans="1:11" x14ac:dyDescent="0.45">
      <c r="A9" s="2" t="s">
        <v>14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</row>
    <row r="10" spans="1:11" x14ac:dyDescent="0.45">
      <c r="A10" s="2" t="s">
        <v>15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</row>
    <row r="11" spans="1:11" x14ac:dyDescent="0.45">
      <c r="A11" s="2" t="s">
        <v>16</v>
      </c>
      <c r="B11" s="15">
        <f>1-B2</f>
        <v>0.69126428299314679</v>
      </c>
      <c r="C11" s="15">
        <f t="shared" ref="C11:K11" si="0">1-C2</f>
        <v>0.69126428299314679</v>
      </c>
      <c r="D11" s="15">
        <f t="shared" si="0"/>
        <v>0.69126428299314679</v>
      </c>
      <c r="E11" s="15">
        <f t="shared" si="0"/>
        <v>0.69126428299314679</v>
      </c>
      <c r="F11" s="15">
        <f t="shared" si="0"/>
        <v>0.69126428299314679</v>
      </c>
      <c r="G11" s="15">
        <f t="shared" si="0"/>
        <v>0.69126428299314679</v>
      </c>
      <c r="H11" s="15">
        <f t="shared" si="0"/>
        <v>0.69126428299314679</v>
      </c>
      <c r="I11" s="15">
        <f t="shared" si="0"/>
        <v>0.69126428299314679</v>
      </c>
      <c r="J11" s="15">
        <f t="shared" si="0"/>
        <v>0.69126428299314679</v>
      </c>
      <c r="K11" s="15">
        <f t="shared" si="0"/>
        <v>0.69126428299314679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>
      <selection activeCell="B2" sqref="B2:K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f>Calculations!$B$31</f>
        <v>0.30873571700685321</v>
      </c>
      <c r="C2" s="15">
        <f>Calculations!$B$31</f>
        <v>0.30873571700685321</v>
      </c>
      <c r="D2" s="15">
        <f>Calculations!$B$31</f>
        <v>0.30873571700685321</v>
      </c>
      <c r="E2" s="15">
        <f>Calculations!$B$31</f>
        <v>0.30873571700685321</v>
      </c>
      <c r="F2" s="15">
        <f>Calculations!$B$31</f>
        <v>0.30873571700685321</v>
      </c>
      <c r="G2" s="15">
        <f>Calculations!$B$31</f>
        <v>0.30873571700685321</v>
      </c>
      <c r="H2" s="15">
        <f>Calculations!$B$31</f>
        <v>0.30873571700685321</v>
      </c>
      <c r="I2" s="15">
        <f>Calculations!$B$31</f>
        <v>0.30873571700685321</v>
      </c>
      <c r="J2" s="15">
        <f>Calculations!$B$31</f>
        <v>0.30873571700685321</v>
      </c>
      <c r="K2" s="15">
        <f>Calculations!$B$31</f>
        <v>0.30873571700685321</v>
      </c>
    </row>
    <row r="3" spans="1:11" x14ac:dyDescent="0.4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4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4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4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5">
      <c r="A11" s="2" t="s">
        <v>16</v>
      </c>
      <c r="B11" s="2">
        <f>1-B2</f>
        <v>0.69126428299314679</v>
      </c>
      <c r="C11" s="2">
        <f t="shared" ref="C11:K11" si="0">1-C2</f>
        <v>0.69126428299314679</v>
      </c>
      <c r="D11" s="2">
        <f t="shared" si="0"/>
        <v>0.69126428299314679</v>
      </c>
      <c r="E11" s="2">
        <f t="shared" si="0"/>
        <v>0.69126428299314679</v>
      </c>
      <c r="F11" s="2">
        <f t="shared" si="0"/>
        <v>0.69126428299314679</v>
      </c>
      <c r="G11" s="2">
        <f t="shared" si="0"/>
        <v>0.69126428299314679</v>
      </c>
      <c r="H11" s="2">
        <f t="shared" si="0"/>
        <v>0.69126428299314679</v>
      </c>
      <c r="I11" s="2">
        <f t="shared" si="0"/>
        <v>0.69126428299314679</v>
      </c>
      <c r="J11" s="2">
        <f t="shared" si="0"/>
        <v>0.69126428299314679</v>
      </c>
      <c r="K11" s="2">
        <f t="shared" si="0"/>
        <v>0.69126428299314679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Electrification Potential</vt:lpstr>
      <vt:lpstr>Model Output</vt:lpstr>
      <vt:lpstr>Calculations</vt:lpstr>
      <vt:lpstr>RIFF-cement</vt:lpstr>
      <vt:lpstr>RIFF-ngps</vt:lpstr>
      <vt:lpstr>RIFF-steel</vt:lpstr>
      <vt:lpstr>RIFF-chemicals</vt:lpstr>
      <vt:lpstr>RIFF-mining</vt:lpstr>
      <vt:lpstr>RIFF-waste-mgmt</vt:lpstr>
      <vt:lpstr>RIFF-agriculture</vt:lpstr>
      <vt:lpstr>RIFF-other-industries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2014-03-25T01:31:56Z</dcterms:created>
  <dcterms:modified xsi:type="dcterms:W3CDTF">2021-01-13T18:02:38Z</dcterms:modified>
</cp:coreProperties>
</file>