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Documents\Regional Adaptation Work\Texas\Texas EPS\InputData\bldgs\BFoCSbQL\"/>
    </mc:Choice>
  </mc:AlternateContent>
  <bookViews>
    <workbookView xWindow="23880" yWindow="-120" windowWidth="29040" windowHeight="17640"/>
  </bookViews>
  <sheets>
    <sheet name="About" sheetId="1" r:id="rId1"/>
    <sheet name="Data" sheetId="2" r:id="rId2"/>
    <sheet name="Texas Notes" sheetId="6" r:id="rId3"/>
    <sheet name="BFoCSbQL-urban-residential" sheetId="3" r:id="rId4"/>
    <sheet name="BFoCSbQL-rural-residential" sheetId="5" r:id="rId5"/>
    <sheet name="BFoCSbQL-commercial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5" l="1"/>
  <c r="B7" i="5" s="1"/>
  <c r="C5" i="5"/>
  <c r="B5" i="5" s="1"/>
  <c r="C3" i="5"/>
  <c r="B3" i="5" s="1"/>
  <c r="C2" i="5"/>
  <c r="B2" i="5" s="1"/>
  <c r="C4" i="5" l="1"/>
  <c r="B4" i="5" s="1"/>
  <c r="C6" i="4"/>
  <c r="B6" i="4" s="1"/>
  <c r="C5" i="4"/>
  <c r="B5" i="4" s="1"/>
  <c r="C3" i="4"/>
  <c r="B3" i="4" s="1"/>
  <c r="C2" i="4"/>
  <c r="C7" i="3"/>
  <c r="B7" i="3" s="1"/>
  <c r="C5" i="3"/>
  <c r="B5" i="3" s="1"/>
  <c r="C3" i="3"/>
  <c r="B3" i="3" s="1"/>
  <c r="C2" i="3"/>
  <c r="B2" i="4" l="1"/>
  <c r="C4" i="4"/>
  <c r="B4" i="4" s="1"/>
  <c r="B2" i="3"/>
  <c r="C4" i="3"/>
  <c r="B4" i="3" s="1"/>
  <c r="C38" i="2"/>
  <c r="C37" i="2"/>
  <c r="C36" i="2"/>
  <c r="C35" i="2"/>
  <c r="C34" i="2"/>
  <c r="C32" i="2"/>
  <c r="C33" i="2"/>
  <c r="C18" i="2"/>
  <c r="C17" i="2"/>
  <c r="C16" i="2"/>
  <c r="C6" i="5" s="1"/>
  <c r="B6" i="5" s="1"/>
  <c r="C7" i="4" l="1"/>
  <c r="B7" i="4" s="1"/>
  <c r="C6" i="3"/>
  <c r="B6" i="3" s="1"/>
</calcChain>
</file>

<file path=xl/sharedStrings.xml><?xml version="1.0" encoding="utf-8"?>
<sst xmlns="http://schemas.openxmlformats.org/spreadsheetml/2006/main" count="165" uniqueCount="96">
  <si>
    <t>Source:</t>
  </si>
  <si>
    <t>U.S. Department of Energy</t>
  </si>
  <si>
    <t>lighting</t>
  </si>
  <si>
    <t>appliances</t>
  </si>
  <si>
    <t>other</t>
  </si>
  <si>
    <t>Subscript</t>
  </si>
  <si>
    <t>Component</t>
  </si>
  <si>
    <t>ENERGY STAR fraction</t>
  </si>
  <si>
    <t>Table Reference</t>
  </si>
  <si>
    <t>URL</t>
  </si>
  <si>
    <t>Central AC</t>
  </si>
  <si>
    <t>9.1.10</t>
  </si>
  <si>
    <t>http://buildingsdatabook.eren.doe.gov/docs/xls_pdf/9.1.10.xlsx</t>
  </si>
  <si>
    <t>Air-Source Heat Pumps</t>
  </si>
  <si>
    <t>Geothermal Heat Pumps</t>
  </si>
  <si>
    <t>Gas Furnaces</t>
  </si>
  <si>
    <t>Gas Boilers</t>
  </si>
  <si>
    <t>Oil Boilers</t>
  </si>
  <si>
    <t>Oil Furnaces</t>
  </si>
  <si>
    <t>9.1.11</t>
  </si>
  <si>
    <t>http://buildingsdatabook.eren.doe.gov/docs/xls_pdf/9.1.11.xlsx</t>
  </si>
  <si>
    <t>Shipments</t>
  </si>
  <si>
    <t>9.1.12</t>
  </si>
  <si>
    <t>Medium Screw-Base Lamps</t>
  </si>
  <si>
    <t>9.1.9</t>
  </si>
  <si>
    <t>http://buildingsdatabook.eren.doe.gov/docs/xls_pdf/9.1.9.xlsx</t>
  </si>
  <si>
    <t>dishwashers</t>
  </si>
  <si>
    <t>refrigerators</t>
  </si>
  <si>
    <t>clothes washers</t>
  </si>
  <si>
    <t>9.1.8</t>
  </si>
  <si>
    <t>http://buildingsdatabook.eren.doe.gov/docs/xls_pdf/9.1.8.xlsx</t>
  </si>
  <si>
    <t>other (commercial)</t>
  </si>
  <si>
    <t>commercial refrigeration</t>
  </si>
  <si>
    <t>hot food holding cabinets</t>
  </si>
  <si>
    <t>commercial steam cookers</t>
  </si>
  <si>
    <t>cold beverage vending machines</t>
  </si>
  <si>
    <t>bottled water coolers</t>
  </si>
  <si>
    <t>appliances (residential)</t>
  </si>
  <si>
    <t>appliances (commercial)</t>
  </si>
  <si>
    <t>http://buildingsdatabook.eren.doe.gov/docs/xls_pdf/9.1.12.xlsx</t>
  </si>
  <si>
    <t>commercial dishwashers</t>
  </si>
  <si>
    <t>ice machines</t>
  </si>
  <si>
    <t>commercial fryers</t>
  </si>
  <si>
    <t>other (residential)</t>
  </si>
  <si>
    <t>TV</t>
  </si>
  <si>
    <t>telephony</t>
  </si>
  <si>
    <t>DVD/VCR</t>
  </si>
  <si>
    <t>audio/video</t>
  </si>
  <si>
    <t>battery charging system</t>
  </si>
  <si>
    <t>The table below includes the most important/relevant elements for each subscript, taken from a variety of tables</t>
  </si>
  <si>
    <t>in the DOE Buildings Energy Data Book.  Generally, items with high sales figures and low energy consumption are excluded,</t>
  </si>
  <si>
    <t>so they do not dominate the ENERGY STAR compliance fraction calculation.</t>
  </si>
  <si>
    <t>Another example is the exclusion of external power supplies (power strips) from the "Other" category.</t>
  </si>
  <si>
    <t>9.1.13</t>
  </si>
  <si>
    <t>http://buildingsdatabook.eren.doe.gov/docs/xls_pdf/9.1.13.xlsx</t>
  </si>
  <si>
    <t>computers</t>
  </si>
  <si>
    <t>monitors</t>
  </si>
  <si>
    <t>printers</t>
  </si>
  <si>
    <t>fascimile</t>
  </si>
  <si>
    <t>copiers</t>
  </si>
  <si>
    <t>scanners</t>
  </si>
  <si>
    <t>multi-function devices</t>
  </si>
  <si>
    <t>9.1.14</t>
  </si>
  <si>
    <t>http://buildingsdatabook.eren.doe.gov/docs/xls_pdf/9.1.14.xlsx</t>
  </si>
  <si>
    <t>BFoCSbQL BAU Fraction of Components Sold by Quality Level</t>
  </si>
  <si>
    <t>cooling and ventilation</t>
  </si>
  <si>
    <t>heating</t>
  </si>
  <si>
    <t>envelope</t>
  </si>
  <si>
    <t>standard-compliant</t>
  </si>
  <si>
    <t>rebate-qualifying</t>
  </si>
  <si>
    <t>For instance, cooling and ventilation is based on major system components (central AC, heat pumps), rather than fans.</t>
  </si>
  <si>
    <t>Notes:</t>
  </si>
  <si>
    <t>Since we do not have data for envelope components, we assume the fraction</t>
  </si>
  <si>
    <t>is the average of the fractions of the "heating" and "cooling and ventilation"</t>
  </si>
  <si>
    <t>components.</t>
  </si>
  <si>
    <t>Buildings Energy Data Book (2011 edition)</t>
  </si>
  <si>
    <t>See next tab for table numbers and links</t>
  </si>
  <si>
    <t>For the U.S., we use the same fractions for urban residential and rural residential.</t>
  </si>
  <si>
    <t>Dimensionless fraction of total components</t>
  </si>
  <si>
    <t>This variable captures what BAU fraction of new building components qualify</t>
  </si>
  <si>
    <t>for energy efficient rebates.</t>
  </si>
  <si>
    <t>So, this is basically an estimation of what hardware components of different appliances are</t>
  </si>
  <si>
    <t xml:space="preserve">eligible for an energy start rebate. </t>
  </si>
  <si>
    <t>Their method makes sense to me. They take a weighted average of the sales of different appliance components</t>
  </si>
  <si>
    <t>multiplied by the percentage of those components that qualify for an energy star rebate.</t>
  </si>
  <si>
    <t>The data source they use (the Building Energy Data Book) might be a bit dated (2011)</t>
  </si>
  <si>
    <t>The only Texas specific data it has is that 43% of new houses in Texas are energy star qualified (vs. 24% for the rest of the US.)</t>
  </si>
  <si>
    <t>but I’m not sure if that translates to the other numbers being used in this study.</t>
  </si>
  <si>
    <t>One change I did make</t>
  </si>
  <si>
    <t>I removed oil boilers, oil furnaces, and gas furnaces from the calculations for the heating sector</t>
  </si>
  <si>
    <t>since those technologies are really uncommon in Texas</t>
  </si>
  <si>
    <t>source:</t>
  </si>
  <si>
    <t>https://resstock.nrel.gov/dataviewer/efs_v2_base#building-characteristics</t>
  </si>
  <si>
    <t>in the residential sector, Texas heating is 58% gas, 37% electricity, 2% propane, 0% oil</t>
  </si>
  <si>
    <t>in the residential sector, Texas natural gas is not used for boilers</t>
  </si>
  <si>
    <t>wasn't able to find newer data on %energy star market share, though I suspect it is higher than it was in 2011.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</si>
</sst>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/>
    <xf numFmtId="0" fontId="1" fillId="2" borderId="0" xfId="0" applyFont="1" applyFill="1" applyAlignment="1">
      <alignment horizontal="left"/>
    </xf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1" xfId="1" applyBorder="1"/>
    <xf numFmtId="0" fontId="1" fillId="0" borderId="0" xfId="0" applyFont="1" applyAlignment="1">
      <alignment horizontal="right"/>
    </xf>
    <xf numFmtId="164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left"/>
    </xf>
    <xf numFmtId="0" fontId="2" fillId="0" borderId="0" xfId="1" applyBorder="1"/>
    <xf numFmtId="164" fontId="0" fillId="3" borderId="0" xfId="0" applyNumberFormat="1" applyFill="1"/>
    <xf numFmtId="0" fontId="1" fillId="0" borderId="0" xfId="0" applyFont="1" applyAlignment="1">
      <alignment wrapText="1"/>
    </xf>
    <xf numFmtId="0" fontId="0" fillId="0" borderId="0" xfId="0" applyFont="1"/>
    <xf numFmtId="0" fontId="0" fillId="4" borderId="0" xfId="0" applyFill="1" applyAlignment="1">
      <alignment horizontal="left"/>
    </xf>
    <xf numFmtId="0" fontId="0" fillId="4" borderId="1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buildingsdatabook.eren.doe.gov/docs/xls_pdf/9.1.9.xlsx" TargetMode="External"/><Relationship Id="rId13" Type="http://schemas.openxmlformats.org/officeDocument/2006/relationships/hyperlink" Target="http://buildingsdatabook.eren.doe.gov/docs/xls_pdf/9.1.13.xlsx" TargetMode="External"/><Relationship Id="rId18" Type="http://schemas.openxmlformats.org/officeDocument/2006/relationships/hyperlink" Target="http://buildingsdatabook.eren.doe.gov/docs/xls_pdf/9.1.12.xlsx" TargetMode="External"/><Relationship Id="rId3" Type="http://schemas.openxmlformats.org/officeDocument/2006/relationships/hyperlink" Target="http://buildingsdatabook.eren.doe.gov/docs/xls_pdf/9.1.10.xlsx" TargetMode="External"/><Relationship Id="rId7" Type="http://schemas.openxmlformats.org/officeDocument/2006/relationships/hyperlink" Target="http://buildingsdatabook.eren.doe.gov/docs/xls_pdf/9.1.11.xlsx" TargetMode="External"/><Relationship Id="rId12" Type="http://schemas.openxmlformats.org/officeDocument/2006/relationships/hyperlink" Target="http://buildingsdatabook.eren.doe.gov/docs/xls_pdf/9.1.13.xlsx" TargetMode="External"/><Relationship Id="rId17" Type="http://schemas.openxmlformats.org/officeDocument/2006/relationships/hyperlink" Target="http://buildingsdatabook.eren.doe.gov/docs/xls_pdf/9.1.12.xlsx" TargetMode="External"/><Relationship Id="rId2" Type="http://schemas.openxmlformats.org/officeDocument/2006/relationships/hyperlink" Target="http://buildingsdatabook.eren.doe.gov/docs/xls_pdf/9.1.11.xlsx" TargetMode="External"/><Relationship Id="rId16" Type="http://schemas.openxmlformats.org/officeDocument/2006/relationships/hyperlink" Target="http://buildingsdatabook.eren.doe.gov/docs/xls_pdf/9.1.12.xlsx" TargetMode="External"/><Relationship Id="rId20" Type="http://schemas.openxmlformats.org/officeDocument/2006/relationships/hyperlink" Target="http://buildingsdatabook.eren.doe.gov/docs/xls_pdf/9.1.12.xlsx" TargetMode="External"/><Relationship Id="rId1" Type="http://schemas.openxmlformats.org/officeDocument/2006/relationships/hyperlink" Target="http://buildingsdatabook.eren.doe.gov/docs/xls_pdf/9.1.10.xlsx" TargetMode="External"/><Relationship Id="rId6" Type="http://schemas.openxmlformats.org/officeDocument/2006/relationships/hyperlink" Target="http://buildingsdatabook.eren.doe.gov/docs/xls_pdf/9.1.11.xlsx" TargetMode="External"/><Relationship Id="rId11" Type="http://schemas.openxmlformats.org/officeDocument/2006/relationships/hyperlink" Target="http://buildingsdatabook.eren.doe.gov/docs/xls_pdf/9.1.12.xlsx" TargetMode="External"/><Relationship Id="rId5" Type="http://schemas.openxmlformats.org/officeDocument/2006/relationships/hyperlink" Target="http://buildingsdatabook.eren.doe.gov/docs/xls_pdf/9.1.11.xlsx" TargetMode="External"/><Relationship Id="rId15" Type="http://schemas.openxmlformats.org/officeDocument/2006/relationships/hyperlink" Target="http://buildingsdatabook.eren.doe.gov/docs/xls_pdf/9.1.12.xlsx" TargetMode="External"/><Relationship Id="rId10" Type="http://schemas.openxmlformats.org/officeDocument/2006/relationships/hyperlink" Target="http://buildingsdatabook.eren.doe.gov/docs/xls_pdf/9.1.8.xlsx" TargetMode="External"/><Relationship Id="rId19" Type="http://schemas.openxmlformats.org/officeDocument/2006/relationships/hyperlink" Target="http://buildingsdatabook.eren.doe.gov/docs/xls_pdf/9.1.12.xlsx" TargetMode="External"/><Relationship Id="rId4" Type="http://schemas.openxmlformats.org/officeDocument/2006/relationships/hyperlink" Target="http://buildingsdatabook.eren.doe.gov/docs/xls_pdf/9.1.10.xlsx" TargetMode="External"/><Relationship Id="rId9" Type="http://schemas.openxmlformats.org/officeDocument/2006/relationships/hyperlink" Target="http://buildingsdatabook.eren.doe.gov/docs/xls_pdf/9.1.8.xlsx" TargetMode="External"/><Relationship Id="rId14" Type="http://schemas.openxmlformats.org/officeDocument/2006/relationships/hyperlink" Target="http://buildingsdatabook.eren.doe.gov/docs/xls_pdf/9.1.12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resstock.nrel.gov/dataviewer/efs_v2_bas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33" sqref="B33"/>
    </sheetView>
  </sheetViews>
  <sheetFormatPr defaultRowHeight="14.25" x14ac:dyDescent="0.45"/>
  <cols>
    <col min="1" max="1" width="15.73046875" customWidth="1"/>
    <col min="2" max="2" width="54.265625" customWidth="1"/>
  </cols>
  <sheetData>
    <row r="1" spans="1:2" x14ac:dyDescent="0.45">
      <c r="A1" s="1" t="s">
        <v>64</v>
      </c>
    </row>
    <row r="3" spans="1:2" x14ac:dyDescent="0.45">
      <c r="A3" s="1" t="s">
        <v>0</v>
      </c>
      <c r="B3" t="s">
        <v>1</v>
      </c>
    </row>
    <row r="4" spans="1:2" x14ac:dyDescent="0.45">
      <c r="B4" s="2">
        <v>2012</v>
      </c>
    </row>
    <row r="5" spans="1:2" x14ac:dyDescent="0.45">
      <c r="B5" t="s">
        <v>75</v>
      </c>
    </row>
    <row r="6" spans="1:2" x14ac:dyDescent="0.45">
      <c r="B6" s="6" t="s">
        <v>76</v>
      </c>
    </row>
    <row r="8" spans="1:2" x14ac:dyDescent="0.45">
      <c r="A8" s="1" t="s">
        <v>71</v>
      </c>
    </row>
    <row r="9" spans="1:2" x14ac:dyDescent="0.45">
      <c r="A9" s="17" t="s">
        <v>79</v>
      </c>
    </row>
    <row r="10" spans="1:2" x14ac:dyDescent="0.45">
      <c r="A10" s="17" t="s">
        <v>80</v>
      </c>
    </row>
    <row r="11" spans="1:2" x14ac:dyDescent="0.45">
      <c r="A11" t="s">
        <v>72</v>
      </c>
    </row>
    <row r="12" spans="1:2" x14ac:dyDescent="0.45">
      <c r="A12" t="s">
        <v>73</v>
      </c>
    </row>
    <row r="13" spans="1:2" x14ac:dyDescent="0.45">
      <c r="A13" t="s">
        <v>74</v>
      </c>
    </row>
    <row r="15" spans="1:2" x14ac:dyDescent="0.45">
      <c r="A15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12" sqref="D12"/>
    </sheetView>
  </sheetViews>
  <sheetFormatPr defaultRowHeight="14.25" x14ac:dyDescent="0.45"/>
  <cols>
    <col min="1" max="1" width="26" customWidth="1"/>
    <col min="2" max="2" width="31" customWidth="1"/>
    <col min="3" max="3" width="23.86328125" style="2" customWidth="1"/>
    <col min="4" max="4" width="24.265625" style="2" customWidth="1"/>
    <col min="5" max="5" width="18.73046875" customWidth="1"/>
    <col min="6" max="6" width="59.86328125" customWidth="1"/>
  </cols>
  <sheetData>
    <row r="1" spans="1:6" x14ac:dyDescent="0.45">
      <c r="A1" t="s">
        <v>49</v>
      </c>
    </row>
    <row r="2" spans="1:6" x14ac:dyDescent="0.45">
      <c r="A2" t="s">
        <v>50</v>
      </c>
    </row>
    <row r="3" spans="1:6" x14ac:dyDescent="0.45">
      <c r="A3" t="s">
        <v>51</v>
      </c>
    </row>
    <row r="4" spans="1:6" x14ac:dyDescent="0.45">
      <c r="A4" t="s">
        <v>70</v>
      </c>
    </row>
    <row r="5" spans="1:6" x14ac:dyDescent="0.45">
      <c r="A5" t="s">
        <v>52</v>
      </c>
    </row>
    <row r="7" spans="1:6" x14ac:dyDescent="0.45">
      <c r="A7" s="3" t="s">
        <v>5</v>
      </c>
      <c r="B7" s="3" t="s">
        <v>6</v>
      </c>
      <c r="C7" s="5" t="s">
        <v>21</v>
      </c>
      <c r="D7" s="5" t="s">
        <v>7</v>
      </c>
      <c r="E7" s="3" t="s">
        <v>8</v>
      </c>
      <c r="F7" s="3" t="s">
        <v>9</v>
      </c>
    </row>
    <row r="8" spans="1:6" x14ac:dyDescent="0.45">
      <c r="A8" t="s">
        <v>66</v>
      </c>
      <c r="B8" t="s">
        <v>15</v>
      </c>
      <c r="C8" s="2">
        <v>2197000</v>
      </c>
      <c r="D8" s="2">
        <v>0.61</v>
      </c>
      <c r="E8" t="s">
        <v>19</v>
      </c>
      <c r="F8" s="4" t="s">
        <v>20</v>
      </c>
    </row>
    <row r="9" spans="1:6" x14ac:dyDescent="0.45">
      <c r="B9" t="s">
        <v>16</v>
      </c>
      <c r="C9" s="18">
        <v>0</v>
      </c>
      <c r="D9" s="2">
        <v>0.52</v>
      </c>
      <c r="E9" t="s">
        <v>19</v>
      </c>
      <c r="F9" s="4" t="s">
        <v>20</v>
      </c>
    </row>
    <row r="10" spans="1:6" x14ac:dyDescent="0.45">
      <c r="B10" t="s">
        <v>17</v>
      </c>
      <c r="C10" s="18">
        <v>0</v>
      </c>
      <c r="D10" s="2">
        <v>0.61</v>
      </c>
      <c r="E10" t="s">
        <v>19</v>
      </c>
      <c r="F10" s="4" t="s">
        <v>20</v>
      </c>
    </row>
    <row r="11" spans="1:6" x14ac:dyDescent="0.45">
      <c r="A11" s="7"/>
      <c r="B11" s="7" t="s">
        <v>18</v>
      </c>
      <c r="C11" s="19">
        <v>0</v>
      </c>
      <c r="D11" s="8">
        <v>0.36</v>
      </c>
      <c r="E11" s="7" t="s">
        <v>19</v>
      </c>
      <c r="F11" s="9" t="s">
        <v>20</v>
      </c>
    </row>
    <row r="12" spans="1:6" x14ac:dyDescent="0.45">
      <c r="A12" s="12" t="s">
        <v>65</v>
      </c>
      <c r="B12" s="12" t="s">
        <v>10</v>
      </c>
      <c r="C12" s="13">
        <v>3519000</v>
      </c>
      <c r="D12" s="13">
        <v>0.27</v>
      </c>
      <c r="E12" s="12" t="s">
        <v>11</v>
      </c>
      <c r="F12" s="14" t="s">
        <v>12</v>
      </c>
    </row>
    <row r="13" spans="1:6" x14ac:dyDescent="0.45">
      <c r="A13" s="12"/>
      <c r="B13" s="12" t="s">
        <v>13</v>
      </c>
      <c r="C13" s="13">
        <v>1652000</v>
      </c>
      <c r="D13" s="13">
        <v>0.46</v>
      </c>
      <c r="E13" s="12" t="s">
        <v>11</v>
      </c>
      <c r="F13" s="14" t="s">
        <v>12</v>
      </c>
    </row>
    <row r="14" spans="1:6" x14ac:dyDescent="0.45">
      <c r="A14" s="7"/>
      <c r="B14" s="7" t="s">
        <v>14</v>
      </c>
      <c r="C14" s="8">
        <v>128000</v>
      </c>
      <c r="D14" s="8">
        <v>0.47</v>
      </c>
      <c r="E14" s="7" t="s">
        <v>11</v>
      </c>
      <c r="F14" s="9" t="s">
        <v>12</v>
      </c>
    </row>
    <row r="15" spans="1:6" x14ac:dyDescent="0.45">
      <c r="A15" s="7" t="s">
        <v>2</v>
      </c>
      <c r="B15" s="7" t="s">
        <v>23</v>
      </c>
      <c r="C15" s="8">
        <v>1658000</v>
      </c>
      <c r="D15" s="8">
        <v>0.2</v>
      </c>
      <c r="E15" s="7" t="s">
        <v>24</v>
      </c>
      <c r="F15" s="9" t="s">
        <v>25</v>
      </c>
    </row>
    <row r="16" spans="1:6" x14ac:dyDescent="0.45">
      <c r="A16" t="s">
        <v>37</v>
      </c>
      <c r="B16" t="s">
        <v>26</v>
      </c>
      <c r="C16" s="2">
        <f>5.6*10^6</f>
        <v>5600000</v>
      </c>
      <c r="D16" s="2">
        <v>1</v>
      </c>
      <c r="E16" t="s">
        <v>29</v>
      </c>
      <c r="F16" s="4" t="s">
        <v>30</v>
      </c>
    </row>
    <row r="17" spans="1:6" x14ac:dyDescent="0.45">
      <c r="B17" t="s">
        <v>27</v>
      </c>
      <c r="C17" s="2">
        <f>9.4*10^6</f>
        <v>9400000</v>
      </c>
      <c r="D17" s="2">
        <v>0.5</v>
      </c>
      <c r="E17" t="s">
        <v>29</v>
      </c>
      <c r="F17" s="4" t="s">
        <v>30</v>
      </c>
    </row>
    <row r="18" spans="1:6" x14ac:dyDescent="0.45">
      <c r="B18" t="s">
        <v>28</v>
      </c>
      <c r="C18" s="2">
        <f>8.2*10^6</f>
        <v>8199999.9999999991</v>
      </c>
      <c r="D18" s="2">
        <v>0.64</v>
      </c>
      <c r="E18" t="s">
        <v>29</v>
      </c>
      <c r="F18" s="4" t="s">
        <v>30</v>
      </c>
    </row>
    <row r="19" spans="1:6" x14ac:dyDescent="0.45">
      <c r="A19" t="s">
        <v>38</v>
      </c>
      <c r="B19" t="s">
        <v>32</v>
      </c>
      <c r="C19" s="2">
        <v>317000</v>
      </c>
      <c r="D19" s="2">
        <v>0.72</v>
      </c>
      <c r="E19" t="s">
        <v>22</v>
      </c>
      <c r="F19" s="4" t="s">
        <v>39</v>
      </c>
    </row>
    <row r="20" spans="1:6" x14ac:dyDescent="0.45">
      <c r="B20" t="s">
        <v>34</v>
      </c>
      <c r="C20" s="2">
        <v>14000</v>
      </c>
      <c r="D20" s="2">
        <v>0.35</v>
      </c>
      <c r="E20" t="s">
        <v>22</v>
      </c>
      <c r="F20" s="4" t="s">
        <v>39</v>
      </c>
    </row>
    <row r="21" spans="1:6" x14ac:dyDescent="0.45">
      <c r="B21" t="s">
        <v>36</v>
      </c>
      <c r="C21" s="2">
        <v>1454000</v>
      </c>
      <c r="D21" s="2">
        <v>0.43</v>
      </c>
      <c r="E21" t="s">
        <v>22</v>
      </c>
      <c r="F21" s="4" t="s">
        <v>39</v>
      </c>
    </row>
    <row r="22" spans="1:6" x14ac:dyDescent="0.45">
      <c r="B22" t="s">
        <v>40</v>
      </c>
      <c r="C22" s="2">
        <v>38000</v>
      </c>
      <c r="D22" s="2">
        <v>0.74</v>
      </c>
      <c r="E22" t="s">
        <v>22</v>
      </c>
      <c r="F22" s="4" t="s">
        <v>39</v>
      </c>
    </row>
    <row r="23" spans="1:6" x14ac:dyDescent="0.45">
      <c r="B23" t="s">
        <v>41</v>
      </c>
      <c r="C23" s="2">
        <v>111000</v>
      </c>
      <c r="D23" s="2">
        <v>0.63</v>
      </c>
      <c r="E23" t="s">
        <v>22</v>
      </c>
      <c r="F23" s="4" t="s">
        <v>39</v>
      </c>
    </row>
    <row r="24" spans="1:6" x14ac:dyDescent="0.45">
      <c r="B24" t="s">
        <v>42</v>
      </c>
      <c r="C24" s="2">
        <v>84000</v>
      </c>
      <c r="D24" s="2">
        <v>0.19</v>
      </c>
      <c r="E24" t="s">
        <v>22</v>
      </c>
      <c r="F24" s="4" t="s">
        <v>39</v>
      </c>
    </row>
    <row r="25" spans="1:6" x14ac:dyDescent="0.45">
      <c r="B25" t="s">
        <v>33</v>
      </c>
      <c r="C25" s="2">
        <v>37000</v>
      </c>
      <c r="D25" s="2">
        <v>0.63</v>
      </c>
      <c r="E25" t="s">
        <v>22</v>
      </c>
      <c r="F25" s="4" t="s">
        <v>39</v>
      </c>
    </row>
    <row r="26" spans="1:6" x14ac:dyDescent="0.45">
      <c r="A26" s="7"/>
      <c r="B26" s="7" t="s">
        <v>35</v>
      </c>
      <c r="C26" s="8">
        <v>243000</v>
      </c>
      <c r="D26" s="8">
        <v>0.28000000000000003</v>
      </c>
      <c r="E26" s="7" t="s">
        <v>22</v>
      </c>
      <c r="F26" s="9" t="s">
        <v>39</v>
      </c>
    </row>
    <row r="27" spans="1:6" x14ac:dyDescent="0.45">
      <c r="A27" t="s">
        <v>43</v>
      </c>
      <c r="B27" t="s">
        <v>44</v>
      </c>
      <c r="C27" s="2">
        <v>42743000</v>
      </c>
      <c r="D27" s="2">
        <v>0.8</v>
      </c>
      <c r="E27" t="s">
        <v>53</v>
      </c>
      <c r="F27" s="4" t="s">
        <v>54</v>
      </c>
    </row>
    <row r="28" spans="1:6" x14ac:dyDescent="0.45">
      <c r="B28" t="s">
        <v>45</v>
      </c>
      <c r="C28" s="2">
        <v>28656</v>
      </c>
      <c r="D28" s="2">
        <v>0.68</v>
      </c>
      <c r="E28" t="s">
        <v>53</v>
      </c>
      <c r="F28" s="4" t="s">
        <v>54</v>
      </c>
    </row>
    <row r="29" spans="1:6" x14ac:dyDescent="0.45">
      <c r="B29" t="s">
        <v>46</v>
      </c>
      <c r="C29" s="2">
        <v>1684000</v>
      </c>
      <c r="D29" s="2">
        <v>0.67</v>
      </c>
      <c r="E29" t="s">
        <v>53</v>
      </c>
      <c r="F29" s="4" t="s">
        <v>54</v>
      </c>
    </row>
    <row r="30" spans="1:6" x14ac:dyDescent="0.45">
      <c r="B30" t="s">
        <v>47</v>
      </c>
      <c r="C30" s="2">
        <v>32919000</v>
      </c>
      <c r="D30" s="2">
        <v>0.35</v>
      </c>
      <c r="E30" t="s">
        <v>53</v>
      </c>
      <c r="F30" s="4" t="s">
        <v>54</v>
      </c>
    </row>
    <row r="31" spans="1:6" x14ac:dyDescent="0.45">
      <c r="B31" t="s">
        <v>48</v>
      </c>
      <c r="C31" s="2">
        <v>42674000</v>
      </c>
      <c r="D31" s="2">
        <v>0.34</v>
      </c>
      <c r="E31" t="s">
        <v>53</v>
      </c>
      <c r="F31" s="4" t="s">
        <v>54</v>
      </c>
    </row>
    <row r="32" spans="1:6" x14ac:dyDescent="0.45">
      <c r="A32" t="s">
        <v>31</v>
      </c>
      <c r="B32" t="s">
        <v>55</v>
      </c>
      <c r="C32" s="2">
        <f>69.5*10^6</f>
        <v>69500000</v>
      </c>
      <c r="D32" s="2">
        <v>0.71</v>
      </c>
      <c r="E32" t="s">
        <v>62</v>
      </c>
      <c r="F32" s="4" t="s">
        <v>63</v>
      </c>
    </row>
    <row r="33" spans="2:6" x14ac:dyDescent="0.45">
      <c r="B33" t="s">
        <v>56</v>
      </c>
      <c r="C33" s="2">
        <f>28.2*10^6</f>
        <v>28200000</v>
      </c>
      <c r="D33" s="2">
        <v>0.43</v>
      </c>
      <c r="E33" t="s">
        <v>62</v>
      </c>
      <c r="F33" s="4" t="s">
        <v>63</v>
      </c>
    </row>
    <row r="34" spans="2:6" x14ac:dyDescent="0.45">
      <c r="B34" t="s">
        <v>57</v>
      </c>
      <c r="C34" s="2">
        <f>7.8*10^6</f>
        <v>7800000</v>
      </c>
      <c r="D34" s="2">
        <v>0.99</v>
      </c>
      <c r="E34" t="s">
        <v>62</v>
      </c>
      <c r="F34" s="4" t="s">
        <v>63</v>
      </c>
    </row>
    <row r="35" spans="2:6" x14ac:dyDescent="0.45">
      <c r="B35" t="s">
        <v>58</v>
      </c>
      <c r="C35" s="2">
        <f>3.7*10^6</f>
        <v>3700000</v>
      </c>
      <c r="D35" s="2">
        <v>7.0000000000000007E-2</v>
      </c>
      <c r="E35" t="s">
        <v>62</v>
      </c>
      <c r="F35" s="4" t="s">
        <v>63</v>
      </c>
    </row>
    <row r="36" spans="2:6" x14ac:dyDescent="0.45">
      <c r="B36" t="s">
        <v>59</v>
      </c>
      <c r="C36" s="2">
        <f>0.2*10^6</f>
        <v>200000</v>
      </c>
      <c r="D36" s="2">
        <v>0.79</v>
      </c>
      <c r="E36" t="s">
        <v>62</v>
      </c>
      <c r="F36" s="4" t="s">
        <v>63</v>
      </c>
    </row>
    <row r="37" spans="2:6" x14ac:dyDescent="0.45">
      <c r="B37" t="s">
        <v>60</v>
      </c>
      <c r="C37" s="2">
        <f>0.7*10^6</f>
        <v>700000</v>
      </c>
      <c r="D37" s="2">
        <v>0.99</v>
      </c>
      <c r="E37" t="s">
        <v>62</v>
      </c>
      <c r="F37" s="4" t="s">
        <v>63</v>
      </c>
    </row>
    <row r="38" spans="2:6" x14ac:dyDescent="0.45">
      <c r="B38" t="s">
        <v>61</v>
      </c>
      <c r="C38" s="2">
        <f>20.2*10^6</f>
        <v>20200000</v>
      </c>
      <c r="D38" s="2">
        <v>0.99</v>
      </c>
      <c r="E38" t="s">
        <v>62</v>
      </c>
      <c r="F38" s="4" t="s">
        <v>63</v>
      </c>
    </row>
  </sheetData>
  <hyperlinks>
    <hyperlink ref="F12" r:id="rId1"/>
    <hyperlink ref="F8" r:id="rId2"/>
    <hyperlink ref="F13" r:id="rId3"/>
    <hyperlink ref="F14" r:id="rId4"/>
    <hyperlink ref="F9" r:id="rId5"/>
    <hyperlink ref="F10" r:id="rId6"/>
    <hyperlink ref="F11" r:id="rId7"/>
    <hyperlink ref="F15" r:id="rId8"/>
    <hyperlink ref="F16" r:id="rId9"/>
    <hyperlink ref="F17:F18" r:id="rId10" display="http://buildingsdatabook.eren.doe.gov/docs/xls_pdf/9.1.8.xlsx"/>
    <hyperlink ref="F19" r:id="rId11"/>
    <hyperlink ref="F27" r:id="rId12"/>
    <hyperlink ref="F28:F31" r:id="rId13" display="http://buildingsdatabook.eren.doe.gov/docs/xls_pdf/9.1.13.xlsx"/>
    <hyperlink ref="F20" r:id="rId14"/>
    <hyperlink ref="F21" r:id="rId15"/>
    <hyperlink ref="F25" r:id="rId16"/>
    <hyperlink ref="F26" r:id="rId17"/>
    <hyperlink ref="F22" r:id="rId18"/>
    <hyperlink ref="F23" r:id="rId19"/>
    <hyperlink ref="F24" r:id="rId2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20" sqref="A20"/>
    </sheetView>
  </sheetViews>
  <sheetFormatPr defaultRowHeight="14.25" x14ac:dyDescent="0.45"/>
  <sheetData>
    <row r="1" spans="1:3" x14ac:dyDescent="0.45">
      <c r="A1" t="s">
        <v>81</v>
      </c>
    </row>
    <row r="2" spans="1:3" x14ac:dyDescent="0.45">
      <c r="A2" t="s">
        <v>82</v>
      </c>
    </row>
    <row r="4" spans="1:3" x14ac:dyDescent="0.45">
      <c r="A4" t="s">
        <v>83</v>
      </c>
    </row>
    <row r="5" spans="1:3" x14ac:dyDescent="0.45">
      <c r="A5" t="s">
        <v>84</v>
      </c>
    </row>
    <row r="7" spans="1:3" x14ac:dyDescent="0.45">
      <c r="A7" t="s">
        <v>85</v>
      </c>
    </row>
    <row r="8" spans="1:3" x14ac:dyDescent="0.45">
      <c r="A8" t="s">
        <v>86</v>
      </c>
    </row>
    <row r="9" spans="1:3" x14ac:dyDescent="0.45">
      <c r="A9" t="s">
        <v>87</v>
      </c>
    </row>
    <row r="11" spans="1:3" x14ac:dyDescent="0.45">
      <c r="A11" t="s">
        <v>88</v>
      </c>
    </row>
    <row r="12" spans="1:3" x14ac:dyDescent="0.45">
      <c r="A12" t="s">
        <v>89</v>
      </c>
    </row>
    <row r="13" spans="1:3" x14ac:dyDescent="0.45">
      <c r="A13" t="s">
        <v>90</v>
      </c>
    </row>
    <row r="14" spans="1:3" x14ac:dyDescent="0.45">
      <c r="B14" t="s">
        <v>91</v>
      </c>
      <c r="C14" s="4" t="s">
        <v>92</v>
      </c>
    </row>
    <row r="15" spans="1:3" x14ac:dyDescent="0.45">
      <c r="B15" t="s">
        <v>93</v>
      </c>
      <c r="C15" s="4"/>
    </row>
    <row r="16" spans="1:3" x14ac:dyDescent="0.45">
      <c r="B16" t="s">
        <v>94</v>
      </c>
      <c r="C16" s="4"/>
    </row>
    <row r="17" spans="1:3" x14ac:dyDescent="0.45">
      <c r="C17" s="4"/>
    </row>
    <row r="18" spans="1:3" x14ac:dyDescent="0.45">
      <c r="A18" t="s">
        <v>95</v>
      </c>
      <c r="C18" s="4"/>
    </row>
  </sheetData>
  <hyperlinks>
    <hyperlink ref="C14" r:id="rId1" location="building-characteristics" display="https://resstock.nrel.gov/dataviewer/efs_v2_base - building-characteristic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7"/>
  <sheetViews>
    <sheetView workbookViewId="0">
      <selection activeCell="B20" sqref="B20"/>
    </sheetView>
  </sheetViews>
  <sheetFormatPr defaultRowHeight="14.25" x14ac:dyDescent="0.45"/>
  <cols>
    <col min="1" max="1" width="28.86328125" customWidth="1"/>
    <col min="2" max="2" width="20.86328125" customWidth="1"/>
    <col min="3" max="3" width="20" customWidth="1"/>
  </cols>
  <sheetData>
    <row r="1" spans="1:3" ht="28.5" x14ac:dyDescent="0.45">
      <c r="A1" s="16" t="s">
        <v>78</v>
      </c>
      <c r="B1" s="10" t="s">
        <v>68</v>
      </c>
      <c r="C1" s="10" t="s">
        <v>69</v>
      </c>
    </row>
    <row r="2" spans="1:3" x14ac:dyDescent="0.45">
      <c r="A2" t="s">
        <v>66</v>
      </c>
      <c r="B2" s="11">
        <f>1-C2</f>
        <v>0.39</v>
      </c>
      <c r="C2" s="11">
        <f>SUMPRODUCT(Data!C8:C11,Data!D8:D11)/SUM(Data!C8:C11)</f>
        <v>0.61</v>
      </c>
    </row>
    <row r="3" spans="1:3" x14ac:dyDescent="0.45">
      <c r="A3" t="s">
        <v>65</v>
      </c>
      <c r="B3" s="11">
        <f t="shared" ref="B3:B7" si="0">1-C3</f>
        <v>0.73</v>
      </c>
      <c r="C3">
        <f>Data!D12</f>
        <v>0.27</v>
      </c>
    </row>
    <row r="4" spans="1:3" x14ac:dyDescent="0.45">
      <c r="A4" t="s">
        <v>67</v>
      </c>
      <c r="B4" s="15">
        <f t="shared" si="0"/>
        <v>0.56000000000000005</v>
      </c>
      <c r="C4" s="15">
        <f>AVERAGE(C2:C3)</f>
        <v>0.44</v>
      </c>
    </row>
    <row r="5" spans="1:3" x14ac:dyDescent="0.45">
      <c r="A5" t="s">
        <v>2</v>
      </c>
      <c r="B5" s="11">
        <f t="shared" si="0"/>
        <v>0.8</v>
      </c>
      <c r="C5">
        <f>Data!D15</f>
        <v>0.2</v>
      </c>
    </row>
    <row r="6" spans="1:3" x14ac:dyDescent="0.45">
      <c r="A6" t="s">
        <v>3</v>
      </c>
      <c r="B6" s="11">
        <f t="shared" si="0"/>
        <v>0.32982758620689656</v>
      </c>
      <c r="C6" s="11">
        <f>SUMPRODUCT(Data!C16:C18,Data!D16:D18)/SUM(Data!C16:C18)</f>
        <v>0.67017241379310344</v>
      </c>
    </row>
    <row r="7" spans="1:3" x14ac:dyDescent="0.45">
      <c r="A7" t="s">
        <v>4</v>
      </c>
      <c r="B7" s="11">
        <f t="shared" si="0"/>
        <v>0.48876582108507738</v>
      </c>
      <c r="C7" s="11">
        <f>SUMPRODUCT(Data!C27:C31,Data!D27:D31)/SUM(Data!C27:C31)</f>
        <v>0.51123417891492262</v>
      </c>
    </row>
  </sheetData>
  <pageMargins left="0.7" right="0.7" top="0.75" bottom="0.75" header="0.3" footer="0.3"/>
  <pageSetup orientation="portrait" horizontalDpi="1200" verticalDpi="1200" r:id="rId1"/>
  <ignoredErrors>
    <ignoredError sqref="B2:C3 B5:C7 B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7"/>
  <sheetViews>
    <sheetView workbookViewId="0"/>
  </sheetViews>
  <sheetFormatPr defaultRowHeight="14.25" x14ac:dyDescent="0.45"/>
  <cols>
    <col min="1" max="1" width="28.86328125" customWidth="1"/>
    <col min="2" max="2" width="20.86328125" customWidth="1"/>
    <col min="3" max="3" width="20" customWidth="1"/>
  </cols>
  <sheetData>
    <row r="1" spans="1:3" ht="28.5" x14ac:dyDescent="0.45">
      <c r="A1" s="16" t="s">
        <v>78</v>
      </c>
      <c r="B1" s="10" t="s">
        <v>68</v>
      </c>
      <c r="C1" s="10" t="s">
        <v>69</v>
      </c>
    </row>
    <row r="2" spans="1:3" x14ac:dyDescent="0.45">
      <c r="A2" t="s">
        <v>66</v>
      </c>
      <c r="B2" s="11">
        <f>1-C2</f>
        <v>0.39</v>
      </c>
      <c r="C2" s="11">
        <f>SUMPRODUCT(Data!C8:C11,Data!D8:D11)/SUM(Data!C8:C11)</f>
        <v>0.61</v>
      </c>
    </row>
    <row r="3" spans="1:3" x14ac:dyDescent="0.45">
      <c r="A3" t="s">
        <v>65</v>
      </c>
      <c r="B3" s="11">
        <f t="shared" ref="B3:B7" si="0">1-C3</f>
        <v>0.73</v>
      </c>
      <c r="C3">
        <f>Data!D12</f>
        <v>0.27</v>
      </c>
    </row>
    <row r="4" spans="1:3" x14ac:dyDescent="0.45">
      <c r="A4" t="s">
        <v>67</v>
      </c>
      <c r="B4" s="15">
        <f t="shared" si="0"/>
        <v>0.56000000000000005</v>
      </c>
      <c r="C4" s="15">
        <f>AVERAGE(C2:C3)</f>
        <v>0.44</v>
      </c>
    </row>
    <row r="5" spans="1:3" x14ac:dyDescent="0.45">
      <c r="A5" t="s">
        <v>2</v>
      </c>
      <c r="B5" s="11">
        <f t="shared" si="0"/>
        <v>0.8</v>
      </c>
      <c r="C5">
        <f>Data!D15</f>
        <v>0.2</v>
      </c>
    </row>
    <row r="6" spans="1:3" x14ac:dyDescent="0.45">
      <c r="A6" t="s">
        <v>3</v>
      </c>
      <c r="B6" s="11">
        <f t="shared" si="0"/>
        <v>0.32982758620689656</v>
      </c>
      <c r="C6" s="11">
        <f>SUMPRODUCT(Data!C16:C18,Data!D16:D18)/SUM(Data!C16:C18)</f>
        <v>0.67017241379310344</v>
      </c>
    </row>
    <row r="7" spans="1:3" x14ac:dyDescent="0.45">
      <c r="A7" t="s">
        <v>4</v>
      </c>
      <c r="B7" s="11">
        <f t="shared" si="0"/>
        <v>0.48876582108507738</v>
      </c>
      <c r="C7" s="11">
        <f>SUMPRODUCT(Data!C27:C31,Data!D27:D31)/SUM(Data!C27:C31)</f>
        <v>0.51123417891492262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7"/>
  <sheetViews>
    <sheetView workbookViewId="0"/>
  </sheetViews>
  <sheetFormatPr defaultRowHeight="14.25" x14ac:dyDescent="0.45"/>
  <cols>
    <col min="1" max="1" width="28.86328125" customWidth="1"/>
    <col min="2" max="2" width="20.86328125" customWidth="1"/>
    <col min="3" max="3" width="20" customWidth="1"/>
  </cols>
  <sheetData>
    <row r="1" spans="1:3" ht="28.5" x14ac:dyDescent="0.45">
      <c r="A1" s="16" t="s">
        <v>78</v>
      </c>
      <c r="B1" s="10" t="s">
        <v>68</v>
      </c>
      <c r="C1" s="10" t="s">
        <v>69</v>
      </c>
    </row>
    <row r="2" spans="1:3" x14ac:dyDescent="0.45">
      <c r="A2" t="s">
        <v>66</v>
      </c>
      <c r="B2" s="11">
        <f>1-C2</f>
        <v>0.39</v>
      </c>
      <c r="C2" s="11">
        <f>SUMPRODUCT(Data!C8:C11,Data!D8:D11)/SUM(Data!C8:C11)</f>
        <v>0.61</v>
      </c>
    </row>
    <row r="3" spans="1:3" x14ac:dyDescent="0.45">
      <c r="A3" t="s">
        <v>65</v>
      </c>
      <c r="B3" s="11">
        <f t="shared" ref="B3:B7" si="0">1-C3</f>
        <v>0.73</v>
      </c>
      <c r="C3">
        <f>Data!D12</f>
        <v>0.27</v>
      </c>
    </row>
    <row r="4" spans="1:3" x14ac:dyDescent="0.45">
      <c r="A4" t="s">
        <v>67</v>
      </c>
      <c r="B4" s="15">
        <f t="shared" si="0"/>
        <v>0.56000000000000005</v>
      </c>
      <c r="C4" s="15">
        <f>AVERAGE(C2:C3)</f>
        <v>0.44</v>
      </c>
    </row>
    <row r="5" spans="1:3" x14ac:dyDescent="0.45">
      <c r="A5" t="s">
        <v>2</v>
      </c>
      <c r="B5" s="11">
        <f t="shared" si="0"/>
        <v>0.8</v>
      </c>
      <c r="C5">
        <f>Data!D15</f>
        <v>0.2</v>
      </c>
    </row>
    <row r="6" spans="1:3" x14ac:dyDescent="0.45">
      <c r="A6" t="s">
        <v>3</v>
      </c>
      <c r="B6" s="11">
        <f t="shared" si="0"/>
        <v>0.53711053089643168</v>
      </c>
      <c r="C6" s="11">
        <f>SUMPRODUCT(Data!C19:C26,Data!D19:D26)/SUM(Data!C19:C26)</f>
        <v>0.46288946910356832</v>
      </c>
    </row>
    <row r="7" spans="1:3" x14ac:dyDescent="0.45">
      <c r="A7" t="s">
        <v>4</v>
      </c>
      <c r="B7" s="11">
        <f t="shared" si="0"/>
        <v>0.30697620874904064</v>
      </c>
      <c r="C7" s="11">
        <f>SUMPRODUCT(Data!C32:C38,Data!D32:D38)/SUM(Data!C32:C38)</f>
        <v>0.69302379125095936</v>
      </c>
    </row>
  </sheetData>
  <pageMargins left="0.7" right="0.7" top="0.75" bottom="0.75" header="0.3" footer="0.3"/>
  <pageSetup orientation="portrait" horizontalDpi="1200" verticalDpi="1200" r:id="rId1"/>
  <ignoredErrors>
    <ignoredError sqref="C2:C3 C5:C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Data</vt:lpstr>
      <vt:lpstr>Texas Notes</vt:lpstr>
      <vt:lpstr>BFoCSbQL-urban-residential</vt:lpstr>
      <vt:lpstr>BFoCSbQL-rural-residential</vt:lpstr>
      <vt:lpstr>BFoCSbQL-commercial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2014-04-21T17:35:08Z</dcterms:created>
  <dcterms:modified xsi:type="dcterms:W3CDTF">2020-07-15T18:02:31Z</dcterms:modified>
</cp:coreProperties>
</file>