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deet\Documents\analysis\thirdParty\EPS Decarbonization Model\eps-us-2.1.1.2\InputData\bldgs\ECiCpCU\"/>
    </mc:Choice>
  </mc:AlternateContent>
  <xr:revisionPtr revIDLastSave="0" documentId="13_ncr:1_{7C9F0CC4-679F-4E16-9E4F-37A5174CCB79}" xr6:coauthVersionLast="45" xr6:coauthVersionMax="45" xr10:uidLastSave="{00000000-0000-0000-0000-000000000000}"/>
  <bookViews>
    <workbookView xWindow="-120" yWindow="-120" windowWidth="24240" windowHeight="13140" activeTab="4" xr2:uid="{00000000-000D-0000-FFFF-FFFF00000000}"/>
  </bookViews>
  <sheets>
    <sheet name="About" sheetId="1" r:id="rId1"/>
    <sheet name="RFF Table 2" sheetId="2" r:id="rId2"/>
    <sheet name="Texas Notes" sheetId="4" r:id="rId3"/>
    <sheet name="Texas Table" sheetId="5" r:id="rId4"/>
    <sheet name="ECiCpCU" sheetId="3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3" i="5" l="1"/>
  <c r="B22" i="5"/>
  <c r="B19" i="5"/>
  <c r="B18" i="5"/>
  <c r="B15" i="5"/>
  <c r="B14" i="5"/>
  <c r="B10" i="5"/>
  <c r="B9" i="5"/>
  <c r="B6" i="5"/>
  <c r="B3" i="5"/>
  <c r="B29" i="4" l="1"/>
  <c r="B32" i="4" s="1"/>
  <c r="B31" i="4"/>
  <c r="B2" i="3" l="1"/>
  <c r="B7" i="3"/>
  <c r="B6" i="3"/>
  <c r="B3" i="3"/>
  <c r="B41" i="4"/>
  <c r="B39" i="4"/>
  <c r="B14" i="4"/>
  <c r="B12" i="4"/>
  <c r="B15" i="4" l="1"/>
  <c r="B11" i="5" s="1"/>
  <c r="B42" i="4"/>
  <c r="B4" i="3" l="1"/>
  <c r="B5" i="3"/>
</calcChain>
</file>

<file path=xl/sharedStrings.xml><?xml version="1.0" encoding="utf-8"?>
<sst xmlns="http://schemas.openxmlformats.org/spreadsheetml/2006/main" count="103" uniqueCount="76">
  <si>
    <t>Resources for the Future</t>
  </si>
  <si>
    <t>Impact of Carbon Price Policies on U.S. Industry</t>
  </si>
  <si>
    <t>http://www.rff.org/documents/RFF-DP-08-37.pdf</t>
  </si>
  <si>
    <t>Source:</t>
  </si>
  <si>
    <t>Industry</t>
  </si>
  <si>
    <t>CO2 Intensity (tons CO2/million $)</t>
  </si>
  <si>
    <t>Note:</t>
  </si>
  <si>
    <t>Wood and furniture</t>
  </si>
  <si>
    <t>Glass container manufacturing</t>
  </si>
  <si>
    <t>Cement manufacturing</t>
  </si>
  <si>
    <t>Building components are created by more than one industry (e.g. cement, iron and steel, glass, etc.)</t>
  </si>
  <si>
    <t>envelope</t>
  </si>
  <si>
    <t>Machinery</t>
  </si>
  <si>
    <t>Computer and electrical equipment</t>
  </si>
  <si>
    <t>Miscellaneous manufacturing</t>
  </si>
  <si>
    <t>Heating</t>
  </si>
  <si>
    <t>Cooling and Ventilation</t>
  </si>
  <si>
    <t>Envelope</t>
  </si>
  <si>
    <t>Lighting</t>
  </si>
  <si>
    <t>Other basic inorganic chemical mfg.</t>
  </si>
  <si>
    <t>Appliances</t>
  </si>
  <si>
    <t>Other Component</t>
  </si>
  <si>
    <t>Building Component</t>
  </si>
  <si>
    <t>heating</t>
  </si>
  <si>
    <t>cooling and ventilation</t>
  </si>
  <si>
    <t>lighting</t>
  </si>
  <si>
    <t>appliances</t>
  </si>
  <si>
    <t>other component</t>
  </si>
  <si>
    <t>Our source data table includes only combusion-related CO2 emissions, not process emissions and</t>
  </si>
  <si>
    <t>not emissions of other gases, so these carbon intensities may be on the low side.</t>
  </si>
  <si>
    <t>ECiCpCU Embedded Carbon in Components per Currency Unit</t>
  </si>
  <si>
    <t>Page 46, Table 2</t>
  </si>
  <si>
    <t>The source document doesn't specify the currency year for the figures in Table 2, but Table 3</t>
  </si>
  <si>
    <t>specifies that it uses 2005 dollars, so we assume Table 2 also uses 2005 dollars.</t>
  </si>
  <si>
    <t>We adjust 2005 dollars to 2012 dollars using the following conversion factor:</t>
  </si>
  <si>
    <t>See "cpi.xlsx" in the InputData folder for source information.</t>
  </si>
  <si>
    <t>Embedded tons CO2e/2012$</t>
  </si>
  <si>
    <t>For each component, we average the carbon intensities of the one or more most applicable industries</t>
  </si>
  <si>
    <t>and divide by the component cost.</t>
  </si>
  <si>
    <t>Cement</t>
  </si>
  <si>
    <t>Texas 2018 GHG Emissions for Cement (Million Metric Tons CO2e)</t>
  </si>
  <si>
    <t>EPA FLIGHT tool</t>
  </si>
  <si>
    <t>https://ghgdata.epa.gov/ghgp/main.do#/facility/?q=Find%20a%20Facility%20or%20Location&amp;st=TX&amp;bs=&amp;et=&amp;fid=&amp;sf=11001000&amp;lowE=-20000&amp;highE=23000000&amp;g1=1&amp;g2=1&amp;g3=1&amp;g4=1&amp;g5=1&amp;g6=0&amp;g7=1&amp;g8=1&amp;g9=1&amp;g10=1&amp;g11=1&amp;g12=1&amp;s1=0&amp;s2=0&amp;s3=0&amp;s4=1&amp;s5=0&amp;s6=0&amp;s7=0&amp;s8=0&amp;s9=0&amp;s10=0&amp;s201=0&amp;s202=0&amp;s203=0&amp;s204=0&amp;s301=0&amp;s302=0&amp;s303=0&amp;s304=0&amp;s305=0&amp;s306=0&amp;s307=0&amp;s401=1&amp;s402=0&amp;s403=0&amp;s404=0&amp;s405=0&amp;s601=0&amp;s602=0&amp;s701=0&amp;s702=0&amp;s703=0&amp;s704=0&amp;s705=0&amp;s706=0&amp;s707=0&amp;s708=0&amp;s709=0&amp;s710=0&amp;s711=0&amp;s801=0&amp;s802=0&amp;s803=0&amp;s804=0&amp;s805=0&amp;s806=0&amp;s807=0&amp;s808=0&amp;s809=0&amp;s810=0&amp;s901=0&amp;s902=0&amp;s903=0&amp;s904=0&amp;s905=0&amp;s906=0&amp;s907=0&amp;s908=0&amp;s909=0&amp;s910=0&amp;s911=0&amp;si=&amp;ss=&amp;so=0&amp;ds=E&amp;yr=2018&amp;tr=current&amp;cyr=2018&amp;ol=0&amp;sl=0&amp;rs=ALL</t>
  </si>
  <si>
    <t>https://www.cement.org/docs/default-source/market-economics-pdfs/2019-state-pdfs/tx-statefacsht-19.pdf?sfvrsn=6b7ae3bf_2</t>
  </si>
  <si>
    <t>(MtCO2e)</t>
  </si>
  <si>
    <t>US 2018 Carbon Intensity (tons CO2/million $)</t>
  </si>
  <si>
    <t>Texas 2018 Carbon Intensity (tons CO2/million $)</t>
  </si>
  <si>
    <t>My goal was to find newer, and Texas-specific numbers.</t>
  </si>
  <si>
    <t>It's not easy to find data for some of these categories, so I ignored the smaller emitting industries and focused on the big ones: cement, glass, and chemicals</t>
  </si>
  <si>
    <t>in 2012 $B</t>
  </si>
  <si>
    <t>Glass</t>
  </si>
  <si>
    <t>Chemicals</t>
  </si>
  <si>
    <t>Texas 2015 GHG Emissions for Chemicals (Million Metric Tons CO2e)</t>
  </si>
  <si>
    <t>https://comptroller.texas.gov/economy/economic-data/manufacturing/overview.php</t>
  </si>
  <si>
    <t>*Comparable to the 1441 value used by the EPS baseline</t>
  </si>
  <si>
    <t>https://apps.bea.gov/iTable/iTable.cfm?reqid=56&amp;step=2&amp;isuri=1#reqid=56&amp;step=2&amp;isuri=1</t>
  </si>
  <si>
    <t>US 2018 GHG Emissions for Glass (Million Metric Tons CO2e)</t>
  </si>
  <si>
    <t xml:space="preserve">The EPS numbers are for 2002… </t>
  </si>
  <si>
    <t>US 2018 Glass Industry Production (2012 $B)</t>
  </si>
  <si>
    <t>Texas 2018 Cement Industry Production (2018 $B)</t>
  </si>
  <si>
    <t>Texas 2015 Chemicals Industry Production (2015 $B)</t>
  </si>
  <si>
    <t>Texas 2015 Carbon Intensity (tons CO2/million $)</t>
  </si>
  <si>
    <t>CO2 Intensity (tons CO2/million 2012 $)</t>
  </si>
  <si>
    <t>Note that Texas has 11 cement plants. All of them are reported in the EPA Flight Tool</t>
  </si>
  <si>
    <t>https://www.cement.org/docs/default-source/market-economics-pdfs/2018-fact-sheets/tx-statefacsht-18.pdf?sfvrsn=c1fe0bf_2&amp;sfvrsn=c1fe0bf_2</t>
  </si>
  <si>
    <t xml:space="preserve">*this is much lower than the 5080 number (2002) used by EPS for 2012 - some reading shows that the cement industry has done a lot in the last decade to reduce GHG emissions (they've been under the spotlight as a CO2 intensive industry) </t>
  </si>
  <si>
    <t>https://19january2017snapshot.epa.gov/sites/production/files/2016-03/documents/warm_v14_containers_packaging_non-durable_goods_materials.pdf</t>
  </si>
  <si>
    <t>I did find a 2016 report from the EPA</t>
  </si>
  <si>
    <t>The problem is that it cites a bunch of 2002 DOE data for its numbers</t>
  </si>
  <si>
    <t>This makes me think that not much work has been done on glass emissions latetly…</t>
  </si>
  <si>
    <t>And here is another website/report that points to 2002 data</t>
  </si>
  <si>
    <t>https://www.glass-ts.com/news/carbon-trust-gts-study-proves-the-benefits-of-using-recycled-glass</t>
  </si>
  <si>
    <t>apparently 2002 was a big year for studying the glass industry</t>
  </si>
  <si>
    <t>???</t>
  </si>
  <si>
    <t>***I am not sure what percentage of Texas Chemical plants are included in the EPA FLIGHT tool. But since this 1472 number is comparable to the 1441 value from EPS, I am comfortable using the 1441 value.</t>
  </si>
  <si>
    <t>I was only successul in finding data for the cement industry. So I changed that and left the rest as is.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</si>
</sst>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4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/>
      <bottom style="thin">
        <color theme="0" tint="-0.249977111117893"/>
      </bottom>
      <diagonal/>
    </border>
    <border>
      <left/>
      <right/>
      <top style="medium">
        <color theme="4"/>
      </top>
      <bottom/>
      <diagonal/>
    </border>
  </borders>
  <cellStyleXfs count="8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Protection="0">
      <alignment horizontal="left"/>
    </xf>
    <xf numFmtId="0" fontId="4" fillId="0" borderId="0" applyNumberFormat="0" applyFill="0" applyBorder="0" applyAlignment="0" applyProtection="0"/>
    <xf numFmtId="0" fontId="5" fillId="0" borderId="1" applyNumberFormat="0" applyProtection="0">
      <alignment wrapText="1"/>
    </xf>
    <xf numFmtId="0" fontId="4" fillId="0" borderId="2" applyNumberFormat="0" applyFont="0" applyProtection="0">
      <alignment wrapText="1"/>
    </xf>
    <xf numFmtId="0" fontId="5" fillId="0" borderId="3" applyNumberFormat="0" applyProtection="0">
      <alignment wrapText="1"/>
    </xf>
    <xf numFmtId="0" fontId="4" fillId="0" borderId="4" applyNumberFormat="0" applyProtection="0">
      <alignment vertical="top" wrapText="1"/>
    </xf>
  </cellStyleXfs>
  <cellXfs count="20">
    <xf numFmtId="0" fontId="0" fillId="0" borderId="0" xfId="0"/>
    <xf numFmtId="0" fontId="0" fillId="0" borderId="0" xfId="0" applyAlignment="1">
      <alignment horizontal="left"/>
    </xf>
    <xf numFmtId="0" fontId="2" fillId="0" borderId="0" xfId="1"/>
    <xf numFmtId="0" fontId="1" fillId="0" borderId="0" xfId="0" applyFont="1"/>
    <xf numFmtId="0" fontId="1" fillId="0" borderId="0" xfId="0" applyFont="1" applyAlignment="1">
      <alignment horizontal="right"/>
    </xf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1" fillId="3" borderId="0" xfId="0" applyFont="1" applyFill="1" applyAlignment="1">
      <alignment horizontal="right"/>
    </xf>
    <xf numFmtId="0" fontId="0" fillId="0" borderId="0" xfId="0"/>
    <xf numFmtId="164" fontId="0" fillId="0" borderId="0" xfId="0" applyNumberFormat="1"/>
    <xf numFmtId="0" fontId="0" fillId="0" borderId="0" xfId="0" applyAlignment="1">
      <alignment horizontal="right"/>
    </xf>
    <xf numFmtId="1" fontId="0" fillId="0" borderId="0" xfId="0" applyNumberFormat="1"/>
    <xf numFmtId="2" fontId="0" fillId="0" borderId="0" xfId="0" applyNumberFormat="1"/>
    <xf numFmtId="1" fontId="0" fillId="4" borderId="0" xfId="0" applyNumberFormat="1" applyFill="1"/>
    <xf numFmtId="1" fontId="0" fillId="0" borderId="0" xfId="0" applyNumberFormat="1" applyFill="1"/>
    <xf numFmtId="0" fontId="6" fillId="0" borderId="0" xfId="0" applyFont="1"/>
    <xf numFmtId="0" fontId="7" fillId="0" borderId="0" xfId="0" applyFont="1"/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</cellXfs>
  <cellStyles count="8">
    <cellStyle name="Body: normal cell" xfId="5" xr:uid="{00000000-0005-0000-0000-000000000000}"/>
    <cellStyle name="Font: Calibri, 9pt regular" xfId="3" xr:uid="{00000000-0005-0000-0000-000001000000}"/>
    <cellStyle name="Footnotes: top row" xfId="7" xr:uid="{00000000-0005-0000-0000-000002000000}"/>
    <cellStyle name="Header: bottom row" xfId="4" xr:uid="{00000000-0005-0000-0000-000003000000}"/>
    <cellStyle name="Hyperlink" xfId="1" builtinId="8"/>
    <cellStyle name="Normal" xfId="0" builtinId="0"/>
    <cellStyle name="Parent row" xfId="6" xr:uid="{00000000-0005-0000-0000-000006000000}"/>
    <cellStyle name="Table title" xfId="2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rff.org/documents/RFF-DP-08-37.pdf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https://comptroller.texas.gov/economy/economic-data/manufacturing/overview.php" TargetMode="External"/><Relationship Id="rId7" Type="http://schemas.openxmlformats.org/officeDocument/2006/relationships/hyperlink" Target="https://www.glass-ts.com/news/carbon-trust-gts-study-proves-the-benefits-of-using-recycled-glass" TargetMode="External"/><Relationship Id="rId2" Type="http://schemas.openxmlformats.org/officeDocument/2006/relationships/hyperlink" Target="https://www.cement.org/docs/default-source/market-economics-pdfs/2019-state-pdfs/tx-statefacsht-19.pdf?sfvrsn=6b7ae3bf_2" TargetMode="External"/><Relationship Id="rId1" Type="http://schemas.openxmlformats.org/officeDocument/2006/relationships/hyperlink" Target="https://ghgdata.epa.gov/ghgp/main.do" TargetMode="External"/><Relationship Id="rId6" Type="http://schemas.openxmlformats.org/officeDocument/2006/relationships/hyperlink" Target="https://19january2017snapshot.epa.gov/sites/production/files/2016-03/documents/warm_v14_containers_packaging_non-durable_goods_materials.pdf" TargetMode="External"/><Relationship Id="rId5" Type="http://schemas.openxmlformats.org/officeDocument/2006/relationships/hyperlink" Target="https://apps.bea.gov/iTable/iTable.cfm?reqid=56&amp;step=2&amp;isuri=1" TargetMode="External"/><Relationship Id="rId4" Type="http://schemas.openxmlformats.org/officeDocument/2006/relationships/hyperlink" Target="https://www.cement.org/docs/default-source/market-economics-pdfs/2018-fact-sheets/tx-statefacsht-18.pdf?sfvrsn=c1fe0bf_2&amp;sfvrsn=c1fe0bf_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workbookViewId="0">
      <selection activeCell="B23" sqref="B23"/>
    </sheetView>
  </sheetViews>
  <sheetFormatPr defaultRowHeight="15" x14ac:dyDescent="0.25"/>
  <cols>
    <col min="2" max="2" width="53.140625" customWidth="1"/>
  </cols>
  <sheetData>
    <row r="1" spans="1:2" x14ac:dyDescent="0.25">
      <c r="A1" s="3" t="s">
        <v>30</v>
      </c>
    </row>
    <row r="3" spans="1:2" x14ac:dyDescent="0.25">
      <c r="A3" s="3" t="s">
        <v>3</v>
      </c>
      <c r="B3" t="s">
        <v>0</v>
      </c>
    </row>
    <row r="4" spans="1:2" x14ac:dyDescent="0.25">
      <c r="B4" s="1">
        <v>2008</v>
      </c>
    </row>
    <row r="5" spans="1:2" x14ac:dyDescent="0.25">
      <c r="B5" t="s">
        <v>1</v>
      </c>
    </row>
    <row r="6" spans="1:2" x14ac:dyDescent="0.25">
      <c r="B6" s="2" t="s">
        <v>2</v>
      </c>
    </row>
    <row r="7" spans="1:2" x14ac:dyDescent="0.25">
      <c r="B7" t="s">
        <v>31</v>
      </c>
    </row>
    <row r="9" spans="1:2" x14ac:dyDescent="0.25">
      <c r="A9" s="3" t="s">
        <v>6</v>
      </c>
    </row>
    <row r="10" spans="1:2" x14ac:dyDescent="0.25">
      <c r="A10" t="s">
        <v>10</v>
      </c>
    </row>
    <row r="11" spans="1:2" x14ac:dyDescent="0.25">
      <c r="A11" t="s">
        <v>37</v>
      </c>
    </row>
    <row r="12" spans="1:2" s="9" customFormat="1" x14ac:dyDescent="0.25">
      <c r="A12" s="9" t="s">
        <v>38</v>
      </c>
    </row>
    <row r="14" spans="1:2" x14ac:dyDescent="0.25">
      <c r="A14" t="s">
        <v>28</v>
      </c>
    </row>
    <row r="15" spans="1:2" x14ac:dyDescent="0.25">
      <c r="A15" t="s">
        <v>29</v>
      </c>
    </row>
    <row r="17" spans="1:1" x14ac:dyDescent="0.25">
      <c r="A17" t="s">
        <v>32</v>
      </c>
    </row>
    <row r="18" spans="1:1" x14ac:dyDescent="0.25">
      <c r="A18" t="s">
        <v>33</v>
      </c>
    </row>
    <row r="19" spans="1:1" x14ac:dyDescent="0.25">
      <c r="A19" s="9" t="s">
        <v>34</v>
      </c>
    </row>
    <row r="20" spans="1:1" x14ac:dyDescent="0.25">
      <c r="A20" s="9">
        <v>1.117</v>
      </c>
    </row>
    <row r="21" spans="1:1" x14ac:dyDescent="0.25">
      <c r="A21" s="9" t="s">
        <v>35</v>
      </c>
    </row>
  </sheetData>
  <hyperlinks>
    <hyperlink ref="B6" r:id="rId1" xr:uid="{00000000-0004-0000-0000-000000000000}"/>
  </hyperlinks>
  <pageMargins left="0.7" right="0.7" top="0.75" bottom="0.75" header="0.3" footer="0.3"/>
  <pageSetup orientation="portrait" horizontalDpi="1200" verticalDpi="1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3"/>
  <sheetViews>
    <sheetView workbookViewId="0">
      <selection activeCell="D17" sqref="D17"/>
    </sheetView>
  </sheetViews>
  <sheetFormatPr defaultRowHeight="15" x14ac:dyDescent="0.25"/>
  <cols>
    <col min="1" max="1" width="33" customWidth="1"/>
    <col min="2" max="2" width="34.42578125" customWidth="1"/>
    <col min="3" max="3" width="12" bestFit="1" customWidth="1"/>
  </cols>
  <sheetData>
    <row r="1" spans="1:3" x14ac:dyDescent="0.25">
      <c r="A1" s="7" t="s">
        <v>4</v>
      </c>
      <c r="B1" s="8" t="s">
        <v>5</v>
      </c>
    </row>
    <row r="2" spans="1:3" x14ac:dyDescent="0.25">
      <c r="A2" s="5" t="s">
        <v>15</v>
      </c>
      <c r="B2" s="6"/>
    </row>
    <row r="3" spans="1:3" x14ac:dyDescent="0.25">
      <c r="A3" t="s">
        <v>12</v>
      </c>
      <c r="B3">
        <v>91.5</v>
      </c>
    </row>
    <row r="5" spans="1:3" x14ac:dyDescent="0.25">
      <c r="A5" s="5" t="s">
        <v>16</v>
      </c>
      <c r="B5" s="6"/>
    </row>
    <row r="6" spans="1:3" x14ac:dyDescent="0.25">
      <c r="A6" t="s">
        <v>12</v>
      </c>
      <c r="B6">
        <v>91.5</v>
      </c>
    </row>
    <row r="8" spans="1:3" x14ac:dyDescent="0.25">
      <c r="A8" s="5" t="s">
        <v>17</v>
      </c>
      <c r="B8" s="6"/>
    </row>
    <row r="9" spans="1:3" x14ac:dyDescent="0.25">
      <c r="A9" t="s">
        <v>7</v>
      </c>
      <c r="B9">
        <v>168.1</v>
      </c>
    </row>
    <row r="10" spans="1:3" x14ac:dyDescent="0.25">
      <c r="A10" t="s">
        <v>8</v>
      </c>
      <c r="B10">
        <v>1197.3</v>
      </c>
    </row>
    <row r="11" spans="1:3" x14ac:dyDescent="0.25">
      <c r="A11" t="s">
        <v>9</v>
      </c>
      <c r="B11">
        <v>5080.7</v>
      </c>
      <c r="C11" s="9"/>
    </row>
    <row r="13" spans="1:3" x14ac:dyDescent="0.25">
      <c r="A13" s="5" t="s">
        <v>18</v>
      </c>
      <c r="B13" s="6"/>
    </row>
    <row r="14" spans="1:3" x14ac:dyDescent="0.25">
      <c r="A14" t="s">
        <v>8</v>
      </c>
      <c r="B14">
        <v>1197.3</v>
      </c>
    </row>
    <row r="15" spans="1:3" x14ac:dyDescent="0.25">
      <c r="A15" t="s">
        <v>19</v>
      </c>
      <c r="B15">
        <v>1444.1</v>
      </c>
    </row>
    <row r="17" spans="1:2" x14ac:dyDescent="0.25">
      <c r="A17" s="5" t="s">
        <v>20</v>
      </c>
      <c r="B17" s="6"/>
    </row>
    <row r="18" spans="1:2" x14ac:dyDescent="0.25">
      <c r="A18" t="s">
        <v>12</v>
      </c>
      <c r="B18">
        <v>91.5</v>
      </c>
    </row>
    <row r="19" spans="1:2" x14ac:dyDescent="0.25">
      <c r="A19" t="s">
        <v>13</v>
      </c>
      <c r="B19">
        <v>119.1</v>
      </c>
    </row>
    <row r="21" spans="1:2" x14ac:dyDescent="0.25">
      <c r="A21" s="5" t="s">
        <v>21</v>
      </c>
      <c r="B21" s="6"/>
    </row>
    <row r="22" spans="1:2" x14ac:dyDescent="0.25">
      <c r="A22" t="s">
        <v>13</v>
      </c>
      <c r="B22">
        <v>119.1</v>
      </c>
    </row>
    <row r="23" spans="1:2" x14ac:dyDescent="0.25">
      <c r="A23" t="s">
        <v>14</v>
      </c>
      <c r="B23">
        <v>72.099999999999994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FA3781-F4C9-4B51-A4A2-F6B8B248DB83}">
  <dimension ref="A1:E44"/>
  <sheetViews>
    <sheetView workbookViewId="0">
      <selection activeCell="A5" sqref="A5"/>
    </sheetView>
  </sheetViews>
  <sheetFormatPr defaultRowHeight="15" x14ac:dyDescent="0.25"/>
  <cols>
    <col min="1" max="1" width="60.7109375" customWidth="1"/>
    <col min="2" max="2" width="9.42578125" style="9" bestFit="1" customWidth="1"/>
  </cols>
  <sheetData>
    <row r="1" spans="1:5" s="9" customFormat="1" x14ac:dyDescent="0.25">
      <c r="A1" s="9" t="s">
        <v>57</v>
      </c>
    </row>
    <row r="2" spans="1:5" x14ac:dyDescent="0.25">
      <c r="A2" t="s">
        <v>47</v>
      </c>
    </row>
    <row r="3" spans="1:5" x14ac:dyDescent="0.25">
      <c r="A3" t="s">
        <v>48</v>
      </c>
    </row>
    <row r="4" spans="1:5" s="9" customFormat="1" x14ac:dyDescent="0.25">
      <c r="A4" s="9" t="s">
        <v>75</v>
      </c>
    </row>
    <row r="6" spans="1:5" x14ac:dyDescent="0.25">
      <c r="A6" s="16" t="s">
        <v>39</v>
      </c>
      <c r="C6" s="2"/>
      <c r="E6" s="9"/>
    </row>
    <row r="7" spans="1:5" s="9" customFormat="1" x14ac:dyDescent="0.25">
      <c r="A7" s="17" t="s">
        <v>63</v>
      </c>
      <c r="C7" s="2"/>
    </row>
    <row r="8" spans="1:5" s="9" customFormat="1" x14ac:dyDescent="0.25">
      <c r="A8" s="2" t="s">
        <v>64</v>
      </c>
      <c r="C8" s="2"/>
    </row>
    <row r="9" spans="1:5" s="9" customFormat="1" x14ac:dyDescent="0.25">
      <c r="A9" s="2"/>
      <c r="C9" s="2"/>
    </row>
    <row r="11" spans="1:5" x14ac:dyDescent="0.25">
      <c r="A11" s="11" t="s">
        <v>40</v>
      </c>
      <c r="B11" s="16">
        <v>9.1999999999999993</v>
      </c>
      <c r="C11" t="s">
        <v>41</v>
      </c>
      <c r="D11" s="2" t="s">
        <v>42</v>
      </c>
    </row>
    <row r="12" spans="1:5" s="9" customFormat="1" x14ac:dyDescent="0.25">
      <c r="A12" s="11" t="s">
        <v>44</v>
      </c>
      <c r="B12" s="13">
        <f>B11*1.10231</f>
        <v>10.141251999999998</v>
      </c>
      <c r="D12" s="2"/>
    </row>
    <row r="13" spans="1:5" x14ac:dyDescent="0.25">
      <c r="A13" s="11" t="s">
        <v>59</v>
      </c>
      <c r="B13" s="9">
        <v>3.1720000000000002</v>
      </c>
      <c r="C13" s="2" t="s">
        <v>43</v>
      </c>
    </row>
    <row r="14" spans="1:5" s="9" customFormat="1" x14ac:dyDescent="0.25">
      <c r="A14" s="11" t="s">
        <v>49</v>
      </c>
      <c r="B14" s="9">
        <f>B13*0.91</f>
        <v>2.8865200000000004</v>
      </c>
      <c r="C14" s="2"/>
    </row>
    <row r="15" spans="1:5" x14ac:dyDescent="0.25">
      <c r="A15" s="11" t="s">
        <v>46</v>
      </c>
      <c r="B15" s="14">
        <f>(B12*10000000)/(B14*10000)</f>
        <v>3513.3143023433049</v>
      </c>
    </row>
    <row r="16" spans="1:5" x14ac:dyDescent="0.25">
      <c r="B16" s="9" t="s">
        <v>65</v>
      </c>
    </row>
    <row r="20" spans="1:3" x14ac:dyDescent="0.25">
      <c r="A20" s="16" t="s">
        <v>50</v>
      </c>
    </row>
    <row r="21" spans="1:3" s="9" customFormat="1" x14ac:dyDescent="0.25">
      <c r="A21" s="19" t="s">
        <v>67</v>
      </c>
      <c r="B21" s="2" t="s">
        <v>66</v>
      </c>
    </row>
    <row r="22" spans="1:3" s="9" customFormat="1" x14ac:dyDescent="0.25">
      <c r="A22" s="19" t="s">
        <v>68</v>
      </c>
    </row>
    <row r="23" spans="1:3" s="9" customFormat="1" x14ac:dyDescent="0.25">
      <c r="A23" s="19" t="s">
        <v>69</v>
      </c>
    </row>
    <row r="24" spans="1:3" s="9" customFormat="1" x14ac:dyDescent="0.25">
      <c r="A24" s="19"/>
    </row>
    <row r="25" spans="1:3" s="9" customFormat="1" x14ac:dyDescent="0.25">
      <c r="A25" s="19" t="s">
        <v>70</v>
      </c>
      <c r="B25" s="2" t="s">
        <v>71</v>
      </c>
    </row>
    <row r="26" spans="1:3" s="9" customFormat="1" x14ac:dyDescent="0.25">
      <c r="A26" s="19" t="s">
        <v>72</v>
      </c>
      <c r="B26" s="2"/>
    </row>
    <row r="27" spans="1:3" s="9" customFormat="1" x14ac:dyDescent="0.25">
      <c r="A27" s="18"/>
      <c r="B27" s="2"/>
    </row>
    <row r="28" spans="1:3" x14ac:dyDescent="0.25">
      <c r="A28" s="11" t="s">
        <v>56</v>
      </c>
      <c r="B28" s="19" t="s">
        <v>73</v>
      </c>
      <c r="C28" s="9"/>
    </row>
    <row r="29" spans="1:3" x14ac:dyDescent="0.25">
      <c r="A29" s="11" t="s">
        <v>44</v>
      </c>
      <c r="B29" s="13" t="e">
        <f>B28*1.10231</f>
        <v>#VALUE!</v>
      </c>
      <c r="C29" s="9"/>
    </row>
    <row r="30" spans="1:3" x14ac:dyDescent="0.25">
      <c r="A30" s="11" t="s">
        <v>58</v>
      </c>
      <c r="B30" s="9">
        <v>24.5</v>
      </c>
      <c r="C30" s="2" t="s">
        <v>55</v>
      </c>
    </row>
    <row r="31" spans="1:3" x14ac:dyDescent="0.25">
      <c r="A31" s="11" t="s">
        <v>49</v>
      </c>
      <c r="B31" s="9">
        <f>B30</f>
        <v>24.5</v>
      </c>
      <c r="C31" s="2"/>
    </row>
    <row r="32" spans="1:3" x14ac:dyDescent="0.25">
      <c r="A32" s="11" t="s">
        <v>45</v>
      </c>
      <c r="B32" s="15" t="e">
        <f>(B29*10000000)/(B31*10000)</f>
        <v>#VALUE!</v>
      </c>
      <c r="C32" s="9"/>
    </row>
    <row r="34" spans="1:3" s="9" customFormat="1" x14ac:dyDescent="0.25"/>
    <row r="35" spans="1:3" s="9" customFormat="1" x14ac:dyDescent="0.25">
      <c r="B35" s="15"/>
    </row>
    <row r="36" spans="1:3" s="9" customFormat="1" x14ac:dyDescent="0.25"/>
    <row r="37" spans="1:3" x14ac:dyDescent="0.25">
      <c r="A37" s="16" t="s">
        <v>51</v>
      </c>
    </row>
    <row r="38" spans="1:3" x14ac:dyDescent="0.25">
      <c r="A38" s="11" t="s">
        <v>52</v>
      </c>
      <c r="B38" s="16">
        <v>57</v>
      </c>
      <c r="C38" t="s">
        <v>41</v>
      </c>
    </row>
    <row r="39" spans="1:3" x14ac:dyDescent="0.25">
      <c r="A39" s="11" t="s">
        <v>44</v>
      </c>
      <c r="B39" s="13">
        <f>B38*1.10231</f>
        <v>62.831669999999995</v>
      </c>
    </row>
    <row r="40" spans="1:3" x14ac:dyDescent="0.25">
      <c r="A40" s="11" t="s">
        <v>60</v>
      </c>
      <c r="B40" s="9">
        <v>44</v>
      </c>
      <c r="C40" s="2" t="s">
        <v>53</v>
      </c>
    </row>
    <row r="41" spans="1:3" x14ac:dyDescent="0.25">
      <c r="A41" s="11" t="s">
        <v>49</v>
      </c>
      <c r="B41" s="9">
        <f>B40*0.97</f>
        <v>42.68</v>
      </c>
    </row>
    <row r="42" spans="1:3" x14ac:dyDescent="0.25">
      <c r="A42" s="11" t="s">
        <v>61</v>
      </c>
      <c r="B42" s="14">
        <f>(B39*10000000)/(B41*10000)</f>
        <v>1472.1572164948454</v>
      </c>
    </row>
    <row r="43" spans="1:3" x14ac:dyDescent="0.25">
      <c r="B43" s="9" t="s">
        <v>54</v>
      </c>
    </row>
    <row r="44" spans="1:3" x14ac:dyDescent="0.25">
      <c r="A44" s="11" t="s">
        <v>74</v>
      </c>
    </row>
  </sheetData>
  <hyperlinks>
    <hyperlink ref="D11" r:id="rId1" location="/facility/?q=Find%20a%20Facility%20or%20Location&amp;st=TX&amp;bs=&amp;et=&amp;fid=&amp;sf=11001000&amp;lowE=-20000&amp;highE=23000000&amp;g1=1&amp;g2=1&amp;g3=1&amp;g4=1&amp;g5=1&amp;g6=0&amp;g7=1&amp;g8=1&amp;g9=1&amp;g10=1&amp;g11=1&amp;g12=1&amp;s1=0&amp;s2=0&amp;s3=0&amp;s4=1&amp;s5=0&amp;s6=0&amp;s7=0&amp;s8=0&amp;s9=0&amp;s10=0&amp;s201=0&amp;s202=0&amp;s203=0&amp;s204=0&amp;s301=0&amp;s302=0&amp;s303=0&amp;s304=0&amp;s305=0&amp;s306=0&amp;s307=0&amp;s401=1&amp;s402=0&amp;s403=0&amp;s404=0&amp;s405=0&amp;s601=0&amp;s602=0&amp;s701=0&amp;s702=0&amp;s703=0&amp;s704=0&amp;s705=0&amp;s706=0&amp;s707=0&amp;s708=0&amp;s709=0&amp;s710=0&amp;s711=0&amp;s801=0&amp;s802=0&amp;s803=0&amp;s804=0&amp;s805=0&amp;s806=0&amp;s807=0&amp;s808=0&amp;s809=0&amp;s810=0&amp;s901=0&amp;s902=0&amp;s903=0&amp;s904=0&amp;s905=0&amp;s906=0&amp;s907=0&amp;s908=0&amp;s909=0&amp;s910=0&amp;s911=0&amp;si=&amp;ss=&amp;so=0&amp;ds=E&amp;yr=2018&amp;tr=current&amp;cyr=2018&amp;ol=0&amp;sl=0&amp;rs=ALL" display="https://ghgdata.epa.gov/ghgp/main.do - /facility/?q=Find%20a%20Facility%20or%20Location&amp;st=TX&amp;bs=&amp;et=&amp;fid=&amp;sf=11001000&amp;lowE=-20000&amp;highE=23000000&amp;g1=1&amp;g2=1&amp;g3=1&amp;g4=1&amp;g5=1&amp;g6=0&amp;g7=1&amp;g8=1&amp;g9=1&amp;g10=1&amp;g11=1&amp;g12=1&amp;s1=0&amp;s2=0&amp;s3=0&amp;s4=1&amp;s5=0&amp;s6=0&amp;s7=0&amp;s8=0&amp;s9=0&amp;s10=0&amp;s201=0&amp;s202=0&amp;s203=0&amp;s204=0&amp;s301=0&amp;s302=0&amp;s303=0&amp;s304=0&amp;s305=0&amp;s306=0&amp;s307=0&amp;s401=1&amp;s402=0&amp;s403=0&amp;s404=0&amp;s405=0&amp;s601=0&amp;s602=0&amp;s701=0&amp;s702=0&amp;s703=0&amp;s704=0&amp;s705=0&amp;s706=0&amp;s707=0&amp;s708=0&amp;s709=0&amp;s710=0&amp;s711=0&amp;s801=0&amp;s802=0&amp;s803=0&amp;s804=0&amp;s805=0&amp;s806=0&amp;s807=0&amp;s808=0&amp;s809=0&amp;s810=0&amp;s901=0&amp;s902=0&amp;s903=0&amp;s904=0&amp;s905=0&amp;s906=0&amp;s907=0&amp;s908=0&amp;s909=0&amp;s910=0&amp;s911=0&amp;si=&amp;ss=&amp;so=0&amp;ds=E&amp;yr=2018&amp;tr=current&amp;cyr=2018&amp;ol=0&amp;sl=0&amp;rs=ALL" xr:uid="{46C23C05-38CA-4499-A522-5E9FDB0DBAC3}"/>
    <hyperlink ref="C13" r:id="rId2" xr:uid="{B555AAAE-7140-4FE6-9771-25883A63F4E8}"/>
    <hyperlink ref="C40" r:id="rId3" xr:uid="{6B578E3A-A7E4-492A-8C9D-C4421BDCFE96}"/>
    <hyperlink ref="A8" r:id="rId4" xr:uid="{EDFE4563-1713-4C91-9B8F-46BA60B1B9CD}"/>
    <hyperlink ref="C30" r:id="rId5" location="reqid=56&amp;step=2&amp;isuri=1" display="https://apps.bea.gov/iTable/iTable.cfm?reqid=56&amp;step=2&amp;isuri=1 - reqid=56&amp;step=2&amp;isuri=1" xr:uid="{98E4AAF4-D2F8-41EC-AA70-6BC5D9638B78}"/>
    <hyperlink ref="B21" r:id="rId6" xr:uid="{AA868E84-BD69-4B59-8E58-ABB1FCB31142}"/>
    <hyperlink ref="B25" r:id="rId7" xr:uid="{A08433AF-704E-40CD-8E18-875E5EE07894}"/>
  </hyperlinks>
  <pageMargins left="0.7" right="0.7" top="0.75" bottom="0.75" header="0.3" footer="0.3"/>
  <pageSetup orientation="portrait" horizontalDpi="0" verticalDpi="0" r:id="rId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B08EB-371D-45C2-BEBC-18C7352AC21A}">
  <dimension ref="A1:B23"/>
  <sheetViews>
    <sheetView workbookViewId="0">
      <selection activeCell="B24" sqref="B24"/>
    </sheetView>
  </sheetViews>
  <sheetFormatPr defaultRowHeight="15" x14ac:dyDescent="0.25"/>
  <cols>
    <col min="1" max="1" width="33" style="9" customWidth="1"/>
    <col min="2" max="2" width="34.42578125" style="9" customWidth="1"/>
    <col min="3" max="16384" width="9.140625" style="9"/>
  </cols>
  <sheetData>
    <row r="1" spans="1:2" x14ac:dyDescent="0.25">
      <c r="A1" s="7" t="s">
        <v>4</v>
      </c>
      <c r="B1" s="8" t="s">
        <v>62</v>
      </c>
    </row>
    <row r="2" spans="1:2" x14ac:dyDescent="0.25">
      <c r="A2" s="5" t="s">
        <v>15</v>
      </c>
      <c r="B2" s="6"/>
    </row>
    <row r="3" spans="1:2" x14ac:dyDescent="0.25">
      <c r="A3" s="9" t="s">
        <v>12</v>
      </c>
      <c r="B3" s="9">
        <f>'RFF Table 2'!B3/About!$A$20</f>
        <v>81.9158460161146</v>
      </c>
    </row>
    <row r="5" spans="1:2" x14ac:dyDescent="0.25">
      <c r="A5" s="5" t="s">
        <v>16</v>
      </c>
      <c r="B5" s="6"/>
    </row>
    <row r="6" spans="1:2" x14ac:dyDescent="0.25">
      <c r="A6" s="9" t="s">
        <v>12</v>
      </c>
      <c r="B6" s="9">
        <f>'RFF Table 2'!B6/About!$A$20</f>
        <v>81.9158460161146</v>
      </c>
    </row>
    <row r="8" spans="1:2" x14ac:dyDescent="0.25">
      <c r="A8" s="5" t="s">
        <v>17</v>
      </c>
      <c r="B8" s="6"/>
    </row>
    <row r="9" spans="1:2" x14ac:dyDescent="0.25">
      <c r="A9" s="9" t="s">
        <v>7</v>
      </c>
      <c r="B9" s="9">
        <f>'RFF Table 2'!B9/About!$A$20</f>
        <v>150.49239033124439</v>
      </c>
    </row>
    <row r="10" spans="1:2" x14ac:dyDescent="0.25">
      <c r="A10" s="9" t="s">
        <v>8</v>
      </c>
      <c r="B10" s="12">
        <f>'RFF Table 2'!B10/About!$A$20</f>
        <v>1071.888988361683</v>
      </c>
    </row>
    <row r="11" spans="1:2" x14ac:dyDescent="0.25">
      <c r="A11" s="9" t="s">
        <v>9</v>
      </c>
      <c r="B11" s="12">
        <f>'Texas Notes'!B15</f>
        <v>3513.3143023433049</v>
      </c>
    </row>
    <row r="13" spans="1:2" x14ac:dyDescent="0.25">
      <c r="A13" s="5" t="s">
        <v>18</v>
      </c>
      <c r="B13" s="6"/>
    </row>
    <row r="14" spans="1:2" x14ac:dyDescent="0.25">
      <c r="A14" s="9" t="s">
        <v>8</v>
      </c>
      <c r="B14" s="12">
        <f>'RFF Table 2'!B14/About!$A$20</f>
        <v>1071.888988361683</v>
      </c>
    </row>
    <row r="15" spans="1:2" x14ac:dyDescent="0.25">
      <c r="A15" s="9" t="s">
        <v>19</v>
      </c>
      <c r="B15" s="12">
        <f>'RFF Table 2'!B15/About!$A$20</f>
        <v>1292.8379588182631</v>
      </c>
    </row>
    <row r="17" spans="1:2" x14ac:dyDescent="0.25">
      <c r="A17" s="5" t="s">
        <v>20</v>
      </c>
      <c r="B17" s="6"/>
    </row>
    <row r="18" spans="1:2" x14ac:dyDescent="0.25">
      <c r="A18" s="9" t="s">
        <v>12</v>
      </c>
      <c r="B18" s="9">
        <f>'RFF Table 2'!B18/About!$A$20</f>
        <v>81.9158460161146</v>
      </c>
    </row>
    <row r="19" spans="1:2" x14ac:dyDescent="0.25">
      <c r="A19" s="9" t="s">
        <v>13</v>
      </c>
      <c r="B19" s="9">
        <f>'RFF Table 2'!B19/About!$A$20</f>
        <v>106.62488809310653</v>
      </c>
    </row>
    <row r="21" spans="1:2" x14ac:dyDescent="0.25">
      <c r="A21" s="5" t="s">
        <v>21</v>
      </c>
      <c r="B21" s="6"/>
    </row>
    <row r="22" spans="1:2" x14ac:dyDescent="0.25">
      <c r="A22" s="9" t="s">
        <v>13</v>
      </c>
      <c r="B22" s="9">
        <f>'RFF Table 2'!B22/About!$A$20</f>
        <v>106.62488809310653</v>
      </c>
    </row>
    <row r="23" spans="1:2" x14ac:dyDescent="0.25">
      <c r="A23" s="9" t="s">
        <v>14</v>
      </c>
      <c r="B23" s="9">
        <f>'RFF Table 2'!B23/About!$A$20</f>
        <v>64.547896150402863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B7"/>
  <sheetViews>
    <sheetView tabSelected="1" zoomScale="145" zoomScaleNormal="145" workbookViewId="0">
      <selection activeCell="B6" sqref="B6"/>
    </sheetView>
  </sheetViews>
  <sheetFormatPr defaultRowHeight="15" x14ac:dyDescent="0.25"/>
  <cols>
    <col min="1" max="1" width="25.5703125" customWidth="1"/>
    <col min="2" max="2" width="25.85546875" customWidth="1"/>
  </cols>
  <sheetData>
    <row r="1" spans="1:2" x14ac:dyDescent="0.25">
      <c r="A1" s="3" t="s">
        <v>22</v>
      </c>
      <c r="B1" s="4" t="s">
        <v>36</v>
      </c>
    </row>
    <row r="2" spans="1:2" x14ac:dyDescent="0.25">
      <c r="A2" t="s">
        <v>23</v>
      </c>
      <c r="B2" s="10">
        <f>'Texas Table'!B3/10^6</f>
        <v>8.1915846016114604E-5</v>
      </c>
    </row>
    <row r="3" spans="1:2" x14ac:dyDescent="0.25">
      <c r="A3" t="s">
        <v>24</v>
      </c>
      <c r="B3" s="10">
        <f>'Texas Table'!B6/10^6</f>
        <v>8.1915846016114604E-5</v>
      </c>
    </row>
    <row r="4" spans="1:2" x14ac:dyDescent="0.25">
      <c r="A4" t="s">
        <v>11</v>
      </c>
      <c r="B4" s="10">
        <f>AVERAGE('Texas Table'!B9:B11)/10^6</f>
        <v>1.5785652270120774E-3</v>
      </c>
    </row>
    <row r="5" spans="1:2" x14ac:dyDescent="0.25">
      <c r="A5" t="s">
        <v>25</v>
      </c>
      <c r="B5" s="10">
        <f>AVERAGE('Texas Table'!B14:B15)/10^6</f>
        <v>1.1823634735899731E-3</v>
      </c>
    </row>
    <row r="6" spans="1:2" x14ac:dyDescent="0.25">
      <c r="A6" t="s">
        <v>26</v>
      </c>
      <c r="B6" s="10">
        <f>AVERAGE('Texas Table'!B18:B19)/10^6</f>
        <v>9.4270367054610573E-5</v>
      </c>
    </row>
    <row r="7" spans="1:2" x14ac:dyDescent="0.25">
      <c r="A7" t="s">
        <v>27</v>
      </c>
      <c r="B7" s="10">
        <f>AVERAGE('Texas Table'!B22:B23)/10^6</f>
        <v>8.5586392121754694E-5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About</vt:lpstr>
      <vt:lpstr>RFF Table 2</vt:lpstr>
      <vt:lpstr>Texas Notes</vt:lpstr>
      <vt:lpstr>Texas Table</vt:lpstr>
      <vt:lpstr>ECiCpCU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Thomas Deetjen</cp:lastModifiedBy>
  <dcterms:created xsi:type="dcterms:W3CDTF">2015-06-22T22:08:19Z</dcterms:created>
  <dcterms:modified xsi:type="dcterms:W3CDTF">2020-06-25T21:08:49Z</dcterms:modified>
</cp:coreProperties>
</file>