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texas\InputData\fuels\BFPIaE\"/>
    </mc:Choice>
  </mc:AlternateContent>
  <bookViews>
    <workbookView xWindow="0" yWindow="0" windowWidth="19200" windowHeight="5445" tabRatio="684"/>
  </bookViews>
  <sheets>
    <sheet name="About" sheetId="4" r:id="rId1"/>
    <sheet name="Petroleum and Biofuel Data" sheetId="5" r:id="rId2"/>
    <sheet name="Texas_Petroleum_Fractions" sheetId="20" r:id="rId3"/>
    <sheet name="Biomass Data" sheetId="6" r:id="rId4"/>
    <sheet name="AEO Table 1" sheetId="17" r:id="rId5"/>
    <sheet name="US_TX_GDP_Growth" sheetId="24" r:id="rId6"/>
    <sheet name="Uranium, Coal, MSW, Hydrogen" sheetId="8" r:id="rId7"/>
    <sheet name="AEO Table 73" sheetId="15" r:id="rId8"/>
    <sheet name="GREET1 Fuel_Specs" sheetId="16" r:id="rId9"/>
    <sheet name="Start Year Data" sheetId="9" r:id="rId10"/>
    <sheet name="Time Series Scaling Factors" sheetId="18" r:id="rId11"/>
    <sheet name="BFPIaE-production" sheetId="12" r:id="rId12"/>
    <sheet name="BFPIaE-imports" sheetId="19" r:id="rId13"/>
    <sheet name="BFPIaE-exports" sheetId="13" r:id="rId14"/>
  </sheets>
  <definedNames>
    <definedName name="tx_exp_multiplier">Texas_Petroleum_Fractions!$D$18</definedName>
    <definedName name="tx_imp_multiplier">Texas_Petroleum_Fractions!$E$23</definedName>
    <definedName name="tx_multiplier">'Petroleum and Biofuel Data'!$O$6</definedName>
  </definedName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1" i="9" l="1"/>
  <c r="C28" i="9" l="1"/>
  <c r="D28" i="9"/>
  <c r="E28" i="9"/>
  <c r="B28" i="9"/>
  <c r="H28" i="9"/>
  <c r="E27" i="9"/>
  <c r="B35" i="9"/>
  <c r="B34" i="9"/>
  <c r="B33" i="9"/>
  <c r="B9" i="9"/>
  <c r="B29" i="9"/>
  <c r="B27" i="9"/>
  <c r="AE9" i="24" l="1"/>
  <c r="AE10" i="24" s="1"/>
  <c r="AD9" i="24"/>
  <c r="AD10" i="24" s="1"/>
  <c r="AC9" i="24"/>
  <c r="AC10" i="24" s="1"/>
  <c r="AB9" i="24"/>
  <c r="AB10" i="24" s="1"/>
  <c r="AA9" i="24"/>
  <c r="AA10" i="24" s="1"/>
  <c r="Z9" i="24"/>
  <c r="Z10" i="24" s="1"/>
  <c r="Y9" i="24"/>
  <c r="Y10" i="24" s="1"/>
  <c r="X9" i="24"/>
  <c r="X10" i="24" s="1"/>
  <c r="W9" i="24"/>
  <c r="W10" i="24" s="1"/>
  <c r="V9" i="24"/>
  <c r="V10" i="24" s="1"/>
  <c r="U9" i="24"/>
  <c r="U10" i="24" s="1"/>
  <c r="T9" i="24"/>
  <c r="T10" i="24" s="1"/>
  <c r="S9" i="24"/>
  <c r="S10" i="24" s="1"/>
  <c r="R9" i="24"/>
  <c r="R10" i="24" s="1"/>
  <c r="Q9" i="24"/>
  <c r="Q10" i="24" s="1"/>
  <c r="P9" i="24"/>
  <c r="P10" i="24" s="1"/>
  <c r="O9" i="24"/>
  <c r="O10" i="24" s="1"/>
  <c r="N9" i="24"/>
  <c r="N10" i="24" s="1"/>
  <c r="M9" i="24"/>
  <c r="M10" i="24" s="1"/>
  <c r="L9" i="24"/>
  <c r="L10" i="24" s="1"/>
  <c r="K9" i="24"/>
  <c r="K10" i="24" s="1"/>
  <c r="J9" i="24"/>
  <c r="J10" i="24" s="1"/>
  <c r="I9" i="24"/>
  <c r="I10" i="24" s="1"/>
  <c r="H9" i="24"/>
  <c r="H10" i="24" s="1"/>
  <c r="G9" i="24"/>
  <c r="G10" i="24" s="1"/>
  <c r="F9" i="24"/>
  <c r="F10" i="24" s="1"/>
  <c r="E9" i="24"/>
  <c r="E10" i="24" s="1"/>
  <c r="D9" i="24"/>
  <c r="D10" i="24" s="1"/>
  <c r="C9" i="24"/>
  <c r="C10" i="24" s="1"/>
  <c r="B9" i="24"/>
  <c r="B10" i="24" s="1"/>
  <c r="H68" i="18" l="1"/>
  <c r="H71" i="18"/>
  <c r="H69" i="18"/>
  <c r="H63" i="18"/>
  <c r="H65" i="18"/>
  <c r="H61" i="18"/>
  <c r="H70" i="18"/>
  <c r="H64" i="18"/>
  <c r="H62" i="18"/>
  <c r="H55" i="18"/>
  <c r="H44" i="18"/>
  <c r="H38" i="18"/>
  <c r="H36" i="18"/>
  <c r="H46" i="18"/>
  <c r="H45" i="18"/>
  <c r="H37" i="18"/>
  <c r="H30" i="18"/>
  <c r="H54" i="18"/>
  <c r="H40" i="18"/>
  <c r="H43" i="18"/>
  <c r="H39" i="18"/>
  <c r="H29" i="18"/>
  <c r="H20" i="18"/>
  <c r="H18" i="18"/>
  <c r="H14" i="18"/>
  <c r="H12" i="18"/>
  <c r="H10" i="18"/>
  <c r="H22" i="18"/>
  <c r="H21" i="18"/>
  <c r="H19" i="18"/>
  <c r="H15" i="18"/>
  <c r="H13" i="18"/>
  <c r="H11" i="18"/>
  <c r="H5" i="18"/>
  <c r="H4" i="18"/>
  <c r="H6" i="18"/>
  <c r="L68" i="18"/>
  <c r="L71" i="18"/>
  <c r="L69" i="18"/>
  <c r="L63" i="18"/>
  <c r="L65" i="18"/>
  <c r="L61" i="18"/>
  <c r="L70" i="18"/>
  <c r="L64" i="18"/>
  <c r="L62" i="18"/>
  <c r="L55" i="18"/>
  <c r="L54" i="18"/>
  <c r="L44" i="18"/>
  <c r="L38" i="18"/>
  <c r="L36" i="18"/>
  <c r="L45" i="18"/>
  <c r="L37" i="18"/>
  <c r="L30" i="18"/>
  <c r="L40" i="18"/>
  <c r="L43" i="18"/>
  <c r="L46" i="18"/>
  <c r="L39" i="18"/>
  <c r="L29" i="18"/>
  <c r="L20" i="18"/>
  <c r="L18" i="18"/>
  <c r="L14" i="18"/>
  <c r="L12" i="18"/>
  <c r="L10" i="18"/>
  <c r="L22" i="18"/>
  <c r="L21" i="18"/>
  <c r="L19" i="18"/>
  <c r="L15" i="18"/>
  <c r="L13" i="18"/>
  <c r="L11" i="18"/>
  <c r="L5" i="18"/>
  <c r="L4" i="18"/>
  <c r="L6" i="18"/>
  <c r="P68" i="18"/>
  <c r="P71" i="18"/>
  <c r="P69" i="18"/>
  <c r="P63" i="18"/>
  <c r="P65" i="18"/>
  <c r="P61" i="18"/>
  <c r="P70" i="18"/>
  <c r="P64" i="18"/>
  <c r="P62" i="18"/>
  <c r="P55" i="18"/>
  <c r="P44" i="18"/>
  <c r="P38" i="18"/>
  <c r="P36" i="18"/>
  <c r="P45" i="18"/>
  <c r="P37" i="18"/>
  <c r="P30" i="18"/>
  <c r="P54" i="18"/>
  <c r="P40" i="18"/>
  <c r="P43" i="18"/>
  <c r="P46" i="18"/>
  <c r="P39" i="18"/>
  <c r="P29" i="18"/>
  <c r="P22" i="18"/>
  <c r="P20" i="18"/>
  <c r="P18" i="18"/>
  <c r="P14" i="18"/>
  <c r="P12" i="18"/>
  <c r="P10" i="18"/>
  <c r="P21" i="18"/>
  <c r="P19" i="18"/>
  <c r="P15" i="18"/>
  <c r="P13" i="18"/>
  <c r="P11" i="18"/>
  <c r="P5" i="18"/>
  <c r="P4" i="18"/>
  <c r="P6" i="18"/>
  <c r="T68" i="18"/>
  <c r="T71" i="18"/>
  <c r="T69" i="18"/>
  <c r="T63" i="18"/>
  <c r="T65" i="18"/>
  <c r="T61" i="18"/>
  <c r="T70" i="18"/>
  <c r="T64" i="18"/>
  <c r="T62" i="18"/>
  <c r="T55" i="18"/>
  <c r="T54" i="18"/>
  <c r="T44" i="18"/>
  <c r="T38" i="18"/>
  <c r="T36" i="18"/>
  <c r="T45" i="18"/>
  <c r="T37" i="18"/>
  <c r="T40" i="18"/>
  <c r="T43" i="18"/>
  <c r="T46" i="18"/>
  <c r="T39" i="18"/>
  <c r="T29" i="18"/>
  <c r="T30" i="18"/>
  <c r="T22" i="18"/>
  <c r="T20" i="18"/>
  <c r="T18" i="18"/>
  <c r="T14" i="18"/>
  <c r="T12" i="18"/>
  <c r="T10" i="18"/>
  <c r="T21" i="18"/>
  <c r="T19" i="18"/>
  <c r="T15" i="18"/>
  <c r="T13" i="18"/>
  <c r="T11" i="18"/>
  <c r="T5" i="18"/>
  <c r="T4" i="18"/>
  <c r="T6" i="18"/>
  <c r="X68" i="18"/>
  <c r="X71" i="18"/>
  <c r="X69" i="18"/>
  <c r="X63" i="18"/>
  <c r="X65" i="18"/>
  <c r="X61" i="18"/>
  <c r="X70" i="18"/>
  <c r="X64" i="18"/>
  <c r="X62" i="18"/>
  <c r="X55" i="18"/>
  <c r="X44" i="18"/>
  <c r="X38" i="18"/>
  <c r="X36" i="18"/>
  <c r="X45" i="18"/>
  <c r="X37" i="18"/>
  <c r="X54" i="18"/>
  <c r="X40" i="18"/>
  <c r="X43" i="18"/>
  <c r="X46" i="18"/>
  <c r="X39" i="18"/>
  <c r="X29" i="18"/>
  <c r="X30" i="18"/>
  <c r="X20" i="18"/>
  <c r="X18" i="18"/>
  <c r="X14" i="18"/>
  <c r="X12" i="18"/>
  <c r="X10" i="18"/>
  <c r="X22" i="18"/>
  <c r="X21" i="18"/>
  <c r="X19" i="18"/>
  <c r="X15" i="18"/>
  <c r="X13" i="18"/>
  <c r="X11" i="18"/>
  <c r="X5" i="18"/>
  <c r="X4" i="18"/>
  <c r="X6" i="18"/>
  <c r="AB68" i="18"/>
  <c r="AB71" i="18"/>
  <c r="AB69" i="18"/>
  <c r="AB63" i="18"/>
  <c r="AB65" i="18"/>
  <c r="AB61" i="18"/>
  <c r="AB70" i="18"/>
  <c r="AB64" i="18"/>
  <c r="AB62" i="18"/>
  <c r="AB55" i="18"/>
  <c r="AB54" i="18"/>
  <c r="AB44" i="18"/>
  <c r="AB38" i="18"/>
  <c r="AB36" i="18"/>
  <c r="AB45" i="18"/>
  <c r="AB37" i="18"/>
  <c r="AB40" i="18"/>
  <c r="AB43" i="18"/>
  <c r="AB46" i="18"/>
  <c r="AB39" i="18"/>
  <c r="AB29" i="18"/>
  <c r="AB20" i="18"/>
  <c r="AB18" i="18"/>
  <c r="AB14" i="18"/>
  <c r="AB12" i="18"/>
  <c r="AB10" i="18"/>
  <c r="AB30" i="18"/>
  <c r="AB22" i="18"/>
  <c r="AB21" i="18"/>
  <c r="AB19" i="18"/>
  <c r="AB15" i="18"/>
  <c r="AB13" i="18"/>
  <c r="AB11" i="18"/>
  <c r="AB5" i="18"/>
  <c r="AB4" i="18"/>
  <c r="AB6" i="18"/>
  <c r="Q70" i="18"/>
  <c r="Q64" i="18"/>
  <c r="Q62" i="18"/>
  <c r="Q55" i="18"/>
  <c r="Q68" i="18"/>
  <c r="Q71" i="18"/>
  <c r="Q69" i="18"/>
  <c r="Q63" i="18"/>
  <c r="Q54" i="18"/>
  <c r="Q65" i="18"/>
  <c r="Q61" i="18"/>
  <c r="Q46" i="18"/>
  <c r="Q39" i="18"/>
  <c r="Q29" i="18"/>
  <c r="Q44" i="18"/>
  <c r="Q38" i="18"/>
  <c r="Q36" i="18"/>
  <c r="Q45" i="18"/>
  <c r="Q37" i="18"/>
  <c r="Q30" i="18"/>
  <c r="Q40" i="18"/>
  <c r="Q43" i="18"/>
  <c r="Q21" i="18"/>
  <c r="Q19" i="18"/>
  <c r="Q15" i="18"/>
  <c r="Q13" i="18"/>
  <c r="Q11" i="18"/>
  <c r="Q22" i="18"/>
  <c r="Q20" i="18"/>
  <c r="Q18" i="18"/>
  <c r="Q14" i="18"/>
  <c r="Q12" i="18"/>
  <c r="Q10" i="18"/>
  <c r="Q5" i="18"/>
  <c r="Q4" i="18"/>
  <c r="Q6" i="18"/>
  <c r="D68" i="18"/>
  <c r="D71" i="18"/>
  <c r="D69" i="18"/>
  <c r="D63" i="18"/>
  <c r="D65" i="18"/>
  <c r="D61" i="18"/>
  <c r="D70" i="18"/>
  <c r="D64" i="18"/>
  <c r="D62" i="18"/>
  <c r="D55" i="18"/>
  <c r="D54" i="18"/>
  <c r="D44" i="18"/>
  <c r="D38" i="18"/>
  <c r="D36" i="18"/>
  <c r="D45" i="18"/>
  <c r="D37" i="18"/>
  <c r="D30" i="18"/>
  <c r="D40" i="18"/>
  <c r="D43" i="18"/>
  <c r="D46" i="18"/>
  <c r="D39" i="18"/>
  <c r="D29" i="18"/>
  <c r="D22" i="18"/>
  <c r="D20" i="18"/>
  <c r="D18" i="18"/>
  <c r="D14" i="18"/>
  <c r="D12" i="18"/>
  <c r="D10" i="18"/>
  <c r="D21" i="18"/>
  <c r="D19" i="18"/>
  <c r="D15" i="18"/>
  <c r="D13" i="18"/>
  <c r="D11" i="18"/>
  <c r="D5" i="18"/>
  <c r="D4" i="18"/>
  <c r="D6" i="18"/>
  <c r="F65" i="18"/>
  <c r="F61" i="18"/>
  <c r="F70" i="18"/>
  <c r="F64" i="18"/>
  <c r="F62" i="18"/>
  <c r="F55" i="18"/>
  <c r="F68" i="18"/>
  <c r="F71" i="18"/>
  <c r="F69" i="18"/>
  <c r="F63" i="18"/>
  <c r="F46" i="18"/>
  <c r="F40" i="18"/>
  <c r="F43" i="18"/>
  <c r="F54" i="18"/>
  <c r="F39" i="18"/>
  <c r="F44" i="18"/>
  <c r="F38" i="18"/>
  <c r="F36" i="18"/>
  <c r="F45" i="18"/>
  <c r="F37" i="18"/>
  <c r="F30" i="18"/>
  <c r="F21" i="18"/>
  <c r="F19" i="18"/>
  <c r="F15" i="18"/>
  <c r="F13" i="18"/>
  <c r="F11" i="18"/>
  <c r="F29" i="18"/>
  <c r="F22" i="18"/>
  <c r="F20" i="18"/>
  <c r="F18" i="18"/>
  <c r="F14" i="18"/>
  <c r="F12" i="18"/>
  <c r="F10" i="18"/>
  <c r="F6" i="18"/>
  <c r="F5" i="18"/>
  <c r="F4" i="18"/>
  <c r="E4" i="18"/>
  <c r="E70" i="18"/>
  <c r="E64" i="18"/>
  <c r="E62" i="18"/>
  <c r="E55" i="18"/>
  <c r="E46" i="18"/>
  <c r="E68" i="18"/>
  <c r="E71" i="18"/>
  <c r="E69" i="18"/>
  <c r="E63" i="18"/>
  <c r="E54" i="18"/>
  <c r="E65" i="18"/>
  <c r="E61" i="18"/>
  <c r="E39" i="18"/>
  <c r="E29" i="18"/>
  <c r="E44" i="18"/>
  <c r="E38" i="18"/>
  <c r="E36" i="18"/>
  <c r="E45" i="18"/>
  <c r="E37" i="18"/>
  <c r="E30" i="18"/>
  <c r="E40" i="18"/>
  <c r="E43" i="18"/>
  <c r="E21" i="18"/>
  <c r="E19" i="18"/>
  <c r="E15" i="18"/>
  <c r="E13" i="18"/>
  <c r="E11" i="18"/>
  <c r="E22" i="18"/>
  <c r="E20" i="18"/>
  <c r="E18" i="18"/>
  <c r="E14" i="18"/>
  <c r="E12" i="18"/>
  <c r="E10" i="18"/>
  <c r="E5" i="18"/>
  <c r="E6" i="18"/>
  <c r="I70" i="18"/>
  <c r="I64" i="18"/>
  <c r="I62" i="18"/>
  <c r="I55" i="18"/>
  <c r="I46" i="18"/>
  <c r="I68" i="18"/>
  <c r="I71" i="18"/>
  <c r="I69" i="18"/>
  <c r="I63" i="18"/>
  <c r="I54" i="18"/>
  <c r="I65" i="18"/>
  <c r="I61" i="18"/>
  <c r="I39" i="18"/>
  <c r="I29" i="18"/>
  <c r="I44" i="18"/>
  <c r="I38" i="18"/>
  <c r="I36" i="18"/>
  <c r="I45" i="18"/>
  <c r="I37" i="18"/>
  <c r="I30" i="18"/>
  <c r="I40" i="18"/>
  <c r="I43" i="18"/>
  <c r="I22" i="18"/>
  <c r="I21" i="18"/>
  <c r="I19" i="18"/>
  <c r="I15" i="18"/>
  <c r="I13" i="18"/>
  <c r="I11" i="18"/>
  <c r="I20" i="18"/>
  <c r="I18" i="18"/>
  <c r="I14" i="18"/>
  <c r="I12" i="18"/>
  <c r="I10" i="18"/>
  <c r="I5" i="18"/>
  <c r="I4" i="18"/>
  <c r="I6" i="18"/>
  <c r="M70" i="18"/>
  <c r="M64" i="18"/>
  <c r="M62" i="18"/>
  <c r="M55" i="18"/>
  <c r="M68" i="18"/>
  <c r="M71" i="18"/>
  <c r="M69" i="18"/>
  <c r="M63" i="18"/>
  <c r="M54" i="18"/>
  <c r="M65" i="18"/>
  <c r="M61" i="18"/>
  <c r="M46" i="18"/>
  <c r="M39" i="18"/>
  <c r="M29" i="18"/>
  <c r="M44" i="18"/>
  <c r="M38" i="18"/>
  <c r="M36" i="18"/>
  <c r="M45" i="18"/>
  <c r="M37" i="18"/>
  <c r="M30" i="18"/>
  <c r="M40" i="18"/>
  <c r="M43" i="18"/>
  <c r="M21" i="18"/>
  <c r="M19" i="18"/>
  <c r="M15" i="18"/>
  <c r="M13" i="18"/>
  <c r="M11" i="18"/>
  <c r="M20" i="18"/>
  <c r="M18" i="18"/>
  <c r="M14" i="18"/>
  <c r="M12" i="18"/>
  <c r="M10" i="18"/>
  <c r="M22" i="18"/>
  <c r="M5" i="18"/>
  <c r="M4" i="18"/>
  <c r="M6" i="18"/>
  <c r="U70" i="18"/>
  <c r="U64" i="18"/>
  <c r="U62" i="18"/>
  <c r="U55" i="18"/>
  <c r="U68" i="18"/>
  <c r="U71" i="18"/>
  <c r="U69" i="18"/>
  <c r="U63" i="18"/>
  <c r="U54" i="18"/>
  <c r="U65" i="18"/>
  <c r="U61" i="18"/>
  <c r="U46" i="18"/>
  <c r="U39" i="18"/>
  <c r="U29" i="18"/>
  <c r="U44" i="18"/>
  <c r="U38" i="18"/>
  <c r="U36" i="18"/>
  <c r="U45" i="18"/>
  <c r="U37" i="18"/>
  <c r="U30" i="18"/>
  <c r="U40" i="18"/>
  <c r="U43" i="18"/>
  <c r="U21" i="18"/>
  <c r="U19" i="18"/>
  <c r="U15" i="18"/>
  <c r="U13" i="18"/>
  <c r="U11" i="18"/>
  <c r="U22" i="18"/>
  <c r="U20" i="18"/>
  <c r="U18" i="18"/>
  <c r="U14" i="18"/>
  <c r="U12" i="18"/>
  <c r="U10" i="18"/>
  <c r="U5" i="18"/>
  <c r="U4" i="18"/>
  <c r="U6" i="18"/>
  <c r="Y70" i="18"/>
  <c r="Y64" i="18"/>
  <c r="Y62" i="18"/>
  <c r="Y55" i="18"/>
  <c r="Y68" i="18"/>
  <c r="Y71" i="18"/>
  <c r="Y69" i="18"/>
  <c r="Y63" i="18"/>
  <c r="Y54" i="18"/>
  <c r="Y65" i="18"/>
  <c r="Y61" i="18"/>
  <c r="Y46" i="18"/>
  <c r="Y39" i="18"/>
  <c r="Y29" i="18"/>
  <c r="Y44" i="18"/>
  <c r="Y38" i="18"/>
  <c r="Y36" i="18"/>
  <c r="Y45" i="18"/>
  <c r="Y37" i="18"/>
  <c r="Y30" i="18"/>
  <c r="Y40" i="18"/>
  <c r="Y43" i="18"/>
  <c r="Y22" i="18"/>
  <c r="Y21" i="18"/>
  <c r="Y19" i="18"/>
  <c r="Y15" i="18"/>
  <c r="Y13" i="18"/>
  <c r="Y11" i="18"/>
  <c r="Y20" i="18"/>
  <c r="Y18" i="18"/>
  <c r="Y14" i="18"/>
  <c r="Y12" i="18"/>
  <c r="Y10" i="18"/>
  <c r="Y5" i="18"/>
  <c r="Y4" i="18"/>
  <c r="Y6" i="18"/>
  <c r="AC70" i="18"/>
  <c r="AC64" i="18"/>
  <c r="AC62" i="18"/>
  <c r="AC55" i="18"/>
  <c r="AC68" i="18"/>
  <c r="AC71" i="18"/>
  <c r="AC69" i="18"/>
  <c r="AC63" i="18"/>
  <c r="AC54" i="18"/>
  <c r="AC65" i="18"/>
  <c r="AC61" i="18"/>
  <c r="AC46" i="18"/>
  <c r="AC39" i="18"/>
  <c r="AC29" i="18"/>
  <c r="AC44" i="18"/>
  <c r="AC38" i="18"/>
  <c r="AC36" i="18"/>
  <c r="AC45" i="18"/>
  <c r="AC37" i="18"/>
  <c r="AC40" i="18"/>
  <c r="AC43" i="18"/>
  <c r="AC21" i="18"/>
  <c r="AC19" i="18"/>
  <c r="AC15" i="18"/>
  <c r="AC13" i="18"/>
  <c r="AC11" i="18"/>
  <c r="AC20" i="18"/>
  <c r="AC18" i="18"/>
  <c r="AC14" i="18"/>
  <c r="AC12" i="18"/>
  <c r="AC10" i="18"/>
  <c r="AC30" i="18"/>
  <c r="AC22" i="18"/>
  <c r="AC5" i="18"/>
  <c r="AC4" i="18"/>
  <c r="AC6" i="18"/>
  <c r="J65" i="18"/>
  <c r="J61" i="18"/>
  <c r="J70" i="18"/>
  <c r="J64" i="18"/>
  <c r="J62" i="18"/>
  <c r="J55" i="18"/>
  <c r="J68" i="18"/>
  <c r="J71" i="18"/>
  <c r="J69" i="18"/>
  <c r="J63" i="18"/>
  <c r="J40" i="18"/>
  <c r="J43" i="18"/>
  <c r="J39" i="18"/>
  <c r="J46" i="18"/>
  <c r="J44" i="18"/>
  <c r="J38" i="18"/>
  <c r="J36" i="18"/>
  <c r="J54" i="18"/>
  <c r="J45" i="18"/>
  <c r="J37" i="18"/>
  <c r="J30" i="18"/>
  <c r="J29" i="18"/>
  <c r="J22" i="18"/>
  <c r="J21" i="18"/>
  <c r="J19" i="18"/>
  <c r="J15" i="18"/>
  <c r="J13" i="18"/>
  <c r="J11" i="18"/>
  <c r="J20" i="18"/>
  <c r="J18" i="18"/>
  <c r="J14" i="18"/>
  <c r="J12" i="18"/>
  <c r="J10" i="18"/>
  <c r="J6" i="18"/>
  <c r="J5" i="18"/>
  <c r="J4" i="18"/>
  <c r="N65" i="18"/>
  <c r="N61" i="18"/>
  <c r="N70" i="18"/>
  <c r="N64" i="18"/>
  <c r="N62" i="18"/>
  <c r="N55" i="18"/>
  <c r="N68" i="18"/>
  <c r="N71" i="18"/>
  <c r="N69" i="18"/>
  <c r="N63" i="18"/>
  <c r="N40" i="18"/>
  <c r="N43" i="18"/>
  <c r="N54" i="18"/>
  <c r="N46" i="18"/>
  <c r="N39" i="18"/>
  <c r="N44" i="18"/>
  <c r="N38" i="18"/>
  <c r="N36" i="18"/>
  <c r="N45" i="18"/>
  <c r="N37" i="18"/>
  <c r="N30" i="18"/>
  <c r="N22" i="18"/>
  <c r="N21" i="18"/>
  <c r="N19" i="18"/>
  <c r="N15" i="18"/>
  <c r="N13" i="18"/>
  <c r="N11" i="18"/>
  <c r="N29" i="18"/>
  <c r="N20" i="18"/>
  <c r="N18" i="18"/>
  <c r="N14" i="18"/>
  <c r="N12" i="18"/>
  <c r="N10" i="18"/>
  <c r="N6" i="18"/>
  <c r="N5" i="18"/>
  <c r="N4" i="18"/>
  <c r="R65" i="18"/>
  <c r="R61" i="18"/>
  <c r="R70" i="18"/>
  <c r="R64" i="18"/>
  <c r="R62" i="18"/>
  <c r="R55" i="18"/>
  <c r="R68" i="18"/>
  <c r="R71" i="18"/>
  <c r="R69" i="18"/>
  <c r="R63" i="18"/>
  <c r="R40" i="18"/>
  <c r="R43" i="18"/>
  <c r="R46" i="18"/>
  <c r="R39" i="18"/>
  <c r="R44" i="18"/>
  <c r="R38" i="18"/>
  <c r="R36" i="18"/>
  <c r="R54" i="18"/>
  <c r="R45" i="18"/>
  <c r="R37" i="18"/>
  <c r="R30" i="18"/>
  <c r="R29" i="18"/>
  <c r="R21" i="18"/>
  <c r="R19" i="18"/>
  <c r="R15" i="18"/>
  <c r="R13" i="18"/>
  <c r="R11" i="18"/>
  <c r="R22" i="18"/>
  <c r="R20" i="18"/>
  <c r="R18" i="18"/>
  <c r="R14" i="18"/>
  <c r="R12" i="18"/>
  <c r="R10" i="18"/>
  <c r="R6" i="18"/>
  <c r="R5" i="18"/>
  <c r="R4" i="18"/>
  <c r="V65" i="18"/>
  <c r="V61" i="18"/>
  <c r="V70" i="18"/>
  <c r="V64" i="18"/>
  <c r="V62" i="18"/>
  <c r="V55" i="18"/>
  <c r="V68" i="18"/>
  <c r="V71" i="18"/>
  <c r="V69" i="18"/>
  <c r="V63" i="18"/>
  <c r="V40" i="18"/>
  <c r="V43" i="18"/>
  <c r="V54" i="18"/>
  <c r="V46" i="18"/>
  <c r="V39" i="18"/>
  <c r="V44" i="18"/>
  <c r="V38" i="18"/>
  <c r="V36" i="18"/>
  <c r="V45" i="18"/>
  <c r="V37" i="18"/>
  <c r="V30" i="18"/>
  <c r="V21" i="18"/>
  <c r="V19" i="18"/>
  <c r="V15" i="18"/>
  <c r="V13" i="18"/>
  <c r="V11" i="18"/>
  <c r="V29" i="18"/>
  <c r="V22" i="18"/>
  <c r="V20" i="18"/>
  <c r="V18" i="18"/>
  <c r="V14" i="18"/>
  <c r="V12" i="18"/>
  <c r="V10" i="18"/>
  <c r="V6" i="18"/>
  <c r="V5" i="18"/>
  <c r="V4" i="18"/>
  <c r="Z65" i="18"/>
  <c r="Z61" i="18"/>
  <c r="Z70" i="18"/>
  <c r="Z64" i="18"/>
  <c r="Z62" i="18"/>
  <c r="Z55" i="18"/>
  <c r="Z68" i="18"/>
  <c r="Z71" i="18"/>
  <c r="Z69" i="18"/>
  <c r="Z63" i="18"/>
  <c r="Z40" i="18"/>
  <c r="Z43" i="18"/>
  <c r="Z46" i="18"/>
  <c r="Z39" i="18"/>
  <c r="Z44" i="18"/>
  <c r="Z38" i="18"/>
  <c r="Z36" i="18"/>
  <c r="Z54" i="18"/>
  <c r="Z45" i="18"/>
  <c r="Z37" i="18"/>
  <c r="Z30" i="18"/>
  <c r="Z29" i="18"/>
  <c r="Z22" i="18"/>
  <c r="Z21" i="18"/>
  <c r="Z19" i="18"/>
  <c r="Z15" i="18"/>
  <c r="Z13" i="18"/>
  <c r="Z11" i="18"/>
  <c r="Z20" i="18"/>
  <c r="Z18" i="18"/>
  <c r="Z14" i="18"/>
  <c r="Z12" i="18"/>
  <c r="Z10" i="18"/>
  <c r="Z6" i="18"/>
  <c r="Z5" i="18"/>
  <c r="Z4" i="18"/>
  <c r="AD65" i="18"/>
  <c r="AD61" i="18"/>
  <c r="AD70" i="18"/>
  <c r="AD64" i="18"/>
  <c r="AD62" i="18"/>
  <c r="AD55" i="18"/>
  <c r="AD68" i="18"/>
  <c r="AD71" i="18"/>
  <c r="AD69" i="18"/>
  <c r="AD63" i="18"/>
  <c r="AD40" i="18"/>
  <c r="AD43" i="18"/>
  <c r="AD54" i="18"/>
  <c r="AD46" i="18"/>
  <c r="AD39" i="18"/>
  <c r="AD44" i="18"/>
  <c r="AD38" i="18"/>
  <c r="AD36" i="18"/>
  <c r="AD45" i="18"/>
  <c r="AD37" i="18"/>
  <c r="AD30" i="18"/>
  <c r="AD22" i="18"/>
  <c r="AD21" i="18"/>
  <c r="AD19" i="18"/>
  <c r="AD15" i="18"/>
  <c r="AD13" i="18"/>
  <c r="AD11" i="18"/>
  <c r="AD29" i="18"/>
  <c r="AD20" i="18"/>
  <c r="AD18" i="18"/>
  <c r="AD14" i="18"/>
  <c r="AD12" i="18"/>
  <c r="AD10" i="18"/>
  <c r="AD6" i="18"/>
  <c r="AD5" i="18"/>
  <c r="AD4" i="18"/>
  <c r="C4" i="18"/>
  <c r="C71" i="18"/>
  <c r="C69" i="18"/>
  <c r="C63" i="18"/>
  <c r="C54" i="18"/>
  <c r="C65" i="18"/>
  <c r="C61" i="18"/>
  <c r="C70" i="18"/>
  <c r="C64" i="18"/>
  <c r="C62" i="18"/>
  <c r="C55" i="18"/>
  <c r="C46" i="18"/>
  <c r="C68" i="18"/>
  <c r="C45" i="18"/>
  <c r="C37" i="18"/>
  <c r="C30" i="18"/>
  <c r="C22" i="18"/>
  <c r="C40" i="18"/>
  <c r="C43" i="18"/>
  <c r="C39" i="18"/>
  <c r="C44" i="18"/>
  <c r="C38" i="18"/>
  <c r="C36" i="18"/>
  <c r="C20" i="18"/>
  <c r="C18" i="18"/>
  <c r="C14" i="18"/>
  <c r="C12" i="18"/>
  <c r="C10" i="18"/>
  <c r="C29" i="18"/>
  <c r="C21" i="18"/>
  <c r="C19" i="18"/>
  <c r="C15" i="18"/>
  <c r="C13" i="18"/>
  <c r="C11" i="18"/>
  <c r="C6" i="18"/>
  <c r="C5" i="18"/>
  <c r="G71" i="18"/>
  <c r="G69" i="18"/>
  <c r="G63" i="18"/>
  <c r="G54" i="18"/>
  <c r="G65" i="18"/>
  <c r="G61" i="18"/>
  <c r="G70" i="18"/>
  <c r="G64" i="18"/>
  <c r="G62" i="18"/>
  <c r="G55" i="18"/>
  <c r="G46" i="18"/>
  <c r="G68" i="18"/>
  <c r="G45" i="18"/>
  <c r="G37" i="18"/>
  <c r="G30" i="18"/>
  <c r="G22" i="18"/>
  <c r="G40" i="18"/>
  <c r="G43" i="18"/>
  <c r="G39" i="18"/>
  <c r="G44" i="18"/>
  <c r="G38" i="18"/>
  <c r="G36" i="18"/>
  <c r="G20" i="18"/>
  <c r="G18" i="18"/>
  <c r="G14" i="18"/>
  <c r="G12" i="18"/>
  <c r="G10" i="18"/>
  <c r="G21" i="18"/>
  <c r="G19" i="18"/>
  <c r="G15" i="18"/>
  <c r="G13" i="18"/>
  <c r="G11" i="18"/>
  <c r="G29" i="18"/>
  <c r="G6" i="18"/>
  <c r="G5" i="18"/>
  <c r="G4" i="18"/>
  <c r="K71" i="18"/>
  <c r="K69" i="18"/>
  <c r="K63" i="18"/>
  <c r="K54" i="18"/>
  <c r="K65" i="18"/>
  <c r="K61" i="18"/>
  <c r="K70" i="18"/>
  <c r="K64" i="18"/>
  <c r="K62" i="18"/>
  <c r="K55" i="18"/>
  <c r="K46" i="18"/>
  <c r="K68" i="18"/>
  <c r="K45" i="18"/>
  <c r="K37" i="18"/>
  <c r="K30" i="18"/>
  <c r="K22" i="18"/>
  <c r="K40" i="18"/>
  <c r="K43" i="18"/>
  <c r="K39" i="18"/>
  <c r="K44" i="18"/>
  <c r="K38" i="18"/>
  <c r="K36" i="18"/>
  <c r="K20" i="18"/>
  <c r="K18" i="18"/>
  <c r="K14" i="18"/>
  <c r="K12" i="18"/>
  <c r="K10" i="18"/>
  <c r="K29" i="18"/>
  <c r="K21" i="18"/>
  <c r="K19" i="18"/>
  <c r="K15" i="18"/>
  <c r="K13" i="18"/>
  <c r="K11" i="18"/>
  <c r="K6" i="18"/>
  <c r="K5" i="18"/>
  <c r="K4" i="18"/>
  <c r="O71" i="18"/>
  <c r="O69" i="18"/>
  <c r="O63" i="18"/>
  <c r="O54" i="18"/>
  <c r="O65" i="18"/>
  <c r="O61" i="18"/>
  <c r="O70" i="18"/>
  <c r="O64" i="18"/>
  <c r="O62" i="18"/>
  <c r="O55" i="18"/>
  <c r="O68" i="18"/>
  <c r="O45" i="18"/>
  <c r="O37" i="18"/>
  <c r="O30" i="18"/>
  <c r="O22" i="18"/>
  <c r="O40" i="18"/>
  <c r="O43" i="18"/>
  <c r="O46" i="18"/>
  <c r="O39" i="18"/>
  <c r="O44" i="18"/>
  <c r="O38" i="18"/>
  <c r="O36" i="18"/>
  <c r="O20" i="18"/>
  <c r="O18" i="18"/>
  <c r="O14" i="18"/>
  <c r="O12" i="18"/>
  <c r="O10" i="18"/>
  <c r="O21" i="18"/>
  <c r="O19" i="18"/>
  <c r="O15" i="18"/>
  <c r="O13" i="18"/>
  <c r="O11" i="18"/>
  <c r="O29" i="18"/>
  <c r="O6" i="18"/>
  <c r="O5" i="18"/>
  <c r="O4" i="18"/>
  <c r="S71" i="18"/>
  <c r="S69" i="18"/>
  <c r="S63" i="18"/>
  <c r="S54" i="18"/>
  <c r="S65" i="18"/>
  <c r="S61" i="18"/>
  <c r="S70" i="18"/>
  <c r="S64" i="18"/>
  <c r="S62" i="18"/>
  <c r="S55" i="18"/>
  <c r="S68" i="18"/>
  <c r="S45" i="18"/>
  <c r="S37" i="18"/>
  <c r="S30" i="18"/>
  <c r="S22" i="18"/>
  <c r="S40" i="18"/>
  <c r="S43" i="18"/>
  <c r="S46" i="18"/>
  <c r="S39" i="18"/>
  <c r="S44" i="18"/>
  <c r="S38" i="18"/>
  <c r="S36" i="18"/>
  <c r="S20" i="18"/>
  <c r="S18" i="18"/>
  <c r="S14" i="18"/>
  <c r="S12" i="18"/>
  <c r="S10" i="18"/>
  <c r="S29" i="18"/>
  <c r="S21" i="18"/>
  <c r="S19" i="18"/>
  <c r="S15" i="18"/>
  <c r="S13" i="18"/>
  <c r="S11" i="18"/>
  <c r="S6" i="18"/>
  <c r="S5" i="18"/>
  <c r="S4" i="18"/>
  <c r="W71" i="18"/>
  <c r="W69" i="18"/>
  <c r="W63" i="18"/>
  <c r="W54" i="18"/>
  <c r="W65" i="18"/>
  <c r="W61" i="18"/>
  <c r="W70" i="18"/>
  <c r="W64" i="18"/>
  <c r="W62" i="18"/>
  <c r="W55" i="18"/>
  <c r="W68" i="18"/>
  <c r="W45" i="18"/>
  <c r="W37" i="18"/>
  <c r="W30" i="18"/>
  <c r="W22" i="18"/>
  <c r="W40" i="18"/>
  <c r="W43" i="18"/>
  <c r="W46" i="18"/>
  <c r="W39" i="18"/>
  <c r="W44" i="18"/>
  <c r="W38" i="18"/>
  <c r="W36" i="18"/>
  <c r="W20" i="18"/>
  <c r="W18" i="18"/>
  <c r="W14" i="18"/>
  <c r="W12" i="18"/>
  <c r="W10" i="18"/>
  <c r="W21" i="18"/>
  <c r="W19" i="18"/>
  <c r="W15" i="18"/>
  <c r="W13" i="18"/>
  <c r="W11" i="18"/>
  <c r="W29" i="18"/>
  <c r="W6" i="18"/>
  <c r="W5" i="18"/>
  <c r="W4" i="18"/>
  <c r="AA71" i="18"/>
  <c r="AA69" i="18"/>
  <c r="AA63" i="18"/>
  <c r="AA54" i="18"/>
  <c r="AA65" i="18"/>
  <c r="AA61" i="18"/>
  <c r="AA70" i="18"/>
  <c r="AA64" i="18"/>
  <c r="AA62" i="18"/>
  <c r="AA55" i="18"/>
  <c r="AA68" i="18"/>
  <c r="AA45" i="18"/>
  <c r="AA37" i="18"/>
  <c r="AA30" i="18"/>
  <c r="AA22" i="18"/>
  <c r="AA40" i="18"/>
  <c r="AA43" i="18"/>
  <c r="AA46" i="18"/>
  <c r="AA39" i="18"/>
  <c r="AA44" i="18"/>
  <c r="AA38" i="18"/>
  <c r="AA36" i="18"/>
  <c r="AA20" i="18"/>
  <c r="AA18" i="18"/>
  <c r="AA14" i="18"/>
  <c r="AA12" i="18"/>
  <c r="AA10" i="18"/>
  <c r="AA29" i="18"/>
  <c r="AA21" i="18"/>
  <c r="AA19" i="18"/>
  <c r="AA15" i="18"/>
  <c r="AA13" i="18"/>
  <c r="AA11" i="18"/>
  <c r="AA6" i="18"/>
  <c r="AA5" i="18"/>
  <c r="AA4" i="18"/>
  <c r="AE71" i="18"/>
  <c r="AE69" i="18"/>
  <c r="AE63" i="18"/>
  <c r="AE54" i="18"/>
  <c r="AE65" i="18"/>
  <c r="AE61" i="18"/>
  <c r="AE70" i="18"/>
  <c r="AE64" i="18"/>
  <c r="AE62" i="18"/>
  <c r="AE55" i="18"/>
  <c r="AE68" i="18"/>
  <c r="AE45" i="18"/>
  <c r="AE37" i="18"/>
  <c r="AE30" i="18"/>
  <c r="AE22" i="18"/>
  <c r="AE40" i="18"/>
  <c r="AE43" i="18"/>
  <c r="AE46" i="18"/>
  <c r="AE39" i="18"/>
  <c r="AE44" i="18"/>
  <c r="AE38" i="18"/>
  <c r="AE36" i="18"/>
  <c r="AE20" i="18"/>
  <c r="AE18" i="18"/>
  <c r="AE14" i="18"/>
  <c r="AE12" i="18"/>
  <c r="AE10" i="18"/>
  <c r="AE21" i="18"/>
  <c r="AE19" i="18"/>
  <c r="AE15" i="18"/>
  <c r="AE13" i="18"/>
  <c r="AE11" i="18"/>
  <c r="AE29" i="18"/>
  <c r="AE6" i="18"/>
  <c r="AE5" i="18"/>
  <c r="AE4" i="18"/>
  <c r="B4" i="18"/>
  <c r="B68" i="18"/>
  <c r="B61" i="18"/>
  <c r="B71" i="18"/>
  <c r="B69" i="18"/>
  <c r="B63" i="18"/>
  <c r="B65" i="18"/>
  <c r="B70" i="18"/>
  <c r="B64" i="18"/>
  <c r="B62" i="18"/>
  <c r="B55" i="18"/>
  <c r="B44" i="18"/>
  <c r="B38" i="18"/>
  <c r="B45" i="18"/>
  <c r="B37" i="18"/>
  <c r="B54" i="18"/>
  <c r="B40" i="18"/>
  <c r="B43" i="18"/>
  <c r="B36" i="18"/>
  <c r="B46" i="18"/>
  <c r="B39" i="18"/>
  <c r="B29" i="18"/>
  <c r="B30" i="18"/>
  <c r="B22" i="18"/>
  <c r="B20" i="18"/>
  <c r="B18" i="18"/>
  <c r="B14" i="18"/>
  <c r="B12" i="18"/>
  <c r="B21" i="18"/>
  <c r="B19" i="18"/>
  <c r="B15" i="18"/>
  <c r="B13" i="18"/>
  <c r="B11" i="18"/>
  <c r="B6" i="18"/>
  <c r="B5" i="18"/>
  <c r="B10" i="18"/>
  <c r="E23" i="20"/>
  <c r="E16" i="20"/>
  <c r="C16" i="20"/>
  <c r="D16" i="20"/>
  <c r="B16" i="20"/>
  <c r="E11" i="20"/>
  <c r="E12" i="20"/>
  <c r="E13" i="20"/>
  <c r="E14" i="20"/>
  <c r="E15" i="20"/>
  <c r="E10" i="20"/>
  <c r="D18" i="20" l="1"/>
  <c r="C18" i="9"/>
  <c r="C14" i="9"/>
  <c r="B13" i="9"/>
  <c r="B10" i="9"/>
  <c r="B20" i="9"/>
  <c r="C13" i="9"/>
  <c r="B12" i="9"/>
  <c r="C20" i="9"/>
  <c r="B19" i="9"/>
  <c r="C11" i="9"/>
  <c r="B11" i="9"/>
  <c r="C19" i="9"/>
  <c r="B18" i="9"/>
  <c r="B14" i="9"/>
  <c r="C10" i="9"/>
  <c r="D14" i="9" l="1"/>
  <c r="D10" i="9"/>
  <c r="D20" i="9"/>
  <c r="D13" i="9"/>
  <c r="D19" i="9"/>
  <c r="D12" i="9"/>
  <c r="D18" i="9"/>
  <c r="D11" i="9"/>
  <c r="B8" i="8"/>
  <c r="C12" i="8" s="1"/>
  <c r="A26" i="8" l="1"/>
  <c r="A11" i="6"/>
  <c r="A14" i="6" l="1"/>
  <c r="A17" i="6" s="1"/>
  <c r="E12" i="9"/>
  <c r="B21" i="9"/>
  <c r="C3" i="9" l="1"/>
  <c r="C27" i="9" s="1"/>
  <c r="D3" i="9" l="1"/>
  <c r="D27" i="9" s="1"/>
  <c r="E4" i="9"/>
  <c r="B22" i="9" l="1"/>
  <c r="D5" i="9" l="1"/>
  <c r="B5" i="9"/>
  <c r="C5" i="9" l="1"/>
  <c r="E5" i="9" s="1"/>
  <c r="B42" i="9"/>
  <c r="H46" i="9" l="1"/>
  <c r="H45" i="9"/>
  <c r="H44" i="9"/>
  <c r="H41" i="9"/>
  <c r="H33" i="9"/>
  <c r="B6" i="19" l="1"/>
  <c r="AF6" i="19" s="1"/>
  <c r="B7" i="19"/>
  <c r="AF7" i="19" s="1"/>
  <c r="B8" i="19"/>
  <c r="AF8" i="19" s="1"/>
  <c r="B15" i="19"/>
  <c r="X15" i="19" s="1"/>
  <c r="B16" i="19"/>
  <c r="T16" i="19" s="1"/>
  <c r="B2" i="19"/>
  <c r="AH2" i="19" s="1"/>
  <c r="C16" i="19" l="1"/>
  <c r="C7" i="19"/>
  <c r="G2" i="19"/>
  <c r="K2" i="19"/>
  <c r="O2" i="19"/>
  <c r="S2" i="19"/>
  <c r="W2" i="19"/>
  <c r="AA2" i="19"/>
  <c r="AE2" i="19"/>
  <c r="AI2" i="19"/>
  <c r="G6" i="19"/>
  <c r="K6" i="19"/>
  <c r="O6" i="19"/>
  <c r="T6" i="19"/>
  <c r="Y6" i="19"/>
  <c r="AE6" i="19"/>
  <c r="D7" i="19"/>
  <c r="I7" i="19"/>
  <c r="O7" i="19"/>
  <c r="T7" i="19"/>
  <c r="Y7" i="19"/>
  <c r="AE7" i="19"/>
  <c r="D8" i="19"/>
  <c r="I8" i="19"/>
  <c r="O8" i="19"/>
  <c r="T8" i="19"/>
  <c r="Y8" i="19"/>
  <c r="AE8" i="19"/>
  <c r="D15" i="19"/>
  <c r="T15" i="19"/>
  <c r="D16" i="19"/>
  <c r="AI16" i="19"/>
  <c r="AE16" i="19"/>
  <c r="AA16" i="19"/>
  <c r="W16" i="19"/>
  <c r="S16" i="19"/>
  <c r="O16" i="19"/>
  <c r="K16" i="19"/>
  <c r="G16" i="19"/>
  <c r="AH16" i="19"/>
  <c r="AD16" i="19"/>
  <c r="Z16" i="19"/>
  <c r="V16" i="19"/>
  <c r="R16" i="19"/>
  <c r="N16" i="19"/>
  <c r="J16" i="19"/>
  <c r="F16" i="19"/>
  <c r="AG16" i="19"/>
  <c r="AC16" i="19"/>
  <c r="Y16" i="19"/>
  <c r="U16" i="19"/>
  <c r="Q16" i="19"/>
  <c r="M16" i="19"/>
  <c r="I16" i="19"/>
  <c r="E16" i="19"/>
  <c r="C15" i="19"/>
  <c r="C6" i="19"/>
  <c r="D2" i="19"/>
  <c r="H2" i="19"/>
  <c r="L2" i="19"/>
  <c r="P2" i="19"/>
  <c r="T2" i="19"/>
  <c r="X2" i="19"/>
  <c r="AB2" i="19"/>
  <c r="AF2" i="19"/>
  <c r="D6" i="19"/>
  <c r="H6" i="19"/>
  <c r="L6" i="19"/>
  <c r="P6" i="19"/>
  <c r="U6" i="19"/>
  <c r="AA6" i="19"/>
  <c r="E7" i="19"/>
  <c r="K7" i="19"/>
  <c r="P7" i="19"/>
  <c r="U7" i="19"/>
  <c r="AA7" i="19"/>
  <c r="E8" i="19"/>
  <c r="K8" i="19"/>
  <c r="P8" i="19"/>
  <c r="U8" i="19"/>
  <c r="AA8" i="19"/>
  <c r="H15" i="19"/>
  <c r="H16" i="19"/>
  <c r="X16" i="19"/>
  <c r="AH8" i="19"/>
  <c r="AD8" i="19"/>
  <c r="Z8" i="19"/>
  <c r="V8" i="19"/>
  <c r="R8" i="19"/>
  <c r="N8" i="19"/>
  <c r="J8" i="19"/>
  <c r="F8" i="19"/>
  <c r="AG8" i="19"/>
  <c r="AH7" i="19"/>
  <c r="AD7" i="19"/>
  <c r="Z7" i="19"/>
  <c r="V7" i="19"/>
  <c r="R7" i="19"/>
  <c r="N7" i="19"/>
  <c r="J7" i="19"/>
  <c r="F7" i="19"/>
  <c r="AI15" i="19"/>
  <c r="AE15" i="19"/>
  <c r="AA15" i="19"/>
  <c r="W15" i="19"/>
  <c r="S15" i="19"/>
  <c r="O15" i="19"/>
  <c r="K15" i="19"/>
  <c r="G15" i="19"/>
  <c r="AH15" i="19"/>
  <c r="AD15" i="19"/>
  <c r="Z15" i="19"/>
  <c r="V15" i="19"/>
  <c r="R15" i="19"/>
  <c r="N15" i="19"/>
  <c r="J15" i="19"/>
  <c r="F15" i="19"/>
  <c r="AG15" i="19"/>
  <c r="AC15" i="19"/>
  <c r="Y15" i="19"/>
  <c r="U15" i="19"/>
  <c r="Q15" i="19"/>
  <c r="M15" i="19"/>
  <c r="I15" i="19"/>
  <c r="E15" i="19"/>
  <c r="AH6" i="19"/>
  <c r="AD6" i="19"/>
  <c r="Z6" i="19"/>
  <c r="V6" i="19"/>
  <c r="R6" i="19"/>
  <c r="C2" i="19"/>
  <c r="E2" i="19"/>
  <c r="I2" i="19"/>
  <c r="M2" i="19"/>
  <c r="Q2" i="19"/>
  <c r="U2" i="19"/>
  <c r="Y2" i="19"/>
  <c r="AC2" i="19"/>
  <c r="AG2" i="19"/>
  <c r="E6" i="19"/>
  <c r="I6" i="19"/>
  <c r="M6" i="19"/>
  <c r="Q6" i="19"/>
  <c r="W6" i="19"/>
  <c r="AB6" i="19"/>
  <c r="AG6" i="19"/>
  <c r="G7" i="19"/>
  <c r="L7" i="19"/>
  <c r="Q7" i="19"/>
  <c r="W7" i="19"/>
  <c r="AB7" i="19"/>
  <c r="AG7" i="19"/>
  <c r="G8" i="19"/>
  <c r="L8" i="19"/>
  <c r="Q8" i="19"/>
  <c r="W8" i="19"/>
  <c r="AB8" i="19"/>
  <c r="AI8" i="19"/>
  <c r="L15" i="19"/>
  <c r="AB15" i="19"/>
  <c r="L16" i="19"/>
  <c r="AB16" i="19"/>
  <c r="C8" i="19"/>
  <c r="F2" i="19"/>
  <c r="J2" i="19"/>
  <c r="N2" i="19"/>
  <c r="R2" i="19"/>
  <c r="V2" i="19"/>
  <c r="Z2" i="19"/>
  <c r="AD2" i="19"/>
  <c r="F6" i="19"/>
  <c r="J6" i="19"/>
  <c r="N6" i="19"/>
  <c r="S6" i="19"/>
  <c r="X6" i="19"/>
  <c r="AC6" i="19"/>
  <c r="AI6" i="19"/>
  <c r="H7" i="19"/>
  <c r="M7" i="19"/>
  <c r="S7" i="19"/>
  <c r="X7" i="19"/>
  <c r="AC7" i="19"/>
  <c r="AI7" i="19"/>
  <c r="H8" i="19"/>
  <c r="M8" i="19"/>
  <c r="S8" i="19"/>
  <c r="X8" i="19"/>
  <c r="AC8" i="19"/>
  <c r="P15" i="19"/>
  <c r="AF15" i="19"/>
  <c r="P16" i="19"/>
  <c r="AF16" i="19"/>
  <c r="B6" i="13" l="1"/>
  <c r="B7" i="13"/>
  <c r="B8" i="13"/>
  <c r="B15" i="13"/>
  <c r="B16" i="13"/>
  <c r="B2" i="13"/>
  <c r="B6" i="12"/>
  <c r="B7" i="12"/>
  <c r="B8" i="12"/>
  <c r="B15" i="12"/>
  <c r="B16" i="12"/>
  <c r="B2" i="12"/>
  <c r="C45" i="9"/>
  <c r="B21" i="19" s="1"/>
  <c r="C46" i="9"/>
  <c r="B22" i="19" s="1"/>
  <c r="H43" i="9"/>
  <c r="H42" i="9"/>
  <c r="H38" i="9"/>
  <c r="H37" i="9"/>
  <c r="H36" i="9"/>
  <c r="E36" i="9" s="1"/>
  <c r="H35" i="9"/>
  <c r="H34" i="9"/>
  <c r="H29" i="9"/>
  <c r="H27" i="9"/>
  <c r="L16" i="12" l="1"/>
  <c r="P16" i="12"/>
  <c r="T16" i="12"/>
  <c r="X16" i="12"/>
  <c r="AB16" i="12"/>
  <c r="AF16" i="12"/>
  <c r="E16" i="12"/>
  <c r="I16" i="12"/>
  <c r="F16" i="12"/>
  <c r="J16" i="12"/>
  <c r="C16" i="12"/>
  <c r="W16" i="12"/>
  <c r="AI16" i="12"/>
  <c r="D16" i="12"/>
  <c r="M16" i="12"/>
  <c r="Q16" i="12"/>
  <c r="U16" i="12"/>
  <c r="Y16" i="12"/>
  <c r="AC16" i="12"/>
  <c r="AG16" i="12"/>
  <c r="O16" i="12"/>
  <c r="AE16" i="12"/>
  <c r="N16" i="12"/>
  <c r="R16" i="12"/>
  <c r="V16" i="12"/>
  <c r="Z16" i="12"/>
  <c r="AD16" i="12"/>
  <c r="AH16" i="12"/>
  <c r="G16" i="12"/>
  <c r="K16" i="12"/>
  <c r="S16" i="12"/>
  <c r="AA16" i="12"/>
  <c r="H16" i="12"/>
  <c r="K6" i="12"/>
  <c r="O6" i="12"/>
  <c r="S6" i="12"/>
  <c r="W6" i="12"/>
  <c r="AA6" i="12"/>
  <c r="AE6" i="12"/>
  <c r="AI6" i="12"/>
  <c r="L6" i="12"/>
  <c r="P6" i="12"/>
  <c r="T6" i="12"/>
  <c r="X6" i="12"/>
  <c r="AB6" i="12"/>
  <c r="AF6" i="12"/>
  <c r="R6" i="12"/>
  <c r="Z6" i="12"/>
  <c r="AH6" i="12"/>
  <c r="E6" i="12"/>
  <c r="I6" i="12"/>
  <c r="M6" i="12"/>
  <c r="U6" i="12"/>
  <c r="AC6" i="12"/>
  <c r="F6" i="12"/>
  <c r="J6" i="12"/>
  <c r="N6" i="12"/>
  <c r="V6" i="12"/>
  <c r="AD6" i="12"/>
  <c r="G6" i="12"/>
  <c r="C6" i="12"/>
  <c r="H6" i="12"/>
  <c r="Q6" i="12"/>
  <c r="Y6" i="12"/>
  <c r="AG6" i="12"/>
  <c r="D6" i="12"/>
  <c r="D8" i="13"/>
  <c r="H8" i="13"/>
  <c r="L8" i="13"/>
  <c r="P8" i="13"/>
  <c r="T8" i="13"/>
  <c r="X8" i="13"/>
  <c r="AB8" i="13"/>
  <c r="AF8" i="13"/>
  <c r="E8" i="13"/>
  <c r="I8" i="13"/>
  <c r="M8" i="13"/>
  <c r="Q8" i="13"/>
  <c r="U8" i="13"/>
  <c r="Y8" i="13"/>
  <c r="AC8" i="13"/>
  <c r="AG8" i="13"/>
  <c r="F8" i="13"/>
  <c r="J8" i="13"/>
  <c r="N8" i="13"/>
  <c r="R8" i="13"/>
  <c r="V8" i="13"/>
  <c r="Z8" i="13"/>
  <c r="AD8" i="13"/>
  <c r="AH8" i="13"/>
  <c r="G8" i="13"/>
  <c r="K8" i="13"/>
  <c r="O8" i="13"/>
  <c r="S8" i="13"/>
  <c r="W8" i="13"/>
  <c r="AA8" i="13"/>
  <c r="AE8" i="13"/>
  <c r="AI8" i="13"/>
  <c r="C8" i="13"/>
  <c r="D7" i="13"/>
  <c r="H7" i="13"/>
  <c r="L7" i="13"/>
  <c r="P7" i="13"/>
  <c r="T7" i="13"/>
  <c r="X7" i="13"/>
  <c r="AB7" i="13"/>
  <c r="AF7" i="13"/>
  <c r="E7" i="13"/>
  <c r="I7" i="13"/>
  <c r="M7" i="13"/>
  <c r="Q7" i="13"/>
  <c r="U7" i="13"/>
  <c r="Y7" i="13"/>
  <c r="AC7" i="13"/>
  <c r="AG7" i="13"/>
  <c r="F7" i="13"/>
  <c r="J7" i="13"/>
  <c r="N7" i="13"/>
  <c r="R7" i="13"/>
  <c r="V7" i="13"/>
  <c r="Z7" i="13"/>
  <c r="AD7" i="13"/>
  <c r="AH7" i="13"/>
  <c r="C7" i="13"/>
  <c r="G7" i="13"/>
  <c r="K7" i="13"/>
  <c r="O7" i="13"/>
  <c r="S7" i="13"/>
  <c r="W7" i="13"/>
  <c r="AA7" i="13"/>
  <c r="AE7" i="13"/>
  <c r="AI7" i="13"/>
  <c r="D2" i="13"/>
  <c r="H2" i="13"/>
  <c r="L2" i="13"/>
  <c r="P2" i="13"/>
  <c r="T2" i="13"/>
  <c r="X2" i="13"/>
  <c r="AB2" i="13"/>
  <c r="AF2" i="13"/>
  <c r="E2" i="13"/>
  <c r="I2" i="13"/>
  <c r="M2" i="13"/>
  <c r="Q2" i="13"/>
  <c r="U2" i="13"/>
  <c r="Y2" i="13"/>
  <c r="AC2" i="13"/>
  <c r="AG2" i="13"/>
  <c r="F2" i="13"/>
  <c r="J2" i="13"/>
  <c r="N2" i="13"/>
  <c r="R2" i="13"/>
  <c r="V2" i="13"/>
  <c r="Z2" i="13"/>
  <c r="AD2" i="13"/>
  <c r="AH2" i="13"/>
  <c r="C2" i="13"/>
  <c r="G2" i="13"/>
  <c r="K2" i="13"/>
  <c r="O2" i="13"/>
  <c r="S2" i="13"/>
  <c r="W2" i="13"/>
  <c r="AA2" i="13"/>
  <c r="AE2" i="13"/>
  <c r="AI2" i="13"/>
  <c r="M8" i="12"/>
  <c r="Q8" i="12"/>
  <c r="U8" i="12"/>
  <c r="Y8" i="12"/>
  <c r="AC8" i="12"/>
  <c r="AG8" i="12"/>
  <c r="N8" i="12"/>
  <c r="R8" i="12"/>
  <c r="V8" i="12"/>
  <c r="Z8" i="12"/>
  <c r="P8" i="12"/>
  <c r="X8" i="12"/>
  <c r="AE8" i="12"/>
  <c r="G8" i="12"/>
  <c r="C8" i="12"/>
  <c r="D8" i="12"/>
  <c r="F8" i="12"/>
  <c r="K8" i="12"/>
  <c r="S8" i="12"/>
  <c r="AA8" i="12"/>
  <c r="AF8" i="12"/>
  <c r="H8" i="12"/>
  <c r="L8" i="12"/>
  <c r="T8" i="12"/>
  <c r="AB8" i="12"/>
  <c r="AH8" i="12"/>
  <c r="E8" i="12"/>
  <c r="I8" i="12"/>
  <c r="J8" i="12"/>
  <c r="O8" i="12"/>
  <c r="W8" i="12"/>
  <c r="AD8" i="12"/>
  <c r="AI8" i="12"/>
  <c r="D16" i="13"/>
  <c r="H16" i="13"/>
  <c r="L16" i="13"/>
  <c r="P16" i="13"/>
  <c r="T16" i="13"/>
  <c r="X16" i="13"/>
  <c r="AB16" i="13"/>
  <c r="AF16" i="13"/>
  <c r="E16" i="13"/>
  <c r="I16" i="13"/>
  <c r="M16" i="13"/>
  <c r="Q16" i="13"/>
  <c r="U16" i="13"/>
  <c r="Y16" i="13"/>
  <c r="AC16" i="13"/>
  <c r="AG16" i="13"/>
  <c r="C16" i="13"/>
  <c r="F16" i="13"/>
  <c r="J16" i="13"/>
  <c r="N16" i="13"/>
  <c r="R16" i="13"/>
  <c r="V16" i="13"/>
  <c r="Z16" i="13"/>
  <c r="AD16" i="13"/>
  <c r="AH16" i="13"/>
  <c r="G16" i="13"/>
  <c r="K16" i="13"/>
  <c r="O16" i="13"/>
  <c r="S16" i="13"/>
  <c r="W16" i="13"/>
  <c r="AA16" i="13"/>
  <c r="AE16" i="13"/>
  <c r="AI16" i="13"/>
  <c r="D6" i="13"/>
  <c r="H6" i="13"/>
  <c r="L6" i="13"/>
  <c r="P6" i="13"/>
  <c r="T6" i="13"/>
  <c r="X6" i="13"/>
  <c r="AB6" i="13"/>
  <c r="AF6" i="13"/>
  <c r="E6" i="13"/>
  <c r="I6" i="13"/>
  <c r="M6" i="13"/>
  <c r="Q6" i="13"/>
  <c r="U6" i="13"/>
  <c r="Y6" i="13"/>
  <c r="AC6" i="13"/>
  <c r="AG6" i="13"/>
  <c r="C6" i="13"/>
  <c r="F6" i="13"/>
  <c r="J6" i="13"/>
  <c r="N6" i="13"/>
  <c r="R6" i="13"/>
  <c r="V6" i="13"/>
  <c r="Z6" i="13"/>
  <c r="AD6" i="13"/>
  <c r="AH6" i="13"/>
  <c r="G6" i="13"/>
  <c r="K6" i="13"/>
  <c r="O6" i="13"/>
  <c r="S6" i="13"/>
  <c r="W6" i="13"/>
  <c r="AA6" i="13"/>
  <c r="AE6" i="13"/>
  <c r="AI6" i="13"/>
  <c r="L15" i="12"/>
  <c r="P15" i="12"/>
  <c r="K15" i="12"/>
  <c r="Q15" i="12"/>
  <c r="U15" i="12"/>
  <c r="Y15" i="12"/>
  <c r="AC15" i="12"/>
  <c r="AG15" i="12"/>
  <c r="D15" i="12"/>
  <c r="H15" i="12"/>
  <c r="E15" i="12"/>
  <c r="M15" i="12"/>
  <c r="R15" i="12"/>
  <c r="V15" i="12"/>
  <c r="Z15" i="12"/>
  <c r="AD15" i="12"/>
  <c r="AH15" i="12"/>
  <c r="I15" i="12"/>
  <c r="C15" i="12"/>
  <c r="G15" i="12"/>
  <c r="N15" i="12"/>
  <c r="S15" i="12"/>
  <c r="W15" i="12"/>
  <c r="AA15" i="12"/>
  <c r="AE15" i="12"/>
  <c r="AI15" i="12"/>
  <c r="F15" i="12"/>
  <c r="J15" i="12"/>
  <c r="O15" i="12"/>
  <c r="T15" i="12"/>
  <c r="X15" i="12"/>
  <c r="AB15" i="12"/>
  <c r="AF15" i="12"/>
  <c r="L2" i="12"/>
  <c r="P2" i="12"/>
  <c r="T2" i="12"/>
  <c r="X2" i="12"/>
  <c r="AB2" i="12"/>
  <c r="AF2" i="12"/>
  <c r="M2" i="12"/>
  <c r="Q2" i="12"/>
  <c r="U2" i="12"/>
  <c r="Y2" i="12"/>
  <c r="AC2" i="12"/>
  <c r="AG2" i="12"/>
  <c r="N2" i="12"/>
  <c r="R2" i="12"/>
  <c r="K2" i="12"/>
  <c r="O2" i="12"/>
  <c r="S2" i="12"/>
  <c r="AA2" i="12"/>
  <c r="AI2" i="12"/>
  <c r="D2" i="12"/>
  <c r="H2" i="12"/>
  <c r="V2" i="12"/>
  <c r="AD2" i="12"/>
  <c r="E2" i="12"/>
  <c r="I2" i="12"/>
  <c r="G2" i="12"/>
  <c r="C2" i="12"/>
  <c r="W2" i="12"/>
  <c r="AE2" i="12"/>
  <c r="F2" i="12"/>
  <c r="J2" i="12"/>
  <c r="Z2" i="12"/>
  <c r="AH2" i="12"/>
  <c r="N7" i="12"/>
  <c r="R7" i="12"/>
  <c r="V7" i="12"/>
  <c r="Z7" i="12"/>
  <c r="AD7" i="12"/>
  <c r="AH7" i="12"/>
  <c r="K7" i="12"/>
  <c r="O7" i="12"/>
  <c r="S7" i="12"/>
  <c r="W7" i="12"/>
  <c r="AA7" i="12"/>
  <c r="AE7" i="12"/>
  <c r="AI7" i="12"/>
  <c r="Q7" i="12"/>
  <c r="Y7" i="12"/>
  <c r="AG7" i="12"/>
  <c r="F7" i="12"/>
  <c r="J7" i="12"/>
  <c r="L7" i="12"/>
  <c r="T7" i="12"/>
  <c r="AB7" i="12"/>
  <c r="G7" i="12"/>
  <c r="E7" i="12"/>
  <c r="M7" i="12"/>
  <c r="U7" i="12"/>
  <c r="AC7" i="12"/>
  <c r="D7" i="12"/>
  <c r="H7" i="12"/>
  <c r="C7" i="12"/>
  <c r="P7" i="12"/>
  <c r="X7" i="12"/>
  <c r="AF7" i="12"/>
  <c r="I7" i="12"/>
  <c r="D15" i="13"/>
  <c r="H15" i="13"/>
  <c r="L15" i="13"/>
  <c r="P15" i="13"/>
  <c r="T15" i="13"/>
  <c r="X15" i="13"/>
  <c r="AB15" i="13"/>
  <c r="AF15" i="13"/>
  <c r="C15" i="13"/>
  <c r="E15" i="13"/>
  <c r="I15" i="13"/>
  <c r="M15" i="13"/>
  <c r="Q15" i="13"/>
  <c r="U15" i="13"/>
  <c r="Y15" i="13"/>
  <c r="AC15" i="13"/>
  <c r="AG15" i="13"/>
  <c r="F15" i="13"/>
  <c r="J15" i="13"/>
  <c r="N15" i="13"/>
  <c r="R15" i="13"/>
  <c r="V15" i="13"/>
  <c r="Z15" i="13"/>
  <c r="AD15" i="13"/>
  <c r="AH15" i="13"/>
  <c r="G15" i="13"/>
  <c r="K15" i="13"/>
  <c r="O15" i="13"/>
  <c r="S15" i="13"/>
  <c r="W15" i="13"/>
  <c r="AA15" i="13"/>
  <c r="AE15" i="13"/>
  <c r="AI15" i="13"/>
  <c r="AI22" i="19"/>
  <c r="AA22" i="19"/>
  <c r="S22" i="19"/>
  <c r="K22" i="19"/>
  <c r="AH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I21" i="19"/>
  <c r="AA21" i="19"/>
  <c r="S21" i="19"/>
  <c r="K21" i="19"/>
  <c r="AH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D45" i="9"/>
  <c r="B21" i="13" s="1"/>
  <c r="D46" i="9"/>
  <c r="B22" i="13" s="1"/>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AH21" i="13"/>
  <c r="K21" i="13"/>
  <c r="S21" i="13"/>
  <c r="AA21" i="13"/>
  <c r="AI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AH22" i="13"/>
  <c r="K22" i="13"/>
  <c r="S22" i="13"/>
  <c r="AA22" i="13"/>
  <c r="AI22" i="13"/>
  <c r="AC22" i="13"/>
  <c r="B37" i="9"/>
  <c r="B13" i="12" s="1"/>
  <c r="C13" i="12" s="1"/>
  <c r="C37" i="9"/>
  <c r="B13" i="19" s="1"/>
  <c r="D37" i="9"/>
  <c r="B13" i="13" s="1"/>
  <c r="D36" i="9"/>
  <c r="B12" i="13" s="1"/>
  <c r="C36" i="9"/>
  <c r="B12" i="19" s="1"/>
  <c r="B36" i="9"/>
  <c r="B12" i="12" s="1"/>
  <c r="AD13" i="19" l="1"/>
  <c r="Z13" i="19"/>
  <c r="V13" i="19"/>
  <c r="R13" i="19"/>
  <c r="N13" i="19"/>
  <c r="J13" i="19"/>
  <c r="F13" i="19"/>
  <c r="AC13" i="19"/>
  <c r="Y13" i="19"/>
  <c r="U13" i="19"/>
  <c r="Q13" i="19"/>
  <c r="M13" i="19"/>
  <c r="I13" i="19"/>
  <c r="E13" i="19"/>
  <c r="AB13" i="19"/>
  <c r="T13" i="19"/>
  <c r="L13" i="19"/>
  <c r="D13" i="19"/>
  <c r="C13" i="19"/>
  <c r="AA13" i="19"/>
  <c r="S13" i="19"/>
  <c r="K13" i="19"/>
  <c r="X13" i="19"/>
  <c r="P13" i="19"/>
  <c r="H13" i="19"/>
  <c r="AE13" i="19"/>
  <c r="W13" i="19"/>
  <c r="O13" i="19"/>
  <c r="G13" i="19"/>
  <c r="X13" i="12"/>
  <c r="H13" i="12"/>
  <c r="S13" i="12"/>
  <c r="V13" i="12"/>
  <c r="F13" i="12"/>
  <c r="U13" i="12"/>
  <c r="E13" i="12"/>
  <c r="T13" i="12"/>
  <c r="D13" i="12"/>
  <c r="AE13" i="12"/>
  <c r="O13" i="12"/>
  <c r="R13" i="12"/>
  <c r="Q13" i="12"/>
  <c r="P13" i="12"/>
  <c r="AA13" i="12"/>
  <c r="K13" i="12"/>
  <c r="AD13" i="12"/>
  <c r="N13" i="12"/>
  <c r="AC13" i="12"/>
  <c r="M13" i="12"/>
  <c r="AB13" i="12"/>
  <c r="G13" i="12"/>
  <c r="Y13" i="12"/>
  <c r="L13" i="12"/>
  <c r="Z13" i="12"/>
  <c r="I13" i="12"/>
  <c r="J13" i="12"/>
  <c r="W13" i="12"/>
  <c r="AD12" i="19"/>
  <c r="Z12" i="19"/>
  <c r="V12" i="19"/>
  <c r="R12" i="19"/>
  <c r="N12" i="19"/>
  <c r="J12" i="19"/>
  <c r="F12" i="19"/>
  <c r="AC12" i="19"/>
  <c r="Y12" i="19"/>
  <c r="U12" i="19"/>
  <c r="Q12" i="19"/>
  <c r="M12" i="19"/>
  <c r="I12" i="19"/>
  <c r="E12" i="19"/>
  <c r="AB12" i="19"/>
  <c r="T12" i="19"/>
  <c r="L12" i="19"/>
  <c r="D12" i="19"/>
  <c r="AA12" i="19"/>
  <c r="S12" i="19"/>
  <c r="K12" i="19"/>
  <c r="X12" i="19"/>
  <c r="P12" i="19"/>
  <c r="H12" i="19"/>
  <c r="AE12" i="19"/>
  <c r="W12" i="19"/>
  <c r="O12" i="19"/>
  <c r="G12" i="19"/>
  <c r="C12" i="19"/>
  <c r="Y12" i="13"/>
  <c r="C12" i="13"/>
  <c r="AE12" i="13"/>
  <c r="Z12" i="13"/>
  <c r="AA12" i="13"/>
  <c r="X12" i="13"/>
  <c r="D12" i="13"/>
  <c r="M12" i="13"/>
  <c r="AD12" i="13"/>
  <c r="H12" i="13"/>
  <c r="G12" i="13"/>
  <c r="O12" i="13"/>
  <c r="P12" i="13"/>
  <c r="S12" i="13"/>
  <c r="T12" i="13"/>
  <c r="Q12" i="13"/>
  <c r="U12" i="13"/>
  <c r="I12" i="13"/>
  <c r="AB12" i="13"/>
  <c r="AC12" i="13"/>
  <c r="F12" i="13"/>
  <c r="W12" i="13"/>
  <c r="J12" i="13"/>
  <c r="N12" i="13"/>
  <c r="R12" i="13"/>
  <c r="K12" i="13"/>
  <c r="L12" i="13"/>
  <c r="E12" i="13"/>
  <c r="V12" i="13"/>
  <c r="X12" i="12"/>
  <c r="H12" i="12"/>
  <c r="S12" i="12"/>
  <c r="C12" i="12"/>
  <c r="V12" i="12"/>
  <c r="F12" i="12"/>
  <c r="U12" i="12"/>
  <c r="E12" i="12"/>
  <c r="T12" i="12"/>
  <c r="D12" i="12"/>
  <c r="AE12" i="12"/>
  <c r="O12" i="12"/>
  <c r="R12" i="12"/>
  <c r="Q12" i="12"/>
  <c r="P12" i="12"/>
  <c r="AA12" i="12"/>
  <c r="K12" i="12"/>
  <c r="AD12" i="12"/>
  <c r="N12" i="12"/>
  <c r="AC12" i="12"/>
  <c r="M12" i="12"/>
  <c r="J12" i="12"/>
  <c r="W12" i="12"/>
  <c r="AB12" i="12"/>
  <c r="G12" i="12"/>
  <c r="Y12" i="12"/>
  <c r="L12" i="12"/>
  <c r="Z12" i="12"/>
  <c r="I12" i="12"/>
  <c r="AE13" i="13"/>
  <c r="X13" i="13"/>
  <c r="Z13" i="13"/>
  <c r="AA13" i="13"/>
  <c r="D13" i="13"/>
  <c r="M13" i="13"/>
  <c r="C13" i="13"/>
  <c r="AD13" i="13"/>
  <c r="Q13" i="13"/>
  <c r="G13" i="13"/>
  <c r="H13" i="13"/>
  <c r="O13" i="13"/>
  <c r="AB13" i="13"/>
  <c r="P13" i="13"/>
  <c r="AC13" i="13"/>
  <c r="F13" i="13"/>
  <c r="J13" i="13"/>
  <c r="Y13" i="13"/>
  <c r="N13" i="13"/>
  <c r="R13" i="13"/>
  <c r="K13" i="13"/>
  <c r="I13" i="13"/>
  <c r="L13" i="13"/>
  <c r="E13" i="13"/>
  <c r="V13" i="13"/>
  <c r="W13" i="13"/>
  <c r="S13" i="13"/>
  <c r="T13" i="13"/>
  <c r="U13" i="13"/>
  <c r="E22" i="9"/>
  <c r="E46" i="9" s="1"/>
  <c r="B46" i="9"/>
  <c r="B22" i="12" s="1"/>
  <c r="E13" i="9"/>
  <c r="E37" i="9" s="1"/>
  <c r="R22" i="12" l="1"/>
  <c r="Z22" i="12"/>
  <c r="AH22" i="12"/>
  <c r="C22" i="12"/>
  <c r="AA22" i="12"/>
  <c r="L22" i="12"/>
  <c r="T22" i="12"/>
  <c r="AB22" i="12"/>
  <c r="J22" i="12"/>
  <c r="M22" i="12"/>
  <c r="U22" i="12"/>
  <c r="AC22" i="12"/>
  <c r="S22" i="12"/>
  <c r="N22" i="12"/>
  <c r="V22" i="12"/>
  <c r="AD22" i="12"/>
  <c r="D22" i="12"/>
  <c r="O22" i="12"/>
  <c r="AE22" i="12"/>
  <c r="E22" i="12"/>
  <c r="H22" i="12"/>
  <c r="K22" i="12"/>
  <c r="I22" i="12"/>
  <c r="W22" i="12"/>
  <c r="AI22" i="12"/>
  <c r="P22" i="12"/>
  <c r="X22" i="12"/>
  <c r="AF22" i="12"/>
  <c r="F22" i="12"/>
  <c r="Q22" i="12"/>
  <c r="Y22" i="12"/>
  <c r="AG22" i="12"/>
  <c r="G22" i="12"/>
  <c r="E21" i="9"/>
  <c r="E45" i="9" s="1"/>
  <c r="B45" i="9"/>
  <c r="B21" i="12" s="1"/>
  <c r="D17" i="9"/>
  <c r="C17" i="9"/>
  <c r="B17" i="9"/>
  <c r="D41" i="9" l="1"/>
  <c r="B17" i="13" s="1"/>
  <c r="B17" i="12"/>
  <c r="C41" i="9"/>
  <c r="B17" i="19" s="1"/>
  <c r="AD21" i="12"/>
  <c r="J21" i="12"/>
  <c r="G21" i="12"/>
  <c r="O21" i="12"/>
  <c r="AA21" i="12"/>
  <c r="V21" i="12"/>
  <c r="X21" i="12"/>
  <c r="AC21" i="12"/>
  <c r="W21" i="12"/>
  <c r="I21" i="12"/>
  <c r="T21" i="12"/>
  <c r="S21" i="12"/>
  <c r="P21" i="12"/>
  <c r="F21" i="12"/>
  <c r="U21" i="12"/>
  <c r="L21" i="12"/>
  <c r="K21" i="12"/>
  <c r="AB21" i="12"/>
  <c r="C21" i="12"/>
  <c r="H21" i="12"/>
  <c r="M21" i="12"/>
  <c r="Z21" i="12"/>
  <c r="D21" i="12"/>
  <c r="E21" i="12"/>
  <c r="R21" i="12"/>
  <c r="N21" i="12"/>
  <c r="Y21" i="12"/>
  <c r="AE21" i="12"/>
  <c r="Q21" i="12"/>
  <c r="E17" i="9"/>
  <c r="E41" i="9" s="1"/>
  <c r="D44" i="9"/>
  <c r="B20" i="13" s="1"/>
  <c r="C44" i="9"/>
  <c r="B20" i="19" s="1"/>
  <c r="B44" i="9"/>
  <c r="B20" i="12" s="1"/>
  <c r="D43" i="9"/>
  <c r="B19" i="13" s="1"/>
  <c r="C43" i="9"/>
  <c r="B19" i="19" s="1"/>
  <c r="B43" i="9"/>
  <c r="B19" i="12" s="1"/>
  <c r="D42" i="9"/>
  <c r="B18" i="13" s="1"/>
  <c r="C42" i="9"/>
  <c r="B18" i="19" s="1"/>
  <c r="B18" i="12"/>
  <c r="D38" i="9"/>
  <c r="B14" i="13" s="1"/>
  <c r="C38" i="9"/>
  <c r="B14" i="19" s="1"/>
  <c r="B38" i="9"/>
  <c r="B14" i="12" s="1"/>
  <c r="D35" i="9"/>
  <c r="B11" i="13" s="1"/>
  <c r="C35" i="9"/>
  <c r="B11" i="19" s="1"/>
  <c r="B11" i="12"/>
  <c r="D34" i="9"/>
  <c r="B10" i="13" s="1"/>
  <c r="C34" i="9"/>
  <c r="B10" i="19" s="1"/>
  <c r="B10" i="12"/>
  <c r="D29" i="9"/>
  <c r="B5" i="13" s="1"/>
  <c r="C29" i="9"/>
  <c r="B5" i="19" s="1"/>
  <c r="B5" i="12"/>
  <c r="B4" i="13"/>
  <c r="B4" i="19"/>
  <c r="B4" i="12"/>
  <c r="C4" i="12" s="1"/>
  <c r="B3" i="13"/>
  <c r="B3" i="19"/>
  <c r="B3" i="9"/>
  <c r="D9" i="9"/>
  <c r="D33" i="9" s="1"/>
  <c r="B9" i="13" s="1"/>
  <c r="B9" i="12"/>
  <c r="S17" i="19" l="1"/>
  <c r="R17" i="19"/>
  <c r="Q17" i="19"/>
  <c r="P17" i="19"/>
  <c r="O17" i="19"/>
  <c r="N17" i="19"/>
  <c r="M17" i="19"/>
  <c r="T17" i="19"/>
  <c r="W17" i="19"/>
  <c r="K17" i="19"/>
  <c r="J17" i="19"/>
  <c r="I17" i="19"/>
  <c r="H17" i="19"/>
  <c r="G17" i="19"/>
  <c r="F17" i="19"/>
  <c r="E17" i="19"/>
  <c r="L17" i="19"/>
  <c r="C17" i="19"/>
  <c r="X17" i="19"/>
  <c r="AB17" i="19"/>
  <c r="AE17" i="19"/>
  <c r="AD17" i="19"/>
  <c r="AC17" i="19"/>
  <c r="D17" i="19"/>
  <c r="Z17" i="19"/>
  <c r="Y17" i="19"/>
  <c r="V17" i="19"/>
  <c r="U17" i="19"/>
  <c r="AA17" i="19"/>
  <c r="L17" i="12"/>
  <c r="E17" i="12"/>
  <c r="AE17" i="12"/>
  <c r="AB17" i="12"/>
  <c r="N17" i="12"/>
  <c r="D17" i="12"/>
  <c r="F17" i="12"/>
  <c r="G17" i="12"/>
  <c r="K17" i="12"/>
  <c r="T17" i="12"/>
  <c r="J17" i="12"/>
  <c r="Y17" i="12"/>
  <c r="O17" i="12"/>
  <c r="U17" i="12"/>
  <c r="V17" i="12"/>
  <c r="Z17" i="12"/>
  <c r="S17" i="12"/>
  <c r="R17" i="12"/>
  <c r="AA17" i="12"/>
  <c r="AD17" i="12"/>
  <c r="Q17" i="12"/>
  <c r="I17" i="12"/>
  <c r="W17" i="12"/>
  <c r="P17" i="12"/>
  <c r="X17" i="12"/>
  <c r="H17" i="12"/>
  <c r="M17" i="12"/>
  <c r="AC17" i="12"/>
  <c r="C17" i="12"/>
  <c r="J17" i="13"/>
  <c r="F17" i="13"/>
  <c r="W17" i="13"/>
  <c r="Z17" i="13"/>
  <c r="L17" i="13"/>
  <c r="AC17" i="13"/>
  <c r="O17" i="13"/>
  <c r="C17" i="13"/>
  <c r="U17" i="13"/>
  <c r="K17" i="13"/>
  <c r="I17" i="13"/>
  <c r="S17" i="13"/>
  <c r="H17" i="13"/>
  <c r="R17" i="13"/>
  <c r="AD17" i="13"/>
  <c r="P17" i="13"/>
  <c r="Q17" i="13"/>
  <c r="AA17" i="13"/>
  <c r="E17" i="13"/>
  <c r="X17" i="13"/>
  <c r="M17" i="13"/>
  <c r="T17" i="13"/>
  <c r="V17" i="13"/>
  <c r="N17" i="13"/>
  <c r="G17" i="13"/>
  <c r="AB17" i="13"/>
  <c r="D17" i="13"/>
  <c r="Y17" i="13"/>
  <c r="AE17" i="13"/>
  <c r="B3" i="12"/>
  <c r="E3" i="9"/>
  <c r="AD3" i="19"/>
  <c r="Z3" i="19"/>
  <c r="V3" i="19"/>
  <c r="R3" i="19"/>
  <c r="N3" i="19"/>
  <c r="J3" i="19"/>
  <c r="F3" i="19"/>
  <c r="AC3" i="19"/>
  <c r="Y3" i="19"/>
  <c r="U3" i="19"/>
  <c r="Q3" i="19"/>
  <c r="M3" i="19"/>
  <c r="I3" i="19"/>
  <c r="E3" i="19"/>
  <c r="AB3" i="19"/>
  <c r="X3" i="19"/>
  <c r="T3" i="19"/>
  <c r="P3" i="19"/>
  <c r="L3" i="19"/>
  <c r="H3" i="19"/>
  <c r="D3" i="19"/>
  <c r="AE3" i="19"/>
  <c r="AA3" i="19"/>
  <c r="W3" i="19"/>
  <c r="S3" i="19"/>
  <c r="O3" i="19"/>
  <c r="K3" i="19"/>
  <c r="G3" i="19"/>
  <c r="C3" i="19"/>
  <c r="AE4" i="13"/>
  <c r="Z4" i="13"/>
  <c r="I4" i="13"/>
  <c r="AA4" i="13"/>
  <c r="D4" i="13"/>
  <c r="M4" i="13"/>
  <c r="X4" i="13"/>
  <c r="AD4" i="13"/>
  <c r="G4" i="13"/>
  <c r="H4" i="13"/>
  <c r="Y4" i="13"/>
  <c r="O4" i="13"/>
  <c r="AB4" i="13"/>
  <c r="AC4" i="13"/>
  <c r="F4" i="13"/>
  <c r="C4" i="13"/>
  <c r="J4" i="13"/>
  <c r="N4" i="13"/>
  <c r="R4" i="13"/>
  <c r="K4" i="13"/>
  <c r="L4" i="13"/>
  <c r="E4" i="13"/>
  <c r="V4" i="13"/>
  <c r="W4" i="13"/>
  <c r="P4" i="13"/>
  <c r="S4" i="13"/>
  <c r="T4" i="13"/>
  <c r="U4" i="13"/>
  <c r="Q4" i="13"/>
  <c r="X11" i="12"/>
  <c r="H11" i="12"/>
  <c r="S11" i="12"/>
  <c r="V11" i="12"/>
  <c r="F11" i="12"/>
  <c r="U11" i="12"/>
  <c r="E11" i="12"/>
  <c r="T11" i="12"/>
  <c r="D11" i="12"/>
  <c r="AE11" i="12"/>
  <c r="O11" i="12"/>
  <c r="R11" i="12"/>
  <c r="Q11" i="12"/>
  <c r="P11" i="12"/>
  <c r="AA11" i="12"/>
  <c r="K11" i="12"/>
  <c r="AD11" i="12"/>
  <c r="N11" i="12"/>
  <c r="AC11" i="12"/>
  <c r="M11" i="12"/>
  <c r="AB11" i="12"/>
  <c r="G11" i="12"/>
  <c r="Y11" i="12"/>
  <c r="L11" i="12"/>
  <c r="Z11" i="12"/>
  <c r="I11" i="12"/>
  <c r="J11" i="12"/>
  <c r="W11" i="12"/>
  <c r="C11" i="12"/>
  <c r="AE14" i="19"/>
  <c r="AA14" i="19"/>
  <c r="W14" i="19"/>
  <c r="S14" i="19"/>
  <c r="O14" i="19"/>
  <c r="K14" i="19"/>
  <c r="AD14" i="19"/>
  <c r="Z14" i="19"/>
  <c r="V14" i="19"/>
  <c r="R14" i="19"/>
  <c r="N14" i="19"/>
  <c r="J14" i="19"/>
  <c r="F14" i="19"/>
  <c r="AC14" i="19"/>
  <c r="Y14" i="19"/>
  <c r="U14" i="19"/>
  <c r="Q14" i="19"/>
  <c r="M14" i="19"/>
  <c r="I14" i="19"/>
  <c r="E14" i="19"/>
  <c r="P14" i="19"/>
  <c r="D14" i="19"/>
  <c r="AB14" i="19"/>
  <c r="L14" i="19"/>
  <c r="C14" i="19"/>
  <c r="X14" i="19"/>
  <c r="H14" i="19"/>
  <c r="T14" i="19"/>
  <c r="G14" i="19"/>
  <c r="AE3" i="13"/>
  <c r="Z3" i="13"/>
  <c r="AA3" i="13"/>
  <c r="D3" i="13"/>
  <c r="M3" i="13"/>
  <c r="AD3" i="13"/>
  <c r="I3" i="13"/>
  <c r="G3" i="13"/>
  <c r="O3" i="13"/>
  <c r="S3" i="13"/>
  <c r="T3" i="13"/>
  <c r="U3" i="13"/>
  <c r="AB3" i="13"/>
  <c r="AC3" i="13"/>
  <c r="F3" i="13"/>
  <c r="W3" i="13"/>
  <c r="Q3" i="13"/>
  <c r="J3" i="13"/>
  <c r="P3" i="13"/>
  <c r="C3" i="13"/>
  <c r="Y3" i="13"/>
  <c r="N3" i="13"/>
  <c r="X3" i="13"/>
  <c r="R3" i="13"/>
  <c r="K3" i="13"/>
  <c r="L3" i="13"/>
  <c r="E3" i="13"/>
  <c r="H3" i="13"/>
  <c r="V3" i="13"/>
  <c r="X5" i="12"/>
  <c r="H5" i="12"/>
  <c r="S5" i="12"/>
  <c r="V5" i="12"/>
  <c r="F5" i="12"/>
  <c r="U5" i="12"/>
  <c r="E5" i="12"/>
  <c r="T5" i="12"/>
  <c r="D5" i="12"/>
  <c r="AE5" i="12"/>
  <c r="O5" i="12"/>
  <c r="R5" i="12"/>
  <c r="Q5" i="12"/>
  <c r="P5" i="12"/>
  <c r="AA5" i="12"/>
  <c r="K5" i="12"/>
  <c r="AD5" i="12"/>
  <c r="N5" i="12"/>
  <c r="C5" i="12"/>
  <c r="AC5" i="12"/>
  <c r="M5" i="12"/>
  <c r="AB5" i="12"/>
  <c r="G5" i="12"/>
  <c r="Y5" i="12"/>
  <c r="L5" i="12"/>
  <c r="Z5" i="12"/>
  <c r="I5" i="12"/>
  <c r="J5" i="12"/>
  <c r="W5" i="12"/>
  <c r="C10" i="12"/>
  <c r="X10" i="12"/>
  <c r="H10" i="12"/>
  <c r="S10" i="12"/>
  <c r="V10" i="12"/>
  <c r="F10" i="12"/>
  <c r="U10" i="12"/>
  <c r="E10" i="12"/>
  <c r="T10" i="12"/>
  <c r="D10" i="12"/>
  <c r="AE10" i="12"/>
  <c r="O10" i="12"/>
  <c r="R10" i="12"/>
  <c r="Q10" i="12"/>
  <c r="P10" i="12"/>
  <c r="AA10" i="12"/>
  <c r="K10" i="12"/>
  <c r="AD10" i="12"/>
  <c r="N10" i="12"/>
  <c r="AC10" i="12"/>
  <c r="M10" i="12"/>
  <c r="J10" i="12"/>
  <c r="W10" i="12"/>
  <c r="AB10" i="12"/>
  <c r="G10" i="12"/>
  <c r="Y10" i="12"/>
  <c r="L10" i="12"/>
  <c r="Z10" i="12"/>
  <c r="I10" i="12"/>
  <c r="AD11" i="19"/>
  <c r="Z11" i="19"/>
  <c r="V11" i="19"/>
  <c r="R11" i="19"/>
  <c r="N11" i="19"/>
  <c r="J11" i="19"/>
  <c r="F11" i="19"/>
  <c r="AC11" i="19"/>
  <c r="Y11" i="19"/>
  <c r="U11" i="19"/>
  <c r="Q11" i="19"/>
  <c r="M11" i="19"/>
  <c r="I11" i="19"/>
  <c r="E11" i="19"/>
  <c r="AB11" i="19"/>
  <c r="T11" i="19"/>
  <c r="L11" i="19"/>
  <c r="D11" i="19"/>
  <c r="AA11" i="19"/>
  <c r="S11" i="19"/>
  <c r="K11" i="19"/>
  <c r="X11" i="19"/>
  <c r="P11" i="19"/>
  <c r="H11" i="19"/>
  <c r="C11" i="19"/>
  <c r="AE11" i="19"/>
  <c r="W11" i="19"/>
  <c r="O11" i="19"/>
  <c r="G11" i="19"/>
  <c r="AE14" i="13"/>
  <c r="Z14" i="13"/>
  <c r="AA14" i="13"/>
  <c r="D14" i="13"/>
  <c r="I14" i="13"/>
  <c r="M14" i="13"/>
  <c r="AD14" i="13"/>
  <c r="G14" i="13"/>
  <c r="Y14" i="13"/>
  <c r="O14" i="13"/>
  <c r="W14" i="13"/>
  <c r="Q14" i="13"/>
  <c r="J14" i="13"/>
  <c r="N14" i="13"/>
  <c r="R14" i="13"/>
  <c r="X14" i="13"/>
  <c r="K14" i="13"/>
  <c r="P14" i="13"/>
  <c r="L14" i="13"/>
  <c r="H14" i="13"/>
  <c r="E14" i="13"/>
  <c r="V14" i="13"/>
  <c r="S14" i="13"/>
  <c r="T14" i="13"/>
  <c r="C14" i="13"/>
  <c r="U14" i="13"/>
  <c r="AB14" i="13"/>
  <c r="AC14" i="13"/>
  <c r="F14" i="13"/>
  <c r="X19" i="12"/>
  <c r="H19" i="12"/>
  <c r="S19" i="12"/>
  <c r="V19" i="12"/>
  <c r="F19" i="12"/>
  <c r="U19" i="12"/>
  <c r="E19" i="12"/>
  <c r="T19" i="12"/>
  <c r="D19" i="12"/>
  <c r="AE19" i="12"/>
  <c r="O19" i="12"/>
  <c r="R19" i="12"/>
  <c r="C19" i="12"/>
  <c r="Q19" i="12"/>
  <c r="P19" i="12"/>
  <c r="AA19" i="12"/>
  <c r="K19" i="12"/>
  <c r="AD19" i="12"/>
  <c r="N19" i="12"/>
  <c r="AC19" i="12"/>
  <c r="M19" i="12"/>
  <c r="AB19" i="12"/>
  <c r="G19" i="12"/>
  <c r="Y19" i="12"/>
  <c r="L19" i="12"/>
  <c r="Z19" i="12"/>
  <c r="I19" i="12"/>
  <c r="J19" i="12"/>
  <c r="W19" i="12"/>
  <c r="X4" i="12"/>
  <c r="H4" i="12"/>
  <c r="S4" i="12"/>
  <c r="V4" i="12"/>
  <c r="F4" i="12"/>
  <c r="U4" i="12"/>
  <c r="E4" i="12"/>
  <c r="T4" i="12"/>
  <c r="D4" i="12"/>
  <c r="AE4" i="12"/>
  <c r="O4" i="12"/>
  <c r="R4" i="12"/>
  <c r="Q4" i="12"/>
  <c r="P4" i="12"/>
  <c r="AA4" i="12"/>
  <c r="K4" i="12"/>
  <c r="AD4" i="12"/>
  <c r="N4" i="12"/>
  <c r="AC4" i="12"/>
  <c r="M4" i="12"/>
  <c r="J4" i="12"/>
  <c r="W4" i="12"/>
  <c r="AB4" i="12"/>
  <c r="G4" i="12"/>
  <c r="Y4" i="12"/>
  <c r="L4" i="12"/>
  <c r="Z4" i="12"/>
  <c r="I4" i="12"/>
  <c r="AD10" i="19"/>
  <c r="Z10" i="19"/>
  <c r="V10" i="19"/>
  <c r="R10" i="19"/>
  <c r="N10" i="19"/>
  <c r="J10" i="19"/>
  <c r="F10" i="19"/>
  <c r="AC10" i="19"/>
  <c r="Y10" i="19"/>
  <c r="U10" i="19"/>
  <c r="Q10" i="19"/>
  <c r="M10" i="19"/>
  <c r="I10" i="19"/>
  <c r="E10" i="19"/>
  <c r="AB10" i="19"/>
  <c r="T10" i="19"/>
  <c r="L10" i="19"/>
  <c r="D10" i="19"/>
  <c r="AA10" i="19"/>
  <c r="S10" i="19"/>
  <c r="K10" i="19"/>
  <c r="C10" i="19"/>
  <c r="X10" i="19"/>
  <c r="P10" i="19"/>
  <c r="H10" i="19"/>
  <c r="AE10" i="19"/>
  <c r="W10" i="19"/>
  <c r="O10" i="19"/>
  <c r="G10" i="19"/>
  <c r="P11" i="13"/>
  <c r="AE11" i="13"/>
  <c r="Z11" i="13"/>
  <c r="AA11" i="13"/>
  <c r="D11" i="13"/>
  <c r="M11" i="13"/>
  <c r="AD11" i="13"/>
  <c r="C11" i="13"/>
  <c r="G11" i="13"/>
  <c r="O11" i="13"/>
  <c r="I11" i="13"/>
  <c r="R11" i="13"/>
  <c r="K11" i="13"/>
  <c r="L11" i="13"/>
  <c r="E11" i="13"/>
  <c r="H11" i="13"/>
  <c r="V11" i="13"/>
  <c r="W11" i="13"/>
  <c r="X11" i="13"/>
  <c r="S11" i="13"/>
  <c r="T11" i="13"/>
  <c r="U11" i="13"/>
  <c r="Y11" i="13"/>
  <c r="AB11" i="13"/>
  <c r="AC11" i="13"/>
  <c r="F11" i="13"/>
  <c r="Q11" i="13"/>
  <c r="J11" i="13"/>
  <c r="N11" i="13"/>
  <c r="AE19" i="19"/>
  <c r="AA19" i="19"/>
  <c r="W19" i="19"/>
  <c r="S19" i="19"/>
  <c r="O19" i="19"/>
  <c r="K19" i="19"/>
  <c r="G19" i="19"/>
  <c r="AD19" i="19"/>
  <c r="Z19" i="19"/>
  <c r="V19" i="19"/>
  <c r="R19" i="19"/>
  <c r="N19" i="19"/>
  <c r="J19" i="19"/>
  <c r="F19" i="19"/>
  <c r="AC19" i="19"/>
  <c r="Y19" i="19"/>
  <c r="U19" i="19"/>
  <c r="Q19" i="19"/>
  <c r="M19" i="19"/>
  <c r="I19" i="19"/>
  <c r="E19" i="19"/>
  <c r="P19" i="19"/>
  <c r="C19" i="19"/>
  <c r="AB19" i="19"/>
  <c r="L19" i="19"/>
  <c r="X19" i="19"/>
  <c r="H19" i="19"/>
  <c r="T19" i="19"/>
  <c r="D19" i="19"/>
  <c r="AH5" i="19"/>
  <c r="AD5" i="19"/>
  <c r="Z5" i="19"/>
  <c r="V5" i="19"/>
  <c r="R5" i="19"/>
  <c r="N5" i="19"/>
  <c r="J5" i="19"/>
  <c r="F5" i="19"/>
  <c r="AG5" i="19"/>
  <c r="AC5" i="19"/>
  <c r="Y5" i="19"/>
  <c r="U5" i="19"/>
  <c r="Q5" i="19"/>
  <c r="M5" i="19"/>
  <c r="I5" i="19"/>
  <c r="E5" i="19"/>
  <c r="C5" i="19"/>
  <c r="AF5" i="19"/>
  <c r="AB5" i="19"/>
  <c r="X5" i="19"/>
  <c r="T5" i="19"/>
  <c r="P5" i="19"/>
  <c r="L5" i="19"/>
  <c r="H5" i="19"/>
  <c r="D5" i="19"/>
  <c r="AI5" i="19"/>
  <c r="AE5" i="19"/>
  <c r="AA5" i="19"/>
  <c r="W5" i="19"/>
  <c r="S5" i="19"/>
  <c r="O5" i="19"/>
  <c r="K5" i="19"/>
  <c r="G5" i="19"/>
  <c r="X3" i="12"/>
  <c r="H3" i="12"/>
  <c r="S3" i="12"/>
  <c r="V3" i="12"/>
  <c r="F3" i="12"/>
  <c r="U3" i="12"/>
  <c r="E3" i="12"/>
  <c r="C3" i="12"/>
  <c r="T3" i="12"/>
  <c r="D3" i="12"/>
  <c r="AE3" i="12"/>
  <c r="O3" i="12"/>
  <c r="R3" i="12"/>
  <c r="Q3" i="12"/>
  <c r="P3" i="12"/>
  <c r="AA3" i="12"/>
  <c r="K3" i="12"/>
  <c r="AD3" i="12"/>
  <c r="N3" i="12"/>
  <c r="AC3" i="12"/>
  <c r="M3" i="12"/>
  <c r="AB3" i="12"/>
  <c r="G3" i="12"/>
  <c r="Y3" i="12"/>
  <c r="L3" i="12"/>
  <c r="Z3" i="12"/>
  <c r="I3" i="12"/>
  <c r="J3" i="12"/>
  <c r="W3" i="12"/>
  <c r="AD4" i="19"/>
  <c r="Z4" i="19"/>
  <c r="V4" i="19"/>
  <c r="R4" i="19"/>
  <c r="N4" i="19"/>
  <c r="J4" i="19"/>
  <c r="F4" i="19"/>
  <c r="C4" i="19"/>
  <c r="AC4" i="19"/>
  <c r="Y4" i="19"/>
  <c r="U4" i="19"/>
  <c r="Q4" i="19"/>
  <c r="M4" i="19"/>
  <c r="I4" i="19"/>
  <c r="E4" i="19"/>
  <c r="AB4" i="19"/>
  <c r="X4" i="19"/>
  <c r="T4" i="19"/>
  <c r="P4" i="19"/>
  <c r="L4" i="19"/>
  <c r="H4" i="19"/>
  <c r="D4" i="19"/>
  <c r="AE4" i="19"/>
  <c r="AA4" i="19"/>
  <c r="W4" i="19"/>
  <c r="S4" i="19"/>
  <c r="O4" i="19"/>
  <c r="K4" i="19"/>
  <c r="G4" i="19"/>
  <c r="D5" i="13"/>
  <c r="H5" i="13"/>
  <c r="L5" i="13"/>
  <c r="P5" i="13"/>
  <c r="T5" i="13"/>
  <c r="X5" i="13"/>
  <c r="AB5" i="13"/>
  <c r="AF5" i="13"/>
  <c r="C5" i="13"/>
  <c r="E5" i="13"/>
  <c r="I5" i="13"/>
  <c r="M5" i="13"/>
  <c r="Q5" i="13"/>
  <c r="U5" i="13"/>
  <c r="Y5" i="13"/>
  <c r="AC5" i="13"/>
  <c r="AG5" i="13"/>
  <c r="F5" i="13"/>
  <c r="J5" i="13"/>
  <c r="N5" i="13"/>
  <c r="R5" i="13"/>
  <c r="V5" i="13"/>
  <c r="Z5" i="13"/>
  <c r="AD5" i="13"/>
  <c r="AH5" i="13"/>
  <c r="G5" i="13"/>
  <c r="K5" i="13"/>
  <c r="O5" i="13"/>
  <c r="S5" i="13"/>
  <c r="W5" i="13"/>
  <c r="AA5" i="13"/>
  <c r="AE5" i="13"/>
  <c r="AI5" i="13"/>
  <c r="AE10" i="13"/>
  <c r="Z10" i="13"/>
  <c r="AA10" i="13"/>
  <c r="D10" i="13"/>
  <c r="X10" i="13"/>
  <c r="M10" i="13"/>
  <c r="AD10" i="13"/>
  <c r="G10" i="13"/>
  <c r="O10" i="13"/>
  <c r="W10" i="13"/>
  <c r="H10" i="13"/>
  <c r="J10" i="13"/>
  <c r="P10" i="13"/>
  <c r="I10" i="13"/>
  <c r="N10" i="13"/>
  <c r="R10" i="13"/>
  <c r="K10" i="13"/>
  <c r="L10" i="13"/>
  <c r="E10" i="13"/>
  <c r="V10" i="13"/>
  <c r="S10" i="13"/>
  <c r="C10" i="13"/>
  <c r="T10" i="13"/>
  <c r="U10" i="13"/>
  <c r="Q10" i="13"/>
  <c r="AB10" i="13"/>
  <c r="Y10" i="13"/>
  <c r="AC10" i="13"/>
  <c r="F10" i="13"/>
  <c r="X14" i="12"/>
  <c r="H14" i="12"/>
  <c r="S14" i="12"/>
  <c r="V14" i="12"/>
  <c r="F14" i="12"/>
  <c r="U14" i="12"/>
  <c r="E14" i="12"/>
  <c r="T14" i="12"/>
  <c r="D14" i="12"/>
  <c r="AE14" i="12"/>
  <c r="O14" i="12"/>
  <c r="R14" i="12"/>
  <c r="Q14" i="12"/>
  <c r="P14" i="12"/>
  <c r="C14" i="12"/>
  <c r="AA14" i="12"/>
  <c r="K14" i="12"/>
  <c r="AD14" i="12"/>
  <c r="N14" i="12"/>
  <c r="AC14" i="12"/>
  <c r="M14" i="12"/>
  <c r="J14" i="12"/>
  <c r="W14" i="12"/>
  <c r="AB14" i="12"/>
  <c r="G14" i="12"/>
  <c r="Y14" i="12"/>
  <c r="L14" i="12"/>
  <c r="Z14" i="12"/>
  <c r="I14" i="12"/>
  <c r="X19" i="13"/>
  <c r="AE19" i="13"/>
  <c r="C19" i="13"/>
  <c r="Z19" i="13"/>
  <c r="Q19" i="13"/>
  <c r="AA19" i="13"/>
  <c r="D19" i="13"/>
  <c r="M19" i="13"/>
  <c r="P19" i="13"/>
  <c r="AD19" i="13"/>
  <c r="G19" i="13"/>
  <c r="R19" i="13"/>
  <c r="K19" i="13"/>
  <c r="L19" i="13"/>
  <c r="E19" i="13"/>
  <c r="Y19" i="13"/>
  <c r="V19" i="13"/>
  <c r="I19" i="13"/>
  <c r="O19" i="13"/>
  <c r="S19" i="13"/>
  <c r="T19" i="13"/>
  <c r="U19" i="13"/>
  <c r="W19" i="13"/>
  <c r="H19" i="13"/>
  <c r="AB19" i="13"/>
  <c r="AC19" i="13"/>
  <c r="F19" i="13"/>
  <c r="J19" i="13"/>
  <c r="N19" i="13"/>
  <c r="D20" i="12"/>
  <c r="E20" i="12"/>
  <c r="V20" i="12"/>
  <c r="AD20" i="12"/>
  <c r="Y20" i="12"/>
  <c r="AE20" i="12"/>
  <c r="C20" i="12"/>
  <c r="U20" i="12"/>
  <c r="K20" i="12"/>
  <c r="Z20" i="12"/>
  <c r="N20" i="12"/>
  <c r="Q20" i="12"/>
  <c r="W20" i="12"/>
  <c r="AB20" i="12"/>
  <c r="R20" i="12"/>
  <c r="I20" i="12"/>
  <c r="O20" i="12"/>
  <c r="F20" i="12"/>
  <c r="L20" i="12"/>
  <c r="J20" i="12"/>
  <c r="G20" i="12"/>
  <c r="AA20" i="12"/>
  <c r="T20" i="12"/>
  <c r="X20" i="12"/>
  <c r="AC20" i="12"/>
  <c r="S20" i="12"/>
  <c r="P20" i="12"/>
  <c r="H20" i="12"/>
  <c r="M20" i="12"/>
  <c r="J18" i="12"/>
  <c r="G18" i="12"/>
  <c r="W18" i="12"/>
  <c r="I18" i="12"/>
  <c r="F18" i="12"/>
  <c r="AA18" i="12"/>
  <c r="AB18" i="12"/>
  <c r="X18" i="12"/>
  <c r="AC18" i="12"/>
  <c r="Q18" i="12"/>
  <c r="S18" i="12"/>
  <c r="P18" i="12"/>
  <c r="U18" i="12"/>
  <c r="T18" i="12"/>
  <c r="N18" i="12"/>
  <c r="K18" i="12"/>
  <c r="H18" i="12"/>
  <c r="M18" i="12"/>
  <c r="R18" i="12"/>
  <c r="C18" i="12"/>
  <c r="AD18" i="12"/>
  <c r="E18" i="12"/>
  <c r="Z18" i="12"/>
  <c r="L18" i="12"/>
  <c r="Y18" i="12"/>
  <c r="AE18" i="12"/>
  <c r="V18" i="12"/>
  <c r="D18" i="12"/>
  <c r="O18" i="12"/>
  <c r="J9" i="12"/>
  <c r="G9" i="12"/>
  <c r="Z9" i="12"/>
  <c r="Q9" i="12"/>
  <c r="N9" i="12"/>
  <c r="T9" i="12"/>
  <c r="AA9" i="12"/>
  <c r="AB9" i="12"/>
  <c r="X9" i="12"/>
  <c r="AC9" i="12"/>
  <c r="F9" i="12"/>
  <c r="S9" i="12"/>
  <c r="D9" i="12"/>
  <c r="P9" i="12"/>
  <c r="U9" i="12"/>
  <c r="R9" i="12"/>
  <c r="I9" i="12"/>
  <c r="O9" i="12"/>
  <c r="K9" i="12"/>
  <c r="H9" i="12"/>
  <c r="M9" i="12"/>
  <c r="L9" i="12"/>
  <c r="C9" i="12"/>
  <c r="AD9" i="12"/>
  <c r="E9" i="12"/>
  <c r="Y9" i="12"/>
  <c r="AE9" i="12"/>
  <c r="V9" i="12"/>
  <c r="W9" i="12"/>
  <c r="AA18" i="19"/>
  <c r="S18" i="19"/>
  <c r="K18" i="19"/>
  <c r="Z18" i="19"/>
  <c r="R18" i="19"/>
  <c r="J18" i="19"/>
  <c r="Y18" i="19"/>
  <c r="Q18" i="19"/>
  <c r="I18" i="19"/>
  <c r="X18" i="19"/>
  <c r="P18" i="19"/>
  <c r="H18" i="19"/>
  <c r="AE18" i="19"/>
  <c r="W18" i="19"/>
  <c r="O18" i="19"/>
  <c r="G18" i="19"/>
  <c r="AD18" i="19"/>
  <c r="V18" i="19"/>
  <c r="N18" i="19"/>
  <c r="F18" i="19"/>
  <c r="C18" i="19"/>
  <c r="AC18" i="19"/>
  <c r="U18" i="19"/>
  <c r="M18" i="19"/>
  <c r="E18" i="19"/>
  <c r="AB18" i="19"/>
  <c r="T18" i="19"/>
  <c r="L18" i="19"/>
  <c r="D18" i="19"/>
  <c r="E18" i="13"/>
  <c r="N18" i="13"/>
  <c r="Q18" i="13"/>
  <c r="F18" i="13"/>
  <c r="G18" i="13"/>
  <c r="Y18" i="13"/>
  <c r="C18" i="13"/>
  <c r="D18" i="13"/>
  <c r="M18" i="13"/>
  <c r="V18" i="13"/>
  <c r="P18" i="13"/>
  <c r="Z18" i="13"/>
  <c r="O18" i="13"/>
  <c r="L18" i="13"/>
  <c r="U18" i="13"/>
  <c r="AD18" i="13"/>
  <c r="AA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AH9" i="13"/>
  <c r="K9" i="13"/>
  <c r="S9" i="13"/>
  <c r="AA9" i="13"/>
  <c r="AI9" i="13"/>
  <c r="AC9" i="13"/>
  <c r="AA20" i="19"/>
  <c r="S20" i="19"/>
  <c r="K20" i="19"/>
  <c r="Z20" i="19"/>
  <c r="R20" i="19"/>
  <c r="J20" i="19"/>
  <c r="C20" i="19"/>
  <c r="Y20" i="19"/>
  <c r="Q20" i="19"/>
  <c r="I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Q20" i="13"/>
  <c r="Y20" i="13"/>
  <c r="U20" i="13"/>
  <c r="I20" i="13"/>
  <c r="J20" i="13"/>
  <c r="R20" i="13"/>
  <c r="Z20" i="13"/>
  <c r="K20" i="13"/>
  <c r="S20" i="13"/>
  <c r="AA20" i="13"/>
  <c r="C20" i="13"/>
  <c r="M20" i="13"/>
  <c r="C9" i="9"/>
  <c r="C33" i="9" s="1"/>
  <c r="B9" i="19" s="1"/>
  <c r="E18" i="9"/>
  <c r="E42" i="9" s="1"/>
  <c r="E10" i="9"/>
  <c r="E14" i="9"/>
  <c r="E11" i="9"/>
  <c r="E19" i="9"/>
  <c r="E43" i="9" s="1"/>
  <c r="E20" i="9"/>
  <c r="E44" i="9" s="1"/>
  <c r="E9" i="9" l="1"/>
  <c r="E33" i="9" s="1"/>
  <c r="AI9" i="19"/>
  <c r="AA9" i="19"/>
  <c r="S9" i="19"/>
  <c r="K9" i="19"/>
  <c r="AH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 r="E35" i="9"/>
  <c r="E38" i="9"/>
  <c r="E34" i="9"/>
  <c r="E29" i="9"/>
  <c r="AF3" i="13" l="1"/>
  <c r="AG3" i="13"/>
  <c r="AH3" i="13"/>
  <c r="AI3" i="13"/>
  <c r="AF4" i="13"/>
  <c r="AG4" i="13"/>
  <c r="AH4" i="13"/>
  <c r="AI4" i="13"/>
  <c r="AF10" i="13"/>
  <c r="AG10" i="13"/>
  <c r="AH10" i="13"/>
  <c r="AI10" i="13"/>
  <c r="AF11" i="13"/>
  <c r="AG11" i="13"/>
  <c r="AH11" i="13"/>
  <c r="AI11" i="13"/>
  <c r="AF12" i="13"/>
  <c r="AG12" i="13"/>
  <c r="AH12" i="13"/>
  <c r="AI12" i="13"/>
  <c r="AF13" i="13"/>
  <c r="AG13" i="13"/>
  <c r="AH13" i="13"/>
  <c r="AI13" i="13"/>
  <c r="AF14" i="13"/>
  <c r="AG14" i="13"/>
  <c r="AH14" i="13"/>
  <c r="AI14" i="13"/>
  <c r="AF17" i="13"/>
  <c r="AG17" i="13"/>
  <c r="AH17" i="13"/>
  <c r="AI17" i="13"/>
  <c r="AF18" i="13"/>
  <c r="AG18" i="13"/>
  <c r="AH18" i="13"/>
  <c r="AI18" i="13"/>
  <c r="AF19" i="13"/>
  <c r="AG19" i="13"/>
  <c r="AH19" i="13"/>
  <c r="AI19" i="13"/>
  <c r="AF20" i="13"/>
  <c r="AG20" i="13"/>
  <c r="AH20" i="13"/>
  <c r="AI20" i="13"/>
  <c r="AF3" i="19"/>
  <c r="AG3" i="19"/>
  <c r="AH3" i="19"/>
  <c r="AI3" i="19"/>
  <c r="AF4" i="19"/>
  <c r="AG4" i="19"/>
  <c r="AH4" i="19"/>
  <c r="AI4" i="19"/>
  <c r="AF10" i="19"/>
  <c r="AG10" i="19"/>
  <c r="AH10" i="19"/>
  <c r="AI10" i="19"/>
  <c r="AF11" i="19"/>
  <c r="AG11" i="19"/>
  <c r="AH11" i="19"/>
  <c r="AI11" i="19"/>
  <c r="AF12" i="19"/>
  <c r="AG12" i="19"/>
  <c r="AH12" i="19"/>
  <c r="AI12" i="19"/>
  <c r="AF13" i="19"/>
  <c r="AG13" i="19"/>
  <c r="AH13" i="19"/>
  <c r="AI13" i="19"/>
  <c r="AF14" i="19"/>
  <c r="AG14" i="19"/>
  <c r="AH14" i="19"/>
  <c r="AI14" i="19"/>
  <c r="AF17" i="19"/>
  <c r="AG17" i="19"/>
  <c r="AH17" i="19"/>
  <c r="AI17" i="19"/>
  <c r="AF18" i="19"/>
  <c r="AG18" i="19"/>
  <c r="AH18" i="19"/>
  <c r="AI18" i="19"/>
  <c r="AF19" i="19"/>
  <c r="AG19" i="19"/>
  <c r="AH19" i="19"/>
  <c r="AI19" i="19"/>
  <c r="AF20" i="19"/>
  <c r="AG20" i="19"/>
  <c r="AH20" i="19"/>
  <c r="AI20" i="19"/>
  <c r="AF3" i="12"/>
  <c r="AG3" i="12"/>
  <c r="AH3" i="12"/>
  <c r="AI3" i="12"/>
  <c r="AF4" i="12"/>
  <c r="AG4" i="12"/>
  <c r="AH4" i="12"/>
  <c r="AI4" i="12"/>
  <c r="AF5" i="12"/>
  <c r="AG5" i="12"/>
  <c r="AH5" i="12"/>
  <c r="AI5" i="12"/>
  <c r="AF9" i="12"/>
  <c r="AG9" i="12"/>
  <c r="AH9" i="12"/>
  <c r="AI9" i="12"/>
  <c r="AF10" i="12"/>
  <c r="AG10" i="12"/>
  <c r="AH10" i="12"/>
  <c r="AI10" i="12"/>
  <c r="AF11" i="12"/>
  <c r="AG11" i="12"/>
  <c r="AH11" i="12"/>
  <c r="AI11" i="12"/>
  <c r="AF12" i="12"/>
  <c r="AG12" i="12"/>
  <c r="AH12" i="12"/>
  <c r="AI12" i="12"/>
  <c r="AF13" i="12"/>
  <c r="AG13" i="12"/>
  <c r="AH13" i="12"/>
  <c r="AI13" i="12"/>
  <c r="AF14" i="12"/>
  <c r="AG14" i="12"/>
  <c r="AH14" i="12"/>
  <c r="AI14" i="12"/>
  <c r="AF17" i="12"/>
  <c r="AG17" i="12"/>
  <c r="AH17" i="12"/>
  <c r="AI17" i="12"/>
  <c r="AF18" i="12"/>
  <c r="AG18" i="12"/>
  <c r="AH18" i="12"/>
  <c r="AI18" i="12"/>
  <c r="AF19" i="12"/>
  <c r="AG19" i="12"/>
  <c r="AH19" i="12"/>
  <c r="AI19" i="12"/>
  <c r="AF20" i="12"/>
  <c r="AG20" i="12"/>
  <c r="AH20" i="12"/>
  <c r="AI20" i="12"/>
  <c r="AF21" i="12"/>
  <c r="AG21" i="12"/>
  <c r="AH21" i="12"/>
  <c r="AI21" i="12"/>
  <c r="AF4" i="18"/>
  <c r="AG4" i="18"/>
  <c r="AH4" i="18"/>
  <c r="AI4" i="18"/>
  <c r="AF5" i="18"/>
  <c r="AG5" i="18"/>
  <c r="AH5" i="18"/>
  <c r="AI5" i="18"/>
  <c r="AF6" i="18"/>
  <c r="AG6" i="18"/>
  <c r="AH6" i="18"/>
  <c r="AI6" i="18"/>
  <c r="AF10" i="18"/>
  <c r="AG10" i="18"/>
  <c r="AH10" i="18"/>
  <c r="AI10" i="18"/>
  <c r="AF11" i="18"/>
  <c r="AG11" i="18"/>
  <c r="AH11" i="18"/>
  <c r="AI11" i="18"/>
  <c r="AF12" i="18"/>
  <c r="AG12" i="18"/>
  <c r="AH12" i="18"/>
  <c r="AI12" i="18"/>
  <c r="AF13" i="18"/>
  <c r="AG13" i="18"/>
  <c r="AH13" i="18"/>
  <c r="AI13" i="18"/>
  <c r="AF14" i="18"/>
  <c r="AG14" i="18"/>
  <c r="AH14" i="18"/>
  <c r="AI14" i="18"/>
  <c r="AF15" i="18"/>
  <c r="AG15" i="18"/>
  <c r="AH15" i="18"/>
  <c r="AI15" i="18"/>
  <c r="AF18" i="18"/>
  <c r="AG18" i="18"/>
  <c r="AH18" i="18"/>
  <c r="AI18" i="18"/>
  <c r="AF19" i="18"/>
  <c r="AG19" i="18"/>
  <c r="AH19" i="18"/>
  <c r="AI19" i="18"/>
  <c r="AF20" i="18"/>
  <c r="AG20" i="18"/>
  <c r="AH20" i="18"/>
  <c r="AI20" i="18"/>
  <c r="AF21" i="18"/>
  <c r="AG21" i="18"/>
  <c r="AH21" i="18"/>
  <c r="AI21" i="18"/>
  <c r="AF22" i="18"/>
  <c r="AG22" i="18"/>
  <c r="AH22" i="18"/>
  <c r="AI22" i="18"/>
  <c r="AF29" i="18"/>
  <c r="AG29" i="18"/>
  <c r="AH29" i="18"/>
  <c r="AI29" i="18"/>
  <c r="AF30" i="18"/>
  <c r="AG30" i="18"/>
  <c r="AH30" i="18"/>
  <c r="AI30" i="18"/>
  <c r="AF36" i="18"/>
  <c r="AG36" i="18"/>
  <c r="AH36" i="18"/>
  <c r="AI36" i="18"/>
  <c r="AF37" i="18"/>
  <c r="AG37" i="18"/>
  <c r="AH37" i="18"/>
  <c r="AI37" i="18"/>
  <c r="AF38" i="18"/>
  <c r="AG38" i="18"/>
  <c r="AH38" i="18"/>
  <c r="AI38" i="18"/>
  <c r="AF39" i="18"/>
  <c r="AG39" i="18"/>
  <c r="AH39" i="18"/>
  <c r="AI39" i="18"/>
  <c r="AF40" i="18"/>
  <c r="AG40" i="18"/>
  <c r="AH40" i="18"/>
  <c r="AI40" i="18"/>
  <c r="AF43" i="18"/>
  <c r="AG43" i="18"/>
  <c r="AH43" i="18"/>
  <c r="AI43" i="18"/>
  <c r="AF44" i="18"/>
  <c r="AG44" i="18"/>
  <c r="AH44" i="18"/>
  <c r="AI44" i="18"/>
  <c r="AF45" i="18"/>
  <c r="AG45" i="18"/>
  <c r="AH45" i="18"/>
  <c r="AI45" i="18"/>
  <c r="AF46" i="18"/>
  <c r="AG46" i="18"/>
  <c r="AH46" i="18"/>
  <c r="AI46" i="18"/>
  <c r="AF54" i="18"/>
  <c r="AG54" i="18"/>
  <c r="AH54" i="18"/>
  <c r="AI54" i="18"/>
  <c r="AF55" i="18"/>
  <c r="AG55" i="18"/>
  <c r="AH55" i="18"/>
  <c r="AI55" i="18"/>
  <c r="AF61" i="18"/>
  <c r="AG61" i="18"/>
  <c r="AH61" i="18"/>
  <c r="AI61" i="18"/>
  <c r="AF62" i="18"/>
  <c r="AG62" i="18"/>
  <c r="AH62" i="18"/>
  <c r="AI62" i="18"/>
  <c r="AF63" i="18"/>
  <c r="AG63" i="18"/>
  <c r="AH63" i="18"/>
  <c r="AI63" i="18"/>
  <c r="AF64" i="18"/>
  <c r="AG64" i="18"/>
  <c r="AH64" i="18"/>
  <c r="AI64" i="18"/>
  <c r="AF65" i="18"/>
  <c r="AG65" i="18"/>
  <c r="AH65" i="18"/>
  <c r="AI65" i="18"/>
  <c r="AF68" i="18"/>
  <c r="AG68" i="18"/>
  <c r="AH68" i="18"/>
  <c r="AI68" i="18"/>
  <c r="AF69" i="18"/>
  <c r="AG69" i="18"/>
  <c r="AH69" i="18"/>
  <c r="AI69" i="18"/>
  <c r="AF70" i="18"/>
  <c r="AG70" i="18"/>
  <c r="AH70" i="18"/>
  <c r="AI70" i="18"/>
  <c r="AF71" i="18"/>
  <c r="AG71" i="18"/>
  <c r="AH71" i="18"/>
  <c r="AI71" i="18"/>
  <c r="AF8" i="24"/>
  <c r="AG8" i="24"/>
  <c r="AH8" i="24"/>
  <c r="AI8" i="24"/>
  <c r="AF9" i="24"/>
  <c r="AG9" i="24"/>
  <c r="AH9" i="24"/>
  <c r="AI9" i="24"/>
  <c r="AF10" i="24"/>
  <c r="AG10" i="24"/>
  <c r="AH10" i="24"/>
  <c r="AI10" i="24"/>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<sst xmlns="http://schemas.openxmlformats.org/spreadsheetml/2006/main" count="1427" uniqueCount="740">
  <si>
    <t>Source:</t>
  </si>
  <si>
    <t>Petroleum-based fuels, biofuels</t>
  </si>
  <si>
    <t>U.S. Energy Information Administration</t>
  </si>
  <si>
    <t>Petroleum &amp; Other Liquids: Supply and Disposition</t>
  </si>
  <si>
    <t>U.S. uranium imports continue as domestic production remains at historical lows</t>
  </si>
  <si>
    <t>https://www.eia.gov/todayinenergy/detail.php?id=37192</t>
  </si>
  <si>
    <t>Paragraph 1</t>
  </si>
  <si>
    <t>Monthly Densified Biomass Fuel Report</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</si>
  <si>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</si>
  <si>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</si>
  <si>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</si>
  <si>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</si>
  <si>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</si>
  <si>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</si>
  <si>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</si>
  <si>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</si>
  <si>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</si>
  <si>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</si>
  <si>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</si>
  <si>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</si>
  <si>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</si>
  <si>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</si>
  <si>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</si>
  <si>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</si>
  <si>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</si>
  <si>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</si>
  <si>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</si>
  <si>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</si>
  <si>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</si>
  <si>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</si>
  <si>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</si>
  <si>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</si>
  <si>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</si>
  <si>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</si>
  <si>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</si>
  <si>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</si>
  <si>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</si>
  <si>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</si>
  <si>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</si>
  <si>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</si>
  <si>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</si>
  <si>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</si>
  <si>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</si>
  <si>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</si>
  <si>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</si>
  <si>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</si>
  <si>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</si>
  <si>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</si>
  <si>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</si>
  <si>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</si>
  <si>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</si>
  <si>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</si>
  <si>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</si>
  <si>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</si>
  <si>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</si>
  <si>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</si>
  <si>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</si>
  <si>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</si>
  <si>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</si>
  <si>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</si>
  <si>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</si>
  <si>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</si>
  <si>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</si>
  <si>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</si>
  <si>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</si>
  <si>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</si>
  <si>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</si>
  <si>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</si>
  <si>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</si>
  <si>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</si>
  <si>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</si>
  <si>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</si>
  <si>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</si>
  <si>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</si>
  <si>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</si>
  <si>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</si>
  <si>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</si>
  <si>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</si>
  <si>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</si>
  <si>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</si>
  <si>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</si>
  <si>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</si>
  <si>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</si>
  <si>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</si>
  <si>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</si>
  <si>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</si>
  <si>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tons</t>
  </si>
  <si>
    <t>Total wood pellet exports</t>
  </si>
  <si>
    <t>Unit</t>
  </si>
  <si>
    <t>kg</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</si>
  <si>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</si>
  <si>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</si>
  <si>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</si>
  <si>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</si>
  <si>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</si>
  <si>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</si>
  <si>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</si>
  <si>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</si>
  <si>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</si>
  <si>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</si>
  <si>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</si>
  <si>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</si>
  <si>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</si>
  <si>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
  </si>
  <si>
    <t>2018-</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</si>
  <si>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</si>
  <si>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</si>
  <si>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</si>
  <si>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</si>
  <si>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</si>
  <si>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</si>
  <si>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</si>
  <si>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</si>
  <si>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</si>
  <si>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</si>
  <si>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</si>
  <si>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</si>
  <si>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</si>
  <si>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</si>
  <si>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</si>
  <si>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</si>
  <si>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</si>
  <si>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</si>
  <si>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</si>
  <si>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</si>
  <si>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</si>
  <si>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</si>
  <si>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</si>
  <si>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</si>
  <si>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</si>
  <si>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</si>
  <si>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</si>
  <si>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</si>
  <si>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</si>
  <si>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</si>
  <si>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</si>
  <si>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</si>
  <si>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</si>
  <si>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</si>
  <si>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</si>
  <si>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</si>
  <si>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</si>
  <si>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</si>
  <si>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</si>
  <si>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</si>
  <si>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</si>
  <si>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</si>
  <si>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</si>
  <si>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</si>
  <si>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</si>
  <si>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</si>
  <si>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</si>
  <si>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</si>
  <si>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</si>
  <si>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</si>
  <si>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</si>
  <si>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</si>
  <si>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</si>
  <si>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</si>
  <si>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</si>
  <si>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</si>
  <si>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</si>
  <si>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</si>
  <si>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</si>
  <si>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</si>
  <si>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</si>
  <si>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</si>
  <si>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</si>
  <si>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</si>
  <si>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</si>
  <si>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</si>
  <si>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</si>
  <si>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</si>
  <si>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</si>
  <si>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</si>
  <si>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</si>
  <si>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</si>
  <si>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</si>
  <si>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</si>
  <si>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</si>
  <si>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</si>
  <si>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</si>
  <si>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</si>
  <si>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</si>
  <si>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</si>
  <si>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</si>
  <si>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</si>
  <si>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</si>
  <si>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</si>
  <si>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</si>
  <si>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</si>
  <si>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</si>
  <si>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</si>
  <si>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</si>
  <si>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</si>
  <si>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</si>
  <si>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</si>
  <si>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</si>
  <si>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</si>
  <si>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</si>
  <si>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</si>
  <si>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</si>
  <si>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</si>
  <si>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</si>
  <si>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</si>
  <si>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</si>
  <si>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</si>
  <si>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</si>
  <si>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</si>
  <si>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</si>
  <si>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</si>
  <si>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</si>
  <si>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</si>
  <si>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</si>
  <si>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</si>
  <si>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</si>
  <si>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</si>
  <si>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</si>
  <si>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</si>
  <si>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</si>
  <si>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million short tons</t>
  </si>
  <si>
    <t>Fuel</t>
  </si>
  <si>
    <t>Domestic Use</t>
  </si>
  <si>
    <t>Domestic use also includes change in domestic inventories, which should average to zero over multi-year timeframes.</t>
  </si>
  <si>
    <t>natural gas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</si>
  <si>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</si>
  <si>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</si>
  <si>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</si>
  <si>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</si>
  <si>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</si>
  <si>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</si>
  <si>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</si>
  <si>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</si>
  <si>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</si>
  <si>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</si>
  <si>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</si>
  <si>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</si>
  <si>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</si>
  <si>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</si>
  <si>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</si>
  <si>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</si>
  <si>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</si>
  <si>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</si>
  <si>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</si>
  <si>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</si>
  <si>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</si>
  <si>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</si>
  <si>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Hard Coal</t>
  </si>
  <si>
    <t>Hard Coal and Lignite</t>
  </si>
  <si>
    <t>Lignite</t>
  </si>
  <si>
    <t>Municipal Solid Waste</t>
  </si>
  <si>
    <t>million metric tons</t>
  </si>
  <si>
    <t>We assume none was imported or exported.</t>
  </si>
  <si>
    <t>heat (not used in this variable)</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</si>
  <si>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</si>
  <si>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</si>
  <si>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</si>
  <si>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</si>
  <si>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</si>
  <si>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</si>
  <si>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</si>
  <si>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</si>
  <si>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</si>
  <si>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</si>
  <si>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</si>
  <si>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</si>
  <si>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</si>
  <si>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</si>
  <si>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</si>
  <si>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</si>
  <si>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</si>
  <si>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</si>
  <si>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</si>
  <si>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</si>
  <si>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</si>
  <si>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</si>
  <si>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</si>
  <si>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</si>
  <si>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</si>
  <si>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</si>
  <si>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</si>
  <si>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</si>
  <si>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</si>
  <si>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</si>
  <si>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</si>
  <si>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</si>
  <si>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</si>
  <si>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</si>
  <si>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</si>
  <si>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</si>
  <si>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</si>
  <si>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</si>
  <si>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</si>
  <si>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</si>
  <si>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</si>
  <si>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</si>
  <si>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</si>
  <si>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</si>
  <si>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</si>
  <si>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</si>
  <si>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</si>
  <si>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</si>
  <si>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</si>
  <si>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</si>
  <si>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</si>
  <si>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</si>
  <si>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</si>
  <si>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</si>
  <si>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</si>
  <si>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</si>
  <si>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</si>
  <si>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</si>
  <si>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</si>
  <si>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</si>
  <si>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</si>
  <si>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</si>
  <si>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</si>
  <si>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</si>
  <si>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</si>
  <si>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</si>
  <si>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</si>
  <si>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</si>
  <si>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</si>
  <si>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</si>
  <si>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</si>
  <si>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</si>
  <si>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</si>
  <si>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</si>
  <si>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</si>
  <si>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</si>
  <si>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</si>
  <si>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</si>
  <si>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</si>
  <si>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</si>
  <si>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</si>
  <si>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</si>
  <si>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</si>
  <si>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</si>
  <si>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</si>
  <si>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</si>
  <si>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</si>
  <si>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</si>
  <si>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</si>
  <si>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</si>
  <si>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</si>
  <si>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</si>
  <si>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</si>
  <si>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</si>
  <si>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</si>
  <si>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</si>
  <si>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</si>
  <si>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</si>
  <si>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</si>
  <si>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</si>
  <si>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</si>
  <si>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</si>
  <si>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</si>
  <si>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</si>
  <si>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</si>
  <si>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</si>
  <si>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</si>
  <si>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</si>
  <si>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</si>
  <si>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</si>
  <si>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</si>
  <si>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</si>
  <si>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</si>
  <si>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</si>
  <si>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</si>
  <si>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</si>
  <si>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</si>
  <si>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</si>
  <si>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</si>
  <si>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</si>
  <si>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</si>
  <si>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</si>
  <si>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</si>
  <si>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</si>
  <si>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</si>
  <si>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</si>
  <si>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</si>
  <si>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</si>
  <si>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</si>
  <si>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</si>
  <si>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</si>
  <si>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</si>
  <si>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</si>
  <si>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</si>
  <si>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</si>
  <si>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</si>
  <si>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</si>
  <si>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</si>
  <si>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</si>
  <si>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</si>
  <si>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</si>
  <si>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</si>
  <si>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</si>
  <si>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</si>
  <si>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</si>
  <si>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</si>
  <si>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</si>
  <si>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</si>
  <si>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</si>
  <si>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</si>
  <si>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</si>
  <si>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</si>
  <si>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</si>
  <si>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</si>
  <si>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</si>
  <si>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</si>
  <si>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</si>
  <si>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</si>
  <si>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</si>
  <si>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</si>
  <si>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</si>
  <si>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</si>
  <si>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</si>
  <si>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</si>
  <si>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</si>
  <si>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</si>
  <si>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</si>
  <si>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</si>
  <si>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</si>
  <si>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</si>
  <si>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</si>
  <si>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</si>
  <si>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</si>
  <si>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</si>
  <si>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</si>
  <si>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</si>
  <si>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</si>
  <si>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</si>
  <si>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</si>
  <si>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</si>
  <si>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</si>
  <si>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</si>
  <si>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</si>
  <si>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</si>
  <si>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</si>
  <si>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</si>
  <si>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</si>
  <si>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</si>
  <si>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</si>
  <si>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</si>
  <si>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</si>
  <si>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</si>
  <si>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</si>
  <si>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</si>
  <si>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</si>
  <si>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</si>
  <si>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</si>
  <si>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</si>
  <si>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</si>
  <si>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</si>
  <si>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</si>
  <si>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</si>
  <si>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</si>
  <si>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</si>
  <si>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</si>
  <si>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</si>
  <si>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</si>
  <si>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</si>
  <si>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</si>
  <si>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</si>
  <si>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</si>
  <si>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</si>
  <si>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</si>
  <si>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</si>
  <si>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</si>
  <si>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</si>
  <si>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</si>
  <si>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</si>
  <si>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</si>
  <si>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</si>
  <si>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</si>
  <si>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</si>
  <si>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</si>
  <si>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</si>
  <si>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</si>
  <si>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</si>
  <si>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</si>
  <si>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</si>
  <si>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</si>
  <si>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</si>
  <si>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</si>
  <si>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</si>
  <si>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</si>
  <si>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</si>
  <si>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</si>
  <si>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</si>
  <si>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</si>
  <si>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</si>
  <si>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</si>
  <si>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</si>
  <si>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</si>
  <si>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</si>
  <si>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</si>
  <si>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</si>
  <si>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</si>
  <si>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</si>
  <si>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</si>
  <si>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</si>
  <si>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</si>
  <si>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</si>
  <si>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</si>
  <si>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</si>
  <si>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</si>
  <si>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</si>
  <si>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</si>
  <si>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</si>
  <si>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</si>
  <si>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</si>
  <si>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</si>
  <si>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</si>
  <si>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</si>
  <si>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</si>
  <si>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</si>
  <si>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</si>
  <si>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</si>
  <si>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</si>
  <si>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</si>
  <si>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</si>
  <si>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</si>
  <si>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</si>
  <si>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</si>
  <si>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</si>
  <si>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</si>
  <si>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</si>
  <si>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</si>
  <si>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</si>
  <si>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</si>
  <si>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</si>
  <si>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</si>
  <si>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</si>
  <si>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</si>
  <si>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</si>
  <si>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</si>
  <si>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</si>
  <si>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</si>
  <si>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</si>
  <si>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</si>
  <si>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</si>
  <si>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</si>
  <si>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</si>
  <si>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</si>
  <si>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</si>
  <si>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</si>
  <si>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</si>
  <si>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</si>
  <si>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</si>
  <si>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</si>
  <si>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</si>
  <si>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</si>
  <si>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</si>
  <si>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</si>
  <si>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</si>
  <si>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</si>
  <si>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</si>
  <si>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</si>
  <si>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</si>
  <si>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</si>
  <si>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</si>
  <si>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</si>
  <si>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</si>
  <si>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</si>
  <si>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</si>
  <si>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</si>
  <si>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</si>
  <si>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</si>
  <si>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</si>
  <si>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</si>
  <si>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</si>
  <si>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</si>
  <si>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</si>
  <si>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</si>
  <si>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</si>
  <si>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</si>
  <si>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</si>
  <si>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</si>
  <si>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</si>
  <si>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</si>
  <si>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</si>
  <si>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</si>
  <si>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</si>
  <si>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</si>
  <si>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</si>
  <si>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</si>
  <si>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</si>
  <si>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</si>
  <si>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</si>
  <si>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</si>
  <si>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</si>
  <si>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</si>
  <si>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</si>
  <si>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</si>
  <si>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</si>
  <si>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</si>
  <si>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</si>
  <si>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</si>
  <si>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</si>
  <si>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</si>
  <si>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</si>
  <si>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Area: Gulf Coast (PADD 3)</t>
  </si>
  <si>
    <t>Area: Gulf Coast (PADD 3), Period: Annual 2019</t>
  </si>
  <si>
    <t>https://www.eia.gov/dnav/pet/pet_sum_snd_d_r30_mbbl_a_cur.htm</t>
  </si>
  <si>
    <t>https://www.eia.gov/todayinenergy/detail.php?id=26472</t>
  </si>
  <si>
    <t>U.S. uranium is near historic low as imports continue to fuel U.S. reactors</t>
  </si>
  <si>
    <t>Nuclear Fuel (Uranium) for United States</t>
  </si>
  <si>
    <t>Texas Nuclear Capacity</t>
  </si>
  <si>
    <t>Nuclear Energy Institute</t>
  </si>
  <si>
    <t>Texas and Nuclear Energy</t>
  </si>
  <si>
    <t>https://www.nei.org/CorporateSite/media/filefolder/resources/fact-sheets/state-fact-sheets/Texas-State-Fact-Sheet.pdf</t>
  </si>
  <si>
    <t>Page 1, table</t>
  </si>
  <si>
    <t>United States Nuclear Capacity</t>
  </si>
  <si>
    <t>https://www.eia.gov/energyexplained/nuclear/us-nuclear-industry.php</t>
  </si>
  <si>
    <t>Nuclear explained</t>
  </si>
  <si>
    <t>United States</t>
  </si>
  <si>
    <t>MW</t>
  </si>
  <si>
    <t>Texas 2018 Capacity</t>
  </si>
  <si>
    <t>National 2018 Capacity</t>
  </si>
  <si>
    <t>Texas Capacity Percentage</t>
  </si>
  <si>
    <t>Texas</t>
  </si>
  <si>
    <t>Texas Nuclear Fuel (Uranium) Production</t>
  </si>
  <si>
    <t>million tons</t>
  </si>
  <si>
    <t>Texas Refinery Hydrogen Production Capacity as of January 1</t>
  </si>
  <si>
    <t>https://www.eia.gov/dnav/pet/hist/LeafHandler.ashx?n=PET&amp;s=8_NA_8PH_STX_6&amp;f=A</t>
  </si>
  <si>
    <t>million cubic feet per day</t>
  </si>
  <si>
    <t>produced in 2017</t>
  </si>
  <si>
    <t>192 cubic feet</t>
  </si>
  <si>
    <t>=</t>
  </si>
  <si>
    <t>1 pound</t>
  </si>
  <si>
    <t>Unit Conversion for Hydrogen</t>
  </si>
  <si>
    <t>Universal Industrial Gases, Inc.</t>
  </si>
  <si>
    <t>Unit Conversion Data for Hydrogen</t>
  </si>
  <si>
    <t>http://www.uigi.com/h2_conv.html</t>
  </si>
  <si>
    <t>million cubic feet</t>
  </si>
  <si>
    <t>Natural Gas Imports/Exports 2017</t>
  </si>
  <si>
    <t>U.S. Natural Gas Imports and Exports by State</t>
  </si>
  <si>
    <t>https://www.eia.gov/dnav/ng/ng_move_state_a_EPG0_EEX_Mmcf_a.htm</t>
  </si>
  <si>
    <t>Natural Gas Production 2017</t>
  </si>
  <si>
    <t>State Energy Data 2017: Production</t>
  </si>
  <si>
    <t>https://www.eia.gov/state/seds/sep_prod/pdf/PT1_TX.pdf</t>
  </si>
  <si>
    <t>Table PT1</t>
  </si>
  <si>
    <t>MMBtu</t>
  </si>
  <si>
    <t>Coal</t>
  </si>
  <si>
    <t>Form EIA-923</t>
  </si>
  <si>
    <t>https://www.eia.gov/electricity/data/eia923/archive/xls/f923_2017.zip</t>
  </si>
  <si>
    <t>EIA923_Schedules_2_3_4_5_M_12_2017_Final_Revision</t>
  </si>
  <si>
    <t xml:space="preserve">Filtered for Plant State: TX and AER Fuel Type Code: COL </t>
  </si>
  <si>
    <t>Reported Fuel Type Code: LIG is lignite and all others in COL are hard coal</t>
  </si>
  <si>
    <t>Assuming that all lignite coal consumed was produced in Texas and all hard coal consumed was imported</t>
  </si>
  <si>
    <t>Biomass Production</t>
  </si>
  <si>
    <t>https://www.eia.gov/biofuels/biomass/?year=2017&amp;month=01</t>
  </si>
  <si>
    <t>Time Series Scaling Factors</t>
  </si>
  <si>
    <t>MSW Generated in Texas in 2017</t>
  </si>
  <si>
    <t>Texas Commission on Environmental Quality</t>
  </si>
  <si>
    <t>Municipal Solid Waste in Texas: A Year in Review</t>
  </si>
  <si>
    <t>https://www.tceq.texas.gov/assets/public/comm_exec/pubs/as/187-18.pdf</t>
  </si>
  <si>
    <t>Page 15</t>
  </si>
  <si>
    <t>*Below are preexisiting notes from EI*</t>
  </si>
  <si>
    <t>12 News</t>
  </si>
  <si>
    <t>German Pellets reopening after 18-month closure following fire, silo collapse at Port Arthur facility</t>
  </si>
  <si>
    <t>https://www.12newsnow.com/article/news/local/power-city/german-pellets-reopening-after-18-month-closure-following-fire-silo-collapse-at-port-arthur-facility/502-65b968b7-1b53-4a2a-a53c-70a5073d7a7d</t>
  </si>
  <si>
    <t>Penultimate paragraph: "The pellets are made from natural and untreated pine at the Woodville facility and then sent to the United Kingdom for their power plants."</t>
  </si>
  <si>
    <t>We assumed that all pellets produced in Texas were exported</t>
  </si>
  <si>
    <t>Texas and South Region Biomass Capacity</t>
  </si>
  <si>
    <t>Highlights tab, Table 1, South region</t>
  </si>
  <si>
    <t>Biomass Exports</t>
  </si>
  <si>
    <t>Table 4</t>
  </si>
  <si>
    <t>Total Texas annual pellet production capacity (Table 1)</t>
  </si>
  <si>
    <t>South region annual pellet production capacity (Table 1)</t>
  </si>
  <si>
    <t>South region annual pellet production 2017 (Table 4)</t>
  </si>
  <si>
    <t>https://www.eia.gov/biofuels/biomass/archive/2017/12/csv/EIA_63C_Table_4.csv</t>
  </si>
  <si>
    <t>Fraction of South production capacity that is Texas</t>
  </si>
  <si>
    <t>Texas annual pellet production 2017 (using capacity ratio)</t>
  </si>
  <si>
    <t>PADD 3 Total Barrels per Stream Day Atmospheric Crude Oil Distillation Capacity</t>
  </si>
  <si>
    <t>Texas Total Barrels per Stream Day Atmospheric Crude Oil Distillation Capacity</t>
  </si>
  <si>
    <t>Source: Table 1- https://www.afpm.org/system/files/attachments/AFPM-Capacity-Report-2019.pdf</t>
  </si>
  <si>
    <t>American Fuel &amp; Petrochemical Manufacturers</t>
  </si>
  <si>
    <t>AFPM United States Refining and Storage Capacity Report</t>
  </si>
  <si>
    <t>Page 4, Table 1: Number and Capacity of Operable Petroleum Refineries by PAD District and State</t>
  </si>
  <si>
    <t>https://www.afpm.org/system/files/attachments/AFPM-Capacity-Report-2019.pdf</t>
  </si>
  <si>
    <t>Biomass Imports</t>
  </si>
  <si>
    <t>Paragraph 3: "Production in Texas and Utah stopped in the third quarter of 2015."</t>
  </si>
  <si>
    <t>Since the US does not export any uranium, all uranium is going towards US nuclear plants. Have data on Texas and US nuclear capacity. Created ratio of Texas to National capacity to calculate uranium used in Texas plants. Since Texas does not produce or export uranium, all uranium used in nuclear plants must have been imported.</t>
  </si>
  <si>
    <t>State: Texas, Year: 2017</t>
  </si>
  <si>
    <t xml:space="preserve">Texas does not import any biomass. This was discussed with WEG and decided that biomass is such a small source of energy in Texas that it is negligible. </t>
  </si>
  <si>
    <t>State</t>
  </si>
  <si>
    <t>From looking at top 25 export commodities in the PADD 3 states (New Mexico, Alabama, Arkansas, Mississippi, Louisiana, and Texas), the three most common petroleum liquid exports are HS codes 270900 (Oils; petroleum oils and oils obtained from bituminous minerals, crude), 271019 (Petroleum oils &amp; oils obt. from bituminous mins. (excl. crude) &amp; preps. other than light oils &amp; preps), and 271012 (Light Oils And Preparations Containing Gt=70% By Weight Petroleum Oils Or Oils From Bituminous Minerals, Not Containing Biodiesel, Not Waste Oils).</t>
  </si>
  <si>
    <t>Sources by state:</t>
  </si>
  <si>
    <t>New Mexico</t>
  </si>
  <si>
    <t>Alabama</t>
  </si>
  <si>
    <t>Arkansas</t>
  </si>
  <si>
    <t>Mississippi</t>
  </si>
  <si>
    <t>Louisiana</t>
  </si>
  <si>
    <t>https://www.census.gov/foreign-trade/statistics/state/data/al.html</t>
  </si>
  <si>
    <t>https://www.census.gov/foreign-trade/statistics/state/data/ar.html</t>
  </si>
  <si>
    <t>https://www.census.gov/foreign-trade/statistics/state/data/tx.html</t>
  </si>
  <si>
    <t>https://www.census.gov/foreign-trade/statistics/state/data/nm.html</t>
  </si>
  <si>
    <t>https://www.census.gov/foreign-trade/statistics/state/data/la.html</t>
  </si>
  <si>
    <t>https://www.census.gov/foreign-trade/statistics/state/data/ms.html</t>
  </si>
  <si>
    <t>270900 (millions of 2017 $)</t>
  </si>
  <si>
    <t>271019 (millions of 2017 $)</t>
  </si>
  <si>
    <t>271012 (millions of 2017 $)</t>
  </si>
  <si>
    <t>Total (millions of 2017 $)</t>
  </si>
  <si>
    <t>PADD 3 Total</t>
  </si>
  <si>
    <t>Fraction of PADD 3 exports of top 3 petroleum liquids that are Texas exports</t>
  </si>
  <si>
    <t>Fraction of PADD 3 crude oil distillation capacity that is Texas capacity (used for imports and production)</t>
  </si>
  <si>
    <t>Period: 2017 (Annual)</t>
  </si>
  <si>
    <t>Petroleum-based fuels, biofuels Texas imports/production fraction</t>
  </si>
  <si>
    <t>Petroleum-based fuels, biofuels Texas exports fraction</t>
  </si>
  <si>
    <t>United States Census Bureau</t>
  </si>
  <si>
    <t>HS Codes 270900, 271012, and 271019</t>
  </si>
  <si>
    <t>2017 value</t>
  </si>
  <si>
    <t>State Exports from Alabama, Arksanas, Texas, New Mexico, Lousiana, and Mississippi</t>
  </si>
  <si>
    <t>MEASURE</t>
  </si>
  <si>
    <t>FREQUENCY</t>
  </si>
  <si>
    <t>TIME</t>
  </si>
  <si>
    <t>National</t>
  </si>
  <si>
    <t>Fraction of National</t>
  </si>
  <si>
    <t>MLN_USD</t>
  </si>
  <si>
    <t>A</t>
  </si>
  <si>
    <t>Texas projection only goes out to 2046. After 2046, assume that the Texas economy continues to grow relative to the US economy at the same trend/rate as seen between 2014-2046. Then, multiply that fraction by the US GDP to get Texas GDP for 2046-2050.</t>
  </si>
  <si>
    <t>Texas Normalized Growth</t>
  </si>
  <si>
    <t>US Source:</t>
  </si>
  <si>
    <t xml:space="preserve">Texas Source: </t>
  </si>
  <si>
    <t>https://data.oecd.org/gdp/gdp-long-term-forecast.htm</t>
  </si>
  <si>
    <t>https://comptroller.texas.gov/transparency/reports/forecasts/fall2019/</t>
  </si>
  <si>
    <t>US GDP projections</t>
  </si>
  <si>
    <t>OECD</t>
  </si>
  <si>
    <t>Quarterly National Accounts</t>
  </si>
  <si>
    <t>Real GDP long-term forecast</t>
  </si>
  <si>
    <t>Texas GDP projections</t>
  </si>
  <si>
    <t>Texas Comptroller</t>
  </si>
  <si>
    <t>Fall 2019 Economic Forecast</t>
  </si>
  <si>
    <t xml:space="preserve">Real Gross State Product 1990-2046 </t>
  </si>
  <si>
    <t>This data was not available for Texas, so we used the AEO Table 1 with US data, scaled it with Texas GDP growth factors, and then used same methodology as national model.</t>
  </si>
  <si>
    <t>This spreadsheet was updated/edited by Kelsey Richardson. The following changes were made for Texas: petroleum-based fuels and biofuels were found for Gulf Coast PADD 3 and a multiplier was created to adjust this for Texas; uranium imports, exports, and production (based on US data and fraction for Texas); coal; natural gas; biomass (based on capacity fraction from South Region to Texas); municipal solid waste; time series scaling factor (scaled by Texas GDP growth relative to US).</t>
  </si>
  <si>
    <t>We left the negative values just for formulaic purposes. These values are not used anywhere in the sheet. We recognize this should be zero.</t>
  </si>
  <si>
    <t>https://www.eia.gov/tools/faqs/faq.php?id=45&amp;t=8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</si>
</sst>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 numFmtId="177" formatCode="_(* #,##0_);_(* \(#,##0\);_(* &quot;-&quot;??_);_(@_)"/>
    <numFmt numFmtId="178" formatCode="_(* #,##0.000_);_(* \(#,##0.000\);_(* &quot;-&quot;??_);_(@_)"/>
  </numFmts>
  <fonts count="30"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1"/>
      <color rgb="FF000000"/>
      <name val="Calibri"/>
      <family val="2"/>
      <scheme val="minor"/>
    </font>
    <font>
      <sz val="11"/>
      <color rgb="FF333333"/>
      <name val="Calibri"/>
      <family val="2"/>
      <scheme val="minor"/>
    </font>
    <font>
      <b/>
      <sz val="11"/>
      <color rgb="FF333333"/>
      <name val="Calibri"/>
      <family val="2"/>
      <scheme val="minor"/>
    </font>
  </fonts>
  <fills count="25">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305">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6" fillId="0" borderId="0" xfId="2"/>
    <xf numFmtId="0" fontId="6" fillId="0" borderId="0" xfId="3" applyFont="1"/>
    <xf numFmtId="0" fontId="7" fillId="0" borderId="2" xfId="4" applyFont="1" applyFill="1" applyBorder="1" applyAlignment="1">
      <alignment wrapText="1"/>
    </xf>
    <xf numFmtId="0" fontId="8" fillId="0" borderId="0" xfId="2" applyFont="1"/>
    <xf numFmtId="0" fontId="9" fillId="0" borderId="0" xfId="2" applyFont="1"/>
    <xf numFmtId="0" fontId="10" fillId="0" borderId="0" xfId="5" applyFont="1" applyFill="1" applyBorder="1" applyAlignment="1">
      <alignment horizontal="left"/>
    </xf>
    <xf numFmtId="0" fontId="6" fillId="0" borderId="0" xfId="2" applyAlignment="1" applyProtection="1">
      <alignment horizontal="left"/>
    </xf>
    <xf numFmtId="0" fontId="7" fillId="0" borderId="3" xfId="6" applyFont="1" applyFill="1" applyBorder="1" applyAlignment="1">
      <alignment wrapText="1"/>
    </xf>
    <xf numFmtId="0" fontId="0" fillId="0" borderId="4" xfId="7" applyFont="1" applyFill="1" applyBorder="1" applyAlignment="1">
      <alignment wrapText="1"/>
    </xf>
    <xf numFmtId="0" fontId="11" fillId="0" borderId="0" xfId="2" applyFont="1"/>
    <xf numFmtId="0" fontId="12" fillId="0" borderId="0" xfId="0" applyFont="1"/>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6" fillId="0" borderId="0" xfId="11" applyFont="1"/>
    <xf numFmtId="0" fontId="7" fillId="0" borderId="2" xfId="12" applyFont="1" applyFill="1" applyBorder="1" applyAlignment="1">
      <alignment wrapText="1"/>
    </xf>
    <xf numFmtId="0" fontId="10" fillId="0" borderId="0" xfId="13" applyFont="1" applyFill="1" applyBorder="1" applyAlignment="1">
      <alignment horizontal="left"/>
    </xf>
    <xf numFmtId="0" fontId="7" fillId="0" borderId="3" xfId="14" applyFont="1" applyFill="1" applyBorder="1" applyAlignment="1">
      <alignment wrapText="1"/>
    </xf>
    <xf numFmtId="0" fontId="0" fillId="0" borderId="4" xfId="15" applyFont="1" applyFill="1" applyBorder="1" applyAlignment="1">
      <alignment wrapText="1"/>
    </xf>
    <xf numFmtId="169" fontId="0" fillId="0" borderId="4" xfId="15" applyNumberFormat="1" applyFont="1" applyFill="1" applyAlignment="1">
      <alignment horizontal="right" wrapText="1"/>
    </xf>
    <xf numFmtId="164" fontId="0" fillId="0" borderId="4" xfId="15" applyNumberFormat="1" applyFont="1" applyFill="1" applyAlignment="1">
      <alignment horizontal="right" wrapText="1"/>
    </xf>
    <xf numFmtId="0" fontId="6" fillId="0" borderId="3" xfId="14" applyFont="1" applyFill="1" applyBorder="1" applyAlignment="1">
      <alignment wrapText="1"/>
    </xf>
    <xf numFmtId="4" fontId="0" fillId="0" borderId="4" xfId="15" applyNumberFormat="1" applyFont="1" applyFill="1" applyAlignment="1">
      <alignment horizontal="right" wrapText="1"/>
    </xf>
    <xf numFmtId="3" fontId="7" fillId="0" borderId="3" xfId="14" applyNumberFormat="1" applyFill="1" applyAlignment="1">
      <alignment horizontal="right" wrapText="1"/>
    </xf>
    <xf numFmtId="164" fontId="7" fillId="0" borderId="3" xfId="14" applyNumberFormat="1" applyFill="1" applyAlignment="1">
      <alignment horizontal="right" wrapText="1"/>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176" fontId="12" fillId="2" borderId="0" xfId="0" applyNumberFormat="1" applyFont="1" applyFill="1" applyAlignment="1">
      <alignment horizontal="right"/>
    </xf>
    <xf numFmtId="0" fontId="12" fillId="2" borderId="0" xfId="0" applyFont="1" applyFill="1" applyAlignment="1">
      <alignment horizontal="left"/>
    </xf>
    <xf numFmtId="11" fontId="0" fillId="0" borderId="0" xfId="0" applyNumberFormat="1" applyFont="1" applyAlignment="1">
      <alignment horizontal="right"/>
    </xf>
    <xf numFmtId="176" fontId="0" fillId="0" borderId="0" xfId="0" applyNumberFormat="1" applyFont="1" applyAlignment="1">
      <alignment horizontal="right"/>
    </xf>
    <xf numFmtId="0" fontId="12" fillId="2" borderId="0" xfId="0" applyFont="1" applyFill="1" applyAlignment="1">
      <alignment horizontal="right"/>
    </xf>
    <xf numFmtId="0" fontId="0" fillId="11" borderId="1" xfId="0" quotePrefix="1" applyFill="1" applyBorder="1"/>
    <xf numFmtId="0" fontId="0" fillId="0" borderId="0" xfId="0" applyFont="1" applyFill="1" applyAlignment="1">
      <alignment horizontal="left"/>
    </xf>
    <xf numFmtId="4" fontId="0" fillId="0" borderId="0" xfId="0" applyNumberFormat="1" applyFont="1" applyAlignment="1">
      <alignment horizontal="right"/>
    </xf>
    <xf numFmtId="0" fontId="0" fillId="0" borderId="0" xfId="0" applyFont="1" applyAlignment="1">
      <alignment horizontal="left"/>
    </xf>
    <xf numFmtId="1" fontId="0" fillId="0" borderId="0" xfId="0" applyNumberFormat="1" applyFont="1" applyFill="1" applyAlignment="1">
      <alignment horizontal="right"/>
    </xf>
    <xf numFmtId="1" fontId="0" fillId="0" borderId="0" xfId="0" applyNumberFormat="1" applyFont="1" applyAlignment="1">
      <alignment horizontal="right"/>
    </xf>
    <xf numFmtId="0" fontId="0" fillId="0" borderId="0" xfId="0" applyNumberFormat="1" applyFont="1" applyAlignment="1">
      <alignment horizontal="right"/>
    </xf>
    <xf numFmtId="168" fontId="0" fillId="0" borderId="0" xfId="0" applyNumberFormat="1" applyFill="1"/>
    <xf numFmtId="3" fontId="0" fillId="0" borderId="0" xfId="0" applyNumberFormat="1" applyFont="1" applyAlignment="1">
      <alignment horizontal="right"/>
    </xf>
    <xf numFmtId="0" fontId="0" fillId="0" borderId="0" xfId="0" applyFill="1" applyAlignment="1">
      <alignment horizontal="right"/>
    </xf>
    <xf numFmtId="0" fontId="0" fillId="0" borderId="0" xfId="0" applyFill="1" applyAlignment="1">
      <alignment horizontal="left"/>
    </xf>
    <xf numFmtId="0" fontId="27" fillId="0" borderId="0" xfId="0" applyFont="1"/>
    <xf numFmtId="3" fontId="27" fillId="0" borderId="0" xfId="0" applyNumberFormat="1" applyFont="1" applyFill="1"/>
    <xf numFmtId="0" fontId="27" fillId="0" borderId="0" xfId="0" applyFont="1" applyAlignment="1">
      <alignment horizontal="left"/>
    </xf>
    <xf numFmtId="0" fontId="13" fillId="0" borderId="0" xfId="1" applyFont="1"/>
    <xf numFmtId="3" fontId="0" fillId="0" borderId="0" xfId="0" applyNumberFormat="1" applyFont="1" applyFill="1" applyAlignment="1">
      <alignment horizontal="right"/>
    </xf>
    <xf numFmtId="1" fontId="0" fillId="0" borderId="0" xfId="0" applyNumberFormat="1" applyFill="1"/>
    <xf numFmtId="3" fontId="28" fillId="0" borderId="0" xfId="0" applyNumberFormat="1" applyFont="1"/>
    <xf numFmtId="3" fontId="29" fillId="0" borderId="0" xfId="0" applyNumberFormat="1" applyFont="1"/>
    <xf numFmtId="0" fontId="0" fillId="3" borderId="0" xfId="0" applyFont="1" applyFill="1"/>
    <xf numFmtId="4" fontId="0" fillId="0" borderId="0" xfId="0" applyNumberFormat="1"/>
    <xf numFmtId="0" fontId="0" fillId="0" borderId="0" xfId="0" applyAlignment="1">
      <alignment wrapText="1"/>
    </xf>
    <xf numFmtId="0" fontId="2" fillId="0" borderId="0" xfId="1" applyAlignment="1">
      <alignment wrapText="1"/>
    </xf>
    <xf numFmtId="166" fontId="0" fillId="0" borderId="0" xfId="0" applyNumberFormat="1"/>
    <xf numFmtId="0" fontId="6" fillId="0" borderId="0" xfId="3" applyFont="1" applyFill="1"/>
    <xf numFmtId="0" fontId="1" fillId="0" borderId="0" xfId="0" applyFont="1" applyAlignment="1">
      <alignment vertical="top" wrapText="1"/>
    </xf>
    <xf numFmtId="0" fontId="1" fillId="23" borderId="0" xfId="0" applyFont="1" applyFill="1"/>
    <xf numFmtId="0" fontId="0" fillId="23" borderId="0" xfId="0" applyFill="1"/>
    <xf numFmtId="0" fontId="0" fillId="0" borderId="0" xfId="0" applyFill="1" applyAlignment="1">
      <alignment wrapText="1"/>
    </xf>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right" vertical="center"/>
    </xf>
    <xf numFmtId="177" fontId="0" fillId="0" borderId="0" xfId="0" applyNumberFormat="1" applyFont="1" applyAlignment="1">
      <alignment horizontal="right" vertical="center"/>
    </xf>
    <xf numFmtId="177" fontId="0" fillId="24" borderId="0" xfId="0" applyNumberFormat="1" applyFont="1" applyFill="1" applyAlignment="1">
      <alignment horizontal="right" vertical="center"/>
    </xf>
    <xf numFmtId="178" fontId="0" fillId="0" borderId="0" xfId="0" applyNumberFormat="1" applyFont="1" applyAlignment="1">
      <alignment horizontal="right" vertical="center"/>
    </xf>
    <xf numFmtId="178" fontId="0" fillId="24" borderId="0" xfId="0" applyNumberFormat="1" applyFont="1" applyFill="1" applyAlignment="1">
      <alignment horizontal="right" vertical="center"/>
    </xf>
    <xf numFmtId="0" fontId="0" fillId="0" borderId="0" xfId="0" applyAlignment="1">
      <alignment horizontal="right" vertical="center"/>
    </xf>
    <xf numFmtId="0" fontId="0" fillId="23" borderId="0" xfId="0" applyNumberFormat="1" applyFont="1" applyFill="1" applyAlignment="1">
      <alignment horizontal="right"/>
    </xf>
    <xf numFmtId="0" fontId="8" fillId="0" borderId="0" xfId="2" applyFont="1" applyFill="1" applyBorder="1"/>
    <xf numFmtId="0" fontId="6" fillId="0" borderId="0" xfId="2" applyFill="1" applyBorder="1"/>
    <xf numFmtId="0" fontId="8" fillId="0" borderId="0" xfId="0" applyFont="1" applyFill="1" applyBorder="1"/>
    <xf numFmtId="10" fontId="0" fillId="0" borderId="0" xfId="0" applyNumberFormat="1"/>
    <xf numFmtId="0" fontId="0" fillId="0" borderId="0" xfId="0" applyFont="1" applyAlignment="1">
      <alignment horizontal="left" vertical="top" wrapText="1"/>
    </xf>
    <xf numFmtId="0" fontId="3" fillId="5" borderId="11" xfId="0" applyFont="1" applyFill="1" applyBorder="1" applyAlignment="1">
      <alignment horizontal="center" wrapText="1"/>
    </xf>
    <xf numFmtId="0" fontId="3" fillId="5" borderId="12" xfId="0" applyFont="1" applyFill="1" applyBorder="1" applyAlignment="1">
      <alignment horizontal="center" wrapText="1"/>
    </xf>
    <xf numFmtId="0" fontId="3" fillId="5" borderId="13" xfId="0" applyFont="1" applyFill="1" applyBorder="1" applyAlignment="1">
      <alignment horizontal="center" wrapText="1"/>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3" fillId="6" borderId="13" xfId="0" applyFont="1" applyFill="1" applyBorder="1" applyAlignment="1">
      <alignment horizontal="center" wrapText="1"/>
    </xf>
    <xf numFmtId="0" fontId="4" fillId="7" borderId="18" xfId="0" applyFont="1" applyFill="1" applyBorder="1" applyAlignment="1">
      <alignment horizontal="center" wrapText="1"/>
    </xf>
    <xf numFmtId="0" fontId="4" fillId="7" borderId="15" xfId="0" applyFont="1" applyFill="1" applyBorder="1" applyAlignment="1">
      <alignment horizontal="center" wrapText="1"/>
    </xf>
    <xf numFmtId="0" fontId="1" fillId="0" borderId="0" xfId="0" applyFont="1" applyAlignment="1">
      <alignment horizontal="left" vertical="top" wrapText="1"/>
    </xf>
    <xf numFmtId="0" fontId="6" fillId="0" borderId="5" xfId="8" applyFont="1" applyFill="1" applyBorder="1" applyAlignment="1">
      <alignment wrapText="1"/>
    </xf>
    <xf numFmtId="0" fontId="0" fillId="24" borderId="0" xfId="0" applyFill="1" applyAlignment="1">
      <alignment horizontal="left" wrapText="1"/>
    </xf>
    <xf numFmtId="0" fontId="0" fillId="0" borderId="0" xfId="0" applyFont="1" applyFill="1" applyAlignment="1">
      <alignment horizontal="center"/>
    </xf>
    <xf numFmtId="0" fontId="0" fillId="0" borderId="0" xfId="0" applyAlignment="1">
      <alignment horizontal="center"/>
    </xf>
    <xf numFmtId="0" fontId="0" fillId="0" borderId="0" xfId="0" applyAlignment="1">
      <alignment horizontal="left" wrapText="1"/>
    </xf>
    <xf numFmtId="0" fontId="6" fillId="0" borderId="5" xfId="16" applyFont="1" applyFill="1" applyBorder="1" applyAlignment="1">
      <alignment wrapText="1"/>
    </xf>
    <xf numFmtId="0" fontId="0" fillId="23" borderId="0" xfId="0" applyFill="1" applyAlignment="1">
      <alignment horizontal="center" vertical="center" wrapText="1"/>
    </xf>
    <xf numFmtId="9" fontId="0" fillId="0" borderId="0" xfId="10" applyFont="1"/>
    <xf numFmtId="9" fontId="0" fillId="0" borderId="0" xfId="10" applyFont="1" applyFill="1"/>
  </cellXfs>
  <cellStyles count="21">
    <cellStyle name="Body: normal cell" xfId="7"/>
    <cellStyle name="Body: normal cell 2" xfId="15"/>
    <cellStyle name="Comma" xfId="9" builtinId="3"/>
    <cellStyle name="Font: Calibri, 9pt regular" xfId="3"/>
    <cellStyle name="Font: Calibri, 9pt regular 2" xfId="11"/>
    <cellStyle name="Footnotes: all except top row" xfId="17"/>
    <cellStyle name="Footnotes: top row" xfId="8"/>
    <cellStyle name="Footnotes: top row 2" xfId="16"/>
    <cellStyle name="Header: bottom row" xfId="4"/>
    <cellStyle name="Header: bottom row 2" xfId="12"/>
    <cellStyle name="Header: top rows" xfId="18"/>
    <cellStyle name="Hyperlink" xfId="1" builtinId="8"/>
    <cellStyle name="Normal" xfId="0" builtinId="0"/>
    <cellStyle name="Normal 2" xfId="2"/>
    <cellStyle name="Parent row" xfId="6"/>
    <cellStyle name="Parent row 2" xfId="14"/>
    <cellStyle name="Percent" xfId="10" builtinId="5"/>
    <cellStyle name="Section Break" xfId="19"/>
    <cellStyle name="Section Break: parent row" xfId="20"/>
    <cellStyle name="Table title" xfId="5"/>
    <cellStyle name="Table title 2"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ia.gov/dnav/pet/hist/LeafHandler.ashx?n=PET&amp;s=8_NA_8PH_STX_6&amp;f=A" TargetMode="External"/><Relationship Id="rId13" Type="http://schemas.openxmlformats.org/officeDocument/2006/relationships/hyperlink" Target="https://www.tceq.texas.gov/assets/public/comm_exec/pubs/as/187-18.pdf" TargetMode="External"/><Relationship Id="rId18" Type="http://schemas.openxmlformats.org/officeDocument/2006/relationships/hyperlink" Target="https://www.census.gov/foreign-trade/statistics/state/data/tx.html" TargetMode="External"/><Relationship Id="rId3" Type="http://schemas.openxmlformats.org/officeDocument/2006/relationships/hyperlink" Target="https://www.uranium.info/unit_conversion_table.php" TargetMode="External"/><Relationship Id="rId21" Type="http://schemas.openxmlformats.org/officeDocument/2006/relationships/hyperlink" Target="https://www.census.gov/foreign-trade/statistics/state/data/ms.html" TargetMode="External"/><Relationship Id="rId7" Type="http://schemas.openxmlformats.org/officeDocument/2006/relationships/hyperlink" Target="https://www.eia.gov/energyexplained/nuclear/us-nuclear-industry.php" TargetMode="External"/><Relationship Id="rId12" Type="http://schemas.openxmlformats.org/officeDocument/2006/relationships/hyperlink" Target="https://www.eia.gov/biofuels/biomass/?year=2017&amp;month=01" TargetMode="External"/><Relationship Id="rId17" Type="http://schemas.openxmlformats.org/officeDocument/2006/relationships/hyperlink" Target="https://www.census.gov/foreign-trade/statistics/state/data/ar.html" TargetMode="External"/><Relationship Id="rId2" Type="http://schemas.openxmlformats.org/officeDocument/2006/relationships/hyperlink" Target="https://www.eia.gov/todayinenergy/detail.php?id=37192" TargetMode="External"/><Relationship Id="rId16" Type="http://schemas.openxmlformats.org/officeDocument/2006/relationships/hyperlink" Target="https://www.census.gov/foreign-trade/statistics/state/data/al.html" TargetMode="External"/><Relationship Id="rId20" Type="http://schemas.openxmlformats.org/officeDocument/2006/relationships/hyperlink" Target="https://www.census.gov/foreign-trade/statistics/state/data/la.html"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nei.org/CorporateSite/media/filefolder/resources/fact-sheets/state-fact-sheets/Texas-State-Fact-Sheet.pdf" TargetMode="External"/><Relationship Id="rId11" Type="http://schemas.openxmlformats.org/officeDocument/2006/relationships/hyperlink" Target="https://www.eia.gov/state/seds/sep_prod/pdf/PT1_TX.pdf" TargetMode="External"/><Relationship Id="rId24" Type="http://schemas.openxmlformats.org/officeDocument/2006/relationships/printerSettings" Target="../printerSettings/printerSettings1.bin"/><Relationship Id="rId5" Type="http://schemas.openxmlformats.org/officeDocument/2006/relationships/hyperlink" Target="https://www.eia.gov/todayinenergy/detail.php?id=26472" TargetMode="External"/><Relationship Id="rId15" Type="http://schemas.openxmlformats.org/officeDocument/2006/relationships/hyperlink" Target="https://www.afpm.org/system/files/attachments/AFPM-Capacity-Report-2019.pdf" TargetMode="External"/><Relationship Id="rId23" Type="http://schemas.openxmlformats.org/officeDocument/2006/relationships/hyperlink" Target="https://comptroller.texas.gov/transparency/reports/forecasts/fall2019/" TargetMode="External"/><Relationship Id="rId10" Type="http://schemas.openxmlformats.org/officeDocument/2006/relationships/hyperlink" Target="https://www.eia.gov/dnav/ng/ng_move_state_a_EPG0_EEX_Mmcf_a.htm" TargetMode="External"/><Relationship Id="rId19" Type="http://schemas.openxmlformats.org/officeDocument/2006/relationships/hyperlink" Target="https://www.census.gov/foreign-trade/statistics/state/data/nm.html" TargetMode="External"/><Relationship Id="rId4" Type="http://schemas.openxmlformats.org/officeDocument/2006/relationships/hyperlink" Target="https://www.eia.gov/dnav/pet/pet_sum_snd_d_r30_mbbl_a_cur.htm" TargetMode="External"/><Relationship Id="rId9" Type="http://schemas.openxmlformats.org/officeDocument/2006/relationships/hyperlink" Target="http://www.uigi.com/h2_conv.html" TargetMode="External"/><Relationship Id="rId14" Type="http://schemas.openxmlformats.org/officeDocument/2006/relationships/hyperlink" Target="https://www.12newsnow.com/article/news/local/power-city/german-pellets-reopening-after-18-month-closure-following-fire-silo-collapse-at-port-arthur-facility/502-65b968b7-1b53-4a2a-a53c-70a5073d7a7d" TargetMode="External"/><Relationship Id="rId22" Type="http://schemas.openxmlformats.org/officeDocument/2006/relationships/hyperlink" Target="https://data.oecd.org/gdp/gdp-long-term-forecast.ht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eia.gov/tools/faqs/faq.php?id=45&amp;t=8"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ensus.gov/foreign-trade/statistics/state/data/tx.html" TargetMode="External"/><Relationship Id="rId2" Type="http://schemas.openxmlformats.org/officeDocument/2006/relationships/hyperlink" Target="https://www.census.gov/foreign-trade/statistics/state/data/ar.html" TargetMode="External"/><Relationship Id="rId1" Type="http://schemas.openxmlformats.org/officeDocument/2006/relationships/hyperlink" Target="https://www.census.gov/foreign-trade/statistics/state/data/al.html" TargetMode="External"/><Relationship Id="rId6" Type="http://schemas.openxmlformats.org/officeDocument/2006/relationships/hyperlink" Target="https://www.census.gov/foreign-trade/statistics/state/data/ms.html" TargetMode="External"/><Relationship Id="rId5" Type="http://schemas.openxmlformats.org/officeDocument/2006/relationships/hyperlink" Target="https://www.census.gov/foreign-trade/statistics/state/data/la.html" TargetMode="External"/><Relationship Id="rId4" Type="http://schemas.openxmlformats.org/officeDocument/2006/relationships/hyperlink" Target="https://www.census.gov/foreign-trade/statistics/state/data/nm.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omptroller.texas.gov/transparency/reports/forecasts/fall2019/" TargetMode="External"/><Relationship Id="rId1" Type="http://schemas.openxmlformats.org/officeDocument/2006/relationships/hyperlink" Target="https://data.oecd.org/gdp/gdp-long-term-forecast.ht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tabSelected="1" topLeftCell="A157" zoomScale="125" workbookViewId="0">
      <selection activeCell="A170" sqref="A170:B170"/>
    </sheetView>
  </sheetViews>
  <sheetFormatPr defaultColWidth="8.796875" defaultRowHeight="14.25" x14ac:dyDescent="0.45"/>
  <cols>
    <col min="2" max="2" width="88.33203125" customWidth="1"/>
  </cols>
  <sheetData>
    <row r="1" spans="1:2" x14ac:dyDescent="0.45">
      <c r="A1" s="1" t="s">
        <v>584</v>
      </c>
    </row>
    <row r="2" spans="1:2" x14ac:dyDescent="0.45">
      <c r="A2" s="1" t="s">
        <v>585</v>
      </c>
    </row>
    <row r="3" spans="1:2" x14ac:dyDescent="0.45">
      <c r="A3" s="1" t="s">
        <v>586</v>
      </c>
    </row>
    <row r="5" spans="1:2" x14ac:dyDescent="0.45">
      <c r="A5" s="1" t="s">
        <v>0</v>
      </c>
      <c r="B5" s="2" t="s">
        <v>1</v>
      </c>
    </row>
    <row r="6" spans="1:2" x14ac:dyDescent="0.45">
      <c r="B6" t="s">
        <v>2</v>
      </c>
    </row>
    <row r="7" spans="1:2" x14ac:dyDescent="0.45">
      <c r="B7" s="254">
        <v>2019</v>
      </c>
    </row>
    <row r="8" spans="1:2" x14ac:dyDescent="0.45">
      <c r="B8" t="s">
        <v>3</v>
      </c>
    </row>
    <row r="9" spans="1:2" x14ac:dyDescent="0.45">
      <c r="B9" s="4" t="s">
        <v>604</v>
      </c>
    </row>
    <row r="10" spans="1:2" x14ac:dyDescent="0.45">
      <c r="B10" t="s">
        <v>603</v>
      </c>
    </row>
    <row r="12" spans="1:2" x14ac:dyDescent="0.45">
      <c r="B12" s="2" t="s">
        <v>709</v>
      </c>
    </row>
    <row r="13" spans="1:2" x14ac:dyDescent="0.45">
      <c r="B13" t="s">
        <v>678</v>
      </c>
    </row>
    <row r="14" spans="1:2" x14ac:dyDescent="0.45">
      <c r="B14" s="3">
        <v>2019</v>
      </c>
    </row>
    <row r="15" spans="1:2" x14ac:dyDescent="0.45">
      <c r="B15" t="s">
        <v>679</v>
      </c>
    </row>
    <row r="16" spans="1:2" x14ac:dyDescent="0.45">
      <c r="B16" s="4" t="s">
        <v>681</v>
      </c>
    </row>
    <row r="17" spans="2:2" x14ac:dyDescent="0.45">
      <c r="B17" t="s">
        <v>680</v>
      </c>
    </row>
    <row r="19" spans="2:2" x14ac:dyDescent="0.45">
      <c r="B19" s="2" t="s">
        <v>728</v>
      </c>
    </row>
    <row r="20" spans="2:2" x14ac:dyDescent="0.45">
      <c r="B20" s="32" t="s">
        <v>729</v>
      </c>
    </row>
    <row r="21" spans="2:2" x14ac:dyDescent="0.45">
      <c r="B21" s="3">
        <v>2018</v>
      </c>
    </row>
    <row r="22" spans="2:2" x14ac:dyDescent="0.45">
      <c r="B22" t="s">
        <v>730</v>
      </c>
    </row>
    <row r="23" spans="2:2" x14ac:dyDescent="0.45">
      <c r="B23" s="4" t="s">
        <v>726</v>
      </c>
    </row>
    <row r="24" spans="2:2" x14ac:dyDescent="0.45">
      <c r="B24" t="s">
        <v>731</v>
      </c>
    </row>
    <row r="26" spans="2:2" x14ac:dyDescent="0.45">
      <c r="B26" s="2" t="s">
        <v>732</v>
      </c>
    </row>
    <row r="27" spans="2:2" x14ac:dyDescent="0.45">
      <c r="B27" s="32" t="s">
        <v>733</v>
      </c>
    </row>
    <row r="28" spans="2:2" x14ac:dyDescent="0.45">
      <c r="B28" s="3">
        <v>2019</v>
      </c>
    </row>
    <row r="29" spans="2:2" x14ac:dyDescent="0.45">
      <c r="B29" t="s">
        <v>734</v>
      </c>
    </row>
    <row r="30" spans="2:2" x14ac:dyDescent="0.45">
      <c r="B30" s="4" t="s">
        <v>727</v>
      </c>
    </row>
    <row r="31" spans="2:2" x14ac:dyDescent="0.45">
      <c r="B31" t="s">
        <v>735</v>
      </c>
    </row>
    <row r="33" spans="1:2" x14ac:dyDescent="0.45">
      <c r="B33" s="2" t="s">
        <v>710</v>
      </c>
    </row>
    <row r="34" spans="1:2" x14ac:dyDescent="0.45">
      <c r="B34" s="32" t="s">
        <v>711</v>
      </c>
    </row>
    <row r="35" spans="1:2" x14ac:dyDescent="0.45">
      <c r="B35" s="3">
        <v>2019</v>
      </c>
    </row>
    <row r="36" spans="1:2" x14ac:dyDescent="0.45">
      <c r="B36" t="s">
        <v>714</v>
      </c>
    </row>
    <row r="37" spans="1:2" x14ac:dyDescent="0.45">
      <c r="B37" s="4" t="s">
        <v>695</v>
      </c>
    </row>
    <row r="38" spans="1:2" x14ac:dyDescent="0.45">
      <c r="B38" s="4" t="s">
        <v>696</v>
      </c>
    </row>
    <row r="39" spans="1:2" x14ac:dyDescent="0.45">
      <c r="B39" s="4" t="s">
        <v>697</v>
      </c>
    </row>
    <row r="40" spans="1:2" x14ac:dyDescent="0.45">
      <c r="B40" s="4" t="s">
        <v>698</v>
      </c>
    </row>
    <row r="41" spans="1:2" x14ac:dyDescent="0.45">
      <c r="B41" s="4" t="s">
        <v>699</v>
      </c>
    </row>
    <row r="42" spans="1:2" x14ac:dyDescent="0.45">
      <c r="B42" s="4" t="s">
        <v>700</v>
      </c>
    </row>
    <row r="43" spans="1:2" x14ac:dyDescent="0.45">
      <c r="B43" t="s">
        <v>712</v>
      </c>
    </row>
    <row r="44" spans="1:2" x14ac:dyDescent="0.45">
      <c r="B44" t="s">
        <v>713</v>
      </c>
    </row>
    <row r="46" spans="1:2" x14ac:dyDescent="0.45">
      <c r="A46" s="32"/>
      <c r="B46" s="2" t="s">
        <v>607</v>
      </c>
    </row>
    <row r="47" spans="1:2" x14ac:dyDescent="0.45">
      <c r="A47" s="32"/>
      <c r="B47" t="s">
        <v>2</v>
      </c>
    </row>
    <row r="48" spans="1:2" x14ac:dyDescent="0.45">
      <c r="A48" s="32"/>
      <c r="B48" s="3">
        <v>2018</v>
      </c>
    </row>
    <row r="49" spans="1:2" x14ac:dyDescent="0.45">
      <c r="A49" s="32"/>
      <c r="B49" t="s">
        <v>4</v>
      </c>
    </row>
    <row r="50" spans="1:2" x14ac:dyDescent="0.45">
      <c r="A50" s="32"/>
      <c r="B50" s="4" t="s">
        <v>5</v>
      </c>
    </row>
    <row r="51" spans="1:2" x14ac:dyDescent="0.45">
      <c r="A51" s="32"/>
      <c r="B51" t="s">
        <v>6</v>
      </c>
    </row>
    <row r="52" spans="1:2" x14ac:dyDescent="0.45">
      <c r="A52" s="32"/>
    </row>
    <row r="53" spans="1:2" x14ac:dyDescent="0.45">
      <c r="A53" s="32"/>
      <c r="B53" s="2" t="s">
        <v>613</v>
      </c>
    </row>
    <row r="54" spans="1:2" x14ac:dyDescent="0.45">
      <c r="A54" s="32"/>
      <c r="B54" t="s">
        <v>2</v>
      </c>
    </row>
    <row r="55" spans="1:2" x14ac:dyDescent="0.45">
      <c r="A55" s="32"/>
      <c r="B55" s="245">
        <v>2020</v>
      </c>
    </row>
    <row r="56" spans="1:2" x14ac:dyDescent="0.45">
      <c r="A56" s="32"/>
      <c r="B56" s="245" t="s">
        <v>615</v>
      </c>
    </row>
    <row r="57" spans="1:2" x14ac:dyDescent="0.45">
      <c r="A57" s="32"/>
      <c r="B57" s="4" t="s">
        <v>614</v>
      </c>
    </row>
    <row r="58" spans="1:2" x14ac:dyDescent="0.45">
      <c r="A58" s="32"/>
    </row>
    <row r="59" spans="1:2" x14ac:dyDescent="0.45">
      <c r="A59" s="32"/>
      <c r="B59" s="2" t="s">
        <v>608</v>
      </c>
    </row>
    <row r="60" spans="1:2" x14ac:dyDescent="0.45">
      <c r="A60" s="32"/>
      <c r="B60" s="35" t="s">
        <v>609</v>
      </c>
    </row>
    <row r="61" spans="1:2" x14ac:dyDescent="0.45">
      <c r="A61" s="32"/>
      <c r="B61" s="245">
        <v>2018</v>
      </c>
    </row>
    <row r="62" spans="1:2" x14ac:dyDescent="0.45">
      <c r="A62" s="32"/>
      <c r="B62" s="245" t="s">
        <v>610</v>
      </c>
    </row>
    <row r="63" spans="1:2" x14ac:dyDescent="0.45">
      <c r="A63" s="32"/>
      <c r="B63" s="4" t="s">
        <v>611</v>
      </c>
    </row>
    <row r="64" spans="1:2" x14ac:dyDescent="0.45">
      <c r="A64" s="32"/>
      <c r="B64" s="35" t="s">
        <v>612</v>
      </c>
    </row>
    <row r="65" spans="1:2" x14ac:dyDescent="0.45">
      <c r="A65" s="32"/>
      <c r="B65" s="4"/>
    </row>
    <row r="66" spans="1:2" x14ac:dyDescent="0.45">
      <c r="A66" s="32"/>
      <c r="B66" s="2" t="s">
        <v>622</v>
      </c>
    </row>
    <row r="67" spans="1:2" x14ac:dyDescent="0.45">
      <c r="A67" s="32"/>
      <c r="B67" t="s">
        <v>2</v>
      </c>
    </row>
    <row r="68" spans="1:2" x14ac:dyDescent="0.45">
      <c r="A68" s="32"/>
      <c r="B68" s="3">
        <v>2016</v>
      </c>
    </row>
    <row r="69" spans="1:2" x14ac:dyDescent="0.45">
      <c r="A69" s="32"/>
      <c r="B69" t="s">
        <v>606</v>
      </c>
    </row>
    <row r="70" spans="1:2" x14ac:dyDescent="0.45">
      <c r="A70" s="32"/>
      <c r="B70" s="4" t="s">
        <v>605</v>
      </c>
    </row>
    <row r="71" spans="1:2" x14ac:dyDescent="0.45">
      <c r="A71" s="32"/>
      <c r="B71" t="s">
        <v>683</v>
      </c>
    </row>
    <row r="72" spans="1:2" x14ac:dyDescent="0.45">
      <c r="A72" s="32"/>
    </row>
    <row r="73" spans="1:2" x14ac:dyDescent="0.45">
      <c r="A73" s="32"/>
      <c r="B73" s="2" t="s">
        <v>644</v>
      </c>
    </row>
    <row r="74" spans="1:2" x14ac:dyDescent="0.45">
      <c r="A74" s="32"/>
      <c r="B74" t="s">
        <v>2</v>
      </c>
    </row>
    <row r="75" spans="1:2" x14ac:dyDescent="0.45">
      <c r="A75" s="32"/>
      <c r="B75" s="3">
        <v>2017</v>
      </c>
    </row>
    <row r="76" spans="1:2" x14ac:dyDescent="0.45">
      <c r="A76" s="32"/>
      <c r="B76" t="s">
        <v>645</v>
      </c>
    </row>
    <row r="77" spans="1:2" x14ac:dyDescent="0.45">
      <c r="A77" s="32"/>
      <c r="B77" s="4" t="s">
        <v>646</v>
      </c>
    </row>
    <row r="78" spans="1:2" x14ac:dyDescent="0.45">
      <c r="A78" s="32"/>
      <c r="B78" s="258" t="s">
        <v>647</v>
      </c>
    </row>
    <row r="79" spans="1:2" x14ac:dyDescent="0.45">
      <c r="A79" s="32"/>
      <c r="B79" s="258" t="s">
        <v>648</v>
      </c>
    </row>
    <row r="80" spans="1:2" x14ac:dyDescent="0.45">
      <c r="A80" s="32"/>
      <c r="B80" s="258" t="s">
        <v>649</v>
      </c>
    </row>
    <row r="81" spans="1:2" x14ac:dyDescent="0.45">
      <c r="A81" s="32"/>
      <c r="B81" s="258" t="s">
        <v>650</v>
      </c>
    </row>
    <row r="82" spans="1:2" x14ac:dyDescent="0.45">
      <c r="A82" s="32"/>
      <c r="B82" s="4"/>
    </row>
    <row r="83" spans="1:2" x14ac:dyDescent="0.45">
      <c r="A83" s="32"/>
      <c r="B83" s="2" t="s">
        <v>636</v>
      </c>
    </row>
    <row r="84" spans="1:2" x14ac:dyDescent="0.45">
      <c r="A84" s="32"/>
      <c r="B84" t="s">
        <v>2</v>
      </c>
    </row>
    <row r="85" spans="1:2" x14ac:dyDescent="0.45">
      <c r="A85" s="32"/>
      <c r="B85" s="3">
        <v>2020</v>
      </c>
    </row>
    <row r="86" spans="1:2" x14ac:dyDescent="0.45">
      <c r="A86" s="32"/>
      <c r="B86" t="s">
        <v>637</v>
      </c>
    </row>
    <row r="87" spans="1:2" x14ac:dyDescent="0.45">
      <c r="A87" s="32"/>
      <c r="B87" s="4" t="s">
        <v>638</v>
      </c>
    </row>
    <row r="88" spans="1:2" x14ac:dyDescent="0.45">
      <c r="A88" s="32"/>
      <c r="B88" t="s">
        <v>685</v>
      </c>
    </row>
    <row r="89" spans="1:2" x14ac:dyDescent="0.45">
      <c r="A89" s="32"/>
    </row>
    <row r="90" spans="1:2" x14ac:dyDescent="0.45">
      <c r="A90" s="32"/>
      <c r="B90" s="2" t="s">
        <v>639</v>
      </c>
    </row>
    <row r="91" spans="1:2" x14ac:dyDescent="0.45">
      <c r="A91" s="32"/>
      <c r="B91" t="s">
        <v>2</v>
      </c>
    </row>
    <row r="92" spans="1:2" x14ac:dyDescent="0.45">
      <c r="A92" s="32"/>
      <c r="B92" s="3">
        <v>2017</v>
      </c>
    </row>
    <row r="93" spans="1:2" x14ac:dyDescent="0.45">
      <c r="A93" s="32"/>
      <c r="B93" s="257" t="s">
        <v>640</v>
      </c>
    </row>
    <row r="94" spans="1:2" x14ac:dyDescent="0.45">
      <c r="A94" s="32"/>
      <c r="B94" s="4" t="s">
        <v>641</v>
      </c>
    </row>
    <row r="95" spans="1:2" x14ac:dyDescent="0.45">
      <c r="A95" s="32"/>
      <c r="B95" t="s">
        <v>642</v>
      </c>
    </row>
    <row r="96" spans="1:2" x14ac:dyDescent="0.45">
      <c r="A96" s="32"/>
    </row>
    <row r="97" spans="1:2" x14ac:dyDescent="0.45">
      <c r="A97" s="32"/>
      <c r="B97" s="2" t="s">
        <v>665</v>
      </c>
    </row>
    <row r="98" spans="1:2" x14ac:dyDescent="0.45">
      <c r="A98" s="32"/>
      <c r="B98" t="s">
        <v>2</v>
      </c>
    </row>
    <row r="99" spans="1:2" x14ac:dyDescent="0.45">
      <c r="A99" s="32"/>
      <c r="B99" s="3">
        <v>2017</v>
      </c>
    </row>
    <row r="100" spans="1:2" x14ac:dyDescent="0.45">
      <c r="A100" s="32"/>
      <c r="B100" t="s">
        <v>7</v>
      </c>
    </row>
    <row r="101" spans="1:2" x14ac:dyDescent="0.45">
      <c r="A101" s="32"/>
      <c r="B101" s="4" t="s">
        <v>652</v>
      </c>
    </row>
    <row r="102" spans="1:2" x14ac:dyDescent="0.45">
      <c r="A102" s="32"/>
      <c r="B102" s="258" t="s">
        <v>666</v>
      </c>
    </row>
    <row r="103" spans="1:2" x14ac:dyDescent="0.45">
      <c r="A103" s="32"/>
      <c r="B103" s="4"/>
    </row>
    <row r="104" spans="1:2" x14ac:dyDescent="0.45">
      <c r="A104" s="32"/>
      <c r="B104" s="2" t="s">
        <v>667</v>
      </c>
    </row>
    <row r="105" spans="1:2" x14ac:dyDescent="0.45">
      <c r="A105" s="32"/>
      <c r="B105" t="s">
        <v>660</v>
      </c>
    </row>
    <row r="106" spans="1:2" x14ac:dyDescent="0.45">
      <c r="A106" s="32"/>
      <c r="B106" s="3">
        <v>2019</v>
      </c>
    </row>
    <row r="107" spans="1:2" x14ac:dyDescent="0.45">
      <c r="A107" s="32"/>
      <c r="B107" s="255" t="s">
        <v>661</v>
      </c>
    </row>
    <row r="108" spans="1:2" ht="28.5" x14ac:dyDescent="0.45">
      <c r="A108" s="32"/>
      <c r="B108" s="266" t="s">
        <v>662</v>
      </c>
    </row>
    <row r="109" spans="1:2" ht="28.5" x14ac:dyDescent="0.45">
      <c r="A109" s="32"/>
      <c r="B109" s="265" t="s">
        <v>663</v>
      </c>
    </row>
    <row r="110" spans="1:2" x14ac:dyDescent="0.45">
      <c r="A110" s="32"/>
      <c r="B110" s="265" t="s">
        <v>664</v>
      </c>
    </row>
    <row r="111" spans="1:2" x14ac:dyDescent="0.45">
      <c r="A111" s="32"/>
    </row>
    <row r="112" spans="1:2" x14ac:dyDescent="0.45">
      <c r="A112" s="32"/>
      <c r="B112" s="2" t="s">
        <v>651</v>
      </c>
    </row>
    <row r="113" spans="1:2" x14ac:dyDescent="0.45">
      <c r="A113" s="32"/>
      <c r="B113" t="s">
        <v>2</v>
      </c>
    </row>
    <row r="114" spans="1:2" x14ac:dyDescent="0.45">
      <c r="A114" s="32"/>
      <c r="B114" s="3">
        <v>2017</v>
      </c>
    </row>
    <row r="115" spans="1:2" x14ac:dyDescent="0.45">
      <c r="A115" s="32"/>
      <c r="B115" t="s">
        <v>7</v>
      </c>
    </row>
    <row r="116" spans="1:2" x14ac:dyDescent="0.45">
      <c r="A116" s="32"/>
      <c r="B116" s="4" t="s">
        <v>672</v>
      </c>
    </row>
    <row r="117" spans="1:2" x14ac:dyDescent="0.45">
      <c r="A117" s="32"/>
      <c r="B117" t="s">
        <v>668</v>
      </c>
    </row>
    <row r="118" spans="1:2" x14ac:dyDescent="0.45">
      <c r="A118" s="32"/>
    </row>
    <row r="119" spans="1:2" x14ac:dyDescent="0.45">
      <c r="A119" s="32"/>
      <c r="B119" s="2" t="s">
        <v>682</v>
      </c>
    </row>
    <row r="120" spans="1:2" ht="28.5" x14ac:dyDescent="0.45">
      <c r="A120" s="32"/>
      <c r="B120" s="272" t="s">
        <v>686</v>
      </c>
    </row>
    <row r="121" spans="1:2" x14ac:dyDescent="0.45">
      <c r="A121" s="32"/>
    </row>
    <row r="122" spans="1:2" x14ac:dyDescent="0.45">
      <c r="A122" s="32"/>
      <c r="B122" s="2" t="s">
        <v>653</v>
      </c>
    </row>
    <row r="123" spans="1:2" x14ac:dyDescent="0.45">
      <c r="A123" s="32"/>
      <c r="B123" t="s">
        <v>2</v>
      </c>
    </row>
    <row r="124" spans="1:2" x14ac:dyDescent="0.45">
      <c r="A124" s="32"/>
      <c r="B124" s="3">
        <v>2019</v>
      </c>
    </row>
    <row r="125" spans="1:2" x14ac:dyDescent="0.45">
      <c r="A125" s="32"/>
      <c r="B125" t="s">
        <v>8</v>
      </c>
    </row>
    <row r="126" spans="1:2" x14ac:dyDescent="0.45">
      <c r="A126" s="32"/>
      <c r="B126" s="4" t="s">
        <v>9</v>
      </c>
    </row>
    <row r="127" spans="1:2" x14ac:dyDescent="0.45">
      <c r="A127" s="32"/>
      <c r="B127" t="s">
        <v>10</v>
      </c>
    </row>
    <row r="128" spans="1:2" ht="28.5" x14ac:dyDescent="0.45">
      <c r="A128" s="32"/>
      <c r="B128" s="272" t="s">
        <v>736</v>
      </c>
    </row>
    <row r="129" spans="1:2" x14ac:dyDescent="0.45">
      <c r="A129" s="32"/>
    </row>
    <row r="130" spans="1:2" x14ac:dyDescent="0.45">
      <c r="A130" s="32"/>
      <c r="B130" s="2" t="s">
        <v>250</v>
      </c>
    </row>
    <row r="131" spans="1:2" x14ac:dyDescent="0.45">
      <c r="A131" s="32"/>
      <c r="B131" t="s">
        <v>655</v>
      </c>
    </row>
    <row r="132" spans="1:2" x14ac:dyDescent="0.45">
      <c r="A132" s="32"/>
      <c r="B132" s="3">
        <v>2017</v>
      </c>
    </row>
    <row r="133" spans="1:2" x14ac:dyDescent="0.45">
      <c r="A133" s="32"/>
      <c r="B133" t="s">
        <v>656</v>
      </c>
    </row>
    <row r="134" spans="1:2" x14ac:dyDescent="0.45">
      <c r="A134" s="32"/>
      <c r="B134" s="4" t="s">
        <v>657</v>
      </c>
    </row>
    <row r="135" spans="1:2" x14ac:dyDescent="0.45">
      <c r="A135" s="32"/>
      <c r="B135" s="258" t="s">
        <v>658</v>
      </c>
    </row>
    <row r="136" spans="1:2" x14ac:dyDescent="0.45">
      <c r="A136" s="32"/>
      <c r="B136" s="4"/>
    </row>
    <row r="137" spans="1:2" x14ac:dyDescent="0.45">
      <c r="A137" s="32"/>
      <c r="B137" s="2" t="s">
        <v>49</v>
      </c>
    </row>
    <row r="138" spans="1:2" x14ac:dyDescent="0.45">
      <c r="A138" s="32"/>
      <c r="B138" t="s">
        <v>2</v>
      </c>
    </row>
    <row r="139" spans="1:2" x14ac:dyDescent="0.45">
      <c r="A139" s="32"/>
      <c r="B139" s="3">
        <v>2019</v>
      </c>
    </row>
    <row r="140" spans="1:2" x14ac:dyDescent="0.45">
      <c r="A140" s="32"/>
      <c r="B140" t="s">
        <v>624</v>
      </c>
    </row>
    <row r="141" spans="1:2" x14ac:dyDescent="0.45">
      <c r="A141" s="32"/>
      <c r="B141" s="4" t="s">
        <v>625</v>
      </c>
    </row>
    <row r="142" spans="1:2" x14ac:dyDescent="0.45">
      <c r="A142" s="32"/>
      <c r="B142" s="4"/>
    </row>
    <row r="143" spans="1:2" x14ac:dyDescent="0.45">
      <c r="A143" s="32"/>
      <c r="B143" s="2" t="s">
        <v>555</v>
      </c>
    </row>
    <row r="144" spans="1:2" x14ac:dyDescent="0.45">
      <c r="A144" s="32"/>
      <c r="B144" t="s">
        <v>549</v>
      </c>
    </row>
    <row r="145" spans="1:2" x14ac:dyDescent="0.45">
      <c r="A145" s="32"/>
      <c r="B145" s="3">
        <v>2019</v>
      </c>
    </row>
    <row r="146" spans="1:2" x14ac:dyDescent="0.45">
      <c r="A146" s="32"/>
      <c r="B146" t="s">
        <v>8</v>
      </c>
    </row>
    <row r="147" spans="1:2" x14ac:dyDescent="0.45">
      <c r="A147" s="32"/>
      <c r="B147" s="230" t="s">
        <v>550</v>
      </c>
    </row>
    <row r="148" spans="1:2" x14ac:dyDescent="0.45">
      <c r="A148" s="32"/>
      <c r="B148" t="s">
        <v>551</v>
      </c>
    </row>
    <row r="149" spans="1:2" x14ac:dyDescent="0.45">
      <c r="A149" s="32"/>
    </row>
    <row r="150" spans="1:2" x14ac:dyDescent="0.45">
      <c r="A150" s="32"/>
      <c r="B150" s="2" t="s">
        <v>556</v>
      </c>
    </row>
    <row r="151" spans="1:2" x14ac:dyDescent="0.45">
      <c r="A151" s="32"/>
      <c r="B151" t="s">
        <v>552</v>
      </c>
    </row>
    <row r="152" spans="1:2" x14ac:dyDescent="0.45">
      <c r="A152" s="32"/>
      <c r="B152" s="3">
        <v>2019</v>
      </c>
    </row>
    <row r="153" spans="1:2" x14ac:dyDescent="0.45">
      <c r="A153" s="32"/>
      <c r="B153" t="s">
        <v>589</v>
      </c>
    </row>
    <row r="154" spans="1:2" x14ac:dyDescent="0.45">
      <c r="A154" s="32"/>
      <c r="B154" t="s">
        <v>553</v>
      </c>
    </row>
    <row r="155" spans="1:2" x14ac:dyDescent="0.45">
      <c r="A155" s="32"/>
      <c r="B155" t="s">
        <v>554</v>
      </c>
    </row>
    <row r="156" spans="1:2" x14ac:dyDescent="0.45">
      <c r="A156" s="32"/>
    </row>
    <row r="157" spans="1:2" x14ac:dyDescent="0.45">
      <c r="A157" s="32"/>
      <c r="B157" s="2" t="s">
        <v>557</v>
      </c>
    </row>
    <row r="158" spans="1:2" x14ac:dyDescent="0.45">
      <c r="A158" s="32"/>
      <c r="B158" t="s">
        <v>558</v>
      </c>
    </row>
    <row r="159" spans="1:2" x14ac:dyDescent="0.45">
      <c r="A159" s="32"/>
      <c r="B159" s="3">
        <v>2019</v>
      </c>
    </row>
    <row r="160" spans="1:2" x14ac:dyDescent="0.45">
      <c r="A160" s="32"/>
      <c r="B160" t="s">
        <v>560</v>
      </c>
    </row>
    <row r="161" spans="1:2" x14ac:dyDescent="0.45">
      <c r="A161" s="32"/>
      <c r="B161" s="4" t="s">
        <v>559</v>
      </c>
    </row>
    <row r="162" spans="1:2" x14ac:dyDescent="0.45">
      <c r="A162" s="32"/>
      <c r="B162" s="4"/>
    </row>
    <row r="163" spans="1:2" x14ac:dyDescent="0.45">
      <c r="A163" s="32"/>
      <c r="B163" s="2" t="s">
        <v>631</v>
      </c>
    </row>
    <row r="164" spans="1:2" x14ac:dyDescent="0.45">
      <c r="A164" s="32"/>
      <c r="B164" t="s">
        <v>632</v>
      </c>
    </row>
    <row r="165" spans="1:2" x14ac:dyDescent="0.45">
      <c r="A165" s="32"/>
      <c r="B165" s="3">
        <v>2017</v>
      </c>
    </row>
    <row r="166" spans="1:2" x14ac:dyDescent="0.45">
      <c r="A166" s="32"/>
      <c r="B166" t="s">
        <v>633</v>
      </c>
    </row>
    <row r="167" spans="1:2" x14ac:dyDescent="0.45">
      <c r="A167" s="32"/>
      <c r="B167" s="4" t="s">
        <v>634</v>
      </c>
    </row>
    <row r="168" spans="1:2" x14ac:dyDescent="0.45">
      <c r="B168" s="238"/>
    </row>
    <row r="169" spans="1:2" x14ac:dyDescent="0.45">
      <c r="A169" s="1" t="s">
        <v>11</v>
      </c>
    </row>
    <row r="170" spans="1:2" ht="64.05" customHeight="1" x14ac:dyDescent="0.45">
      <c r="A170" s="286" t="s">
        <v>737</v>
      </c>
      <c r="B170" s="286"/>
    </row>
    <row r="171" spans="1:2" x14ac:dyDescent="0.45">
      <c r="A171" s="5"/>
    </row>
    <row r="172" spans="1:2" x14ac:dyDescent="0.45">
      <c r="A172" t="s">
        <v>659</v>
      </c>
    </row>
    <row r="173" spans="1:2" x14ac:dyDescent="0.45">
      <c r="A173" s="1" t="s">
        <v>569</v>
      </c>
    </row>
    <row r="174" spans="1:2" x14ac:dyDescent="0.45">
      <c r="A174" t="s">
        <v>564</v>
      </c>
    </row>
    <row r="175" spans="1:2" x14ac:dyDescent="0.45">
      <c r="A175" t="s">
        <v>565</v>
      </c>
    </row>
    <row r="176" spans="1:2" x14ac:dyDescent="0.45">
      <c r="A176" t="s">
        <v>566</v>
      </c>
    </row>
    <row r="177" spans="1:1" x14ac:dyDescent="0.45">
      <c r="A177" t="s">
        <v>567</v>
      </c>
    </row>
    <row r="178" spans="1:1" x14ac:dyDescent="0.45">
      <c r="A178" t="s">
        <v>568</v>
      </c>
    </row>
    <row r="180" spans="1:1" x14ac:dyDescent="0.45">
      <c r="A180" s="1" t="s">
        <v>570</v>
      </c>
    </row>
    <row r="181" spans="1:1" x14ac:dyDescent="0.45">
      <c r="A181" t="s">
        <v>583</v>
      </c>
    </row>
    <row r="182" spans="1:1" x14ac:dyDescent="0.45">
      <c r="A182" t="s">
        <v>578</v>
      </c>
    </row>
    <row r="183" spans="1:1" x14ac:dyDescent="0.45">
      <c r="A183" t="s">
        <v>581</v>
      </c>
    </row>
    <row r="184" spans="1:1" x14ac:dyDescent="0.45">
      <c r="A184" t="s">
        <v>582</v>
      </c>
    </row>
    <row r="186" spans="1:1" x14ac:dyDescent="0.45">
      <c r="A186" s="1" t="s">
        <v>574</v>
      </c>
    </row>
    <row r="187" spans="1:1" x14ac:dyDescent="0.45">
      <c r="A187" t="s">
        <v>575</v>
      </c>
    </row>
    <row r="188" spans="1:1" x14ac:dyDescent="0.45">
      <c r="A188" t="s">
        <v>576</v>
      </c>
    </row>
    <row r="189" spans="1:1" x14ac:dyDescent="0.45">
      <c r="A189" t="s">
        <v>577</v>
      </c>
    </row>
    <row r="191" spans="1:1" x14ac:dyDescent="0.45">
      <c r="A191" s="1" t="s">
        <v>571</v>
      </c>
    </row>
    <row r="192" spans="1:1" x14ac:dyDescent="0.45">
      <c r="A192" t="s">
        <v>12</v>
      </c>
    </row>
    <row r="193" spans="1:1" x14ac:dyDescent="0.45">
      <c r="A193" t="s">
        <v>13</v>
      </c>
    </row>
    <row r="194" spans="1:1" x14ac:dyDescent="0.45">
      <c r="A194" t="s">
        <v>14</v>
      </c>
    </row>
    <row r="195" spans="1:1" x14ac:dyDescent="0.45">
      <c r="A195" t="s">
        <v>15</v>
      </c>
    </row>
    <row r="196" spans="1:1" x14ac:dyDescent="0.45">
      <c r="A196" t="s">
        <v>572</v>
      </c>
    </row>
    <row r="197" spans="1:1" x14ac:dyDescent="0.45">
      <c r="A197" t="s">
        <v>16</v>
      </c>
    </row>
    <row r="198" spans="1:1" x14ac:dyDescent="0.45">
      <c r="A198" t="s">
        <v>573</v>
      </c>
    </row>
  </sheetData>
  <mergeCells count="1">
    <mergeCell ref="A170:B170"/>
  </mergeCells>
  <hyperlinks>
    <hyperlink ref="B126" r:id="rId1"/>
    <hyperlink ref="B50" r:id="rId2"/>
    <hyperlink ref="B161" r:id="rId3"/>
    <hyperlink ref="B9" r:id="rId4"/>
    <hyperlink ref="B70" r:id="rId5"/>
    <hyperlink ref="B63" r:id="rId6"/>
    <hyperlink ref="B57" r:id="rId7"/>
    <hyperlink ref="B141" r:id="rId8"/>
    <hyperlink ref="B167" r:id="rId9"/>
    <hyperlink ref="B87" r:id="rId10"/>
    <hyperlink ref="B94" r:id="rId11"/>
    <hyperlink ref="B101" r:id="rId12"/>
    <hyperlink ref="B134" r:id="rId13"/>
    <hyperlink ref="B108" r:id="rId14"/>
    <hyperlink ref="B16" r:id="rId15"/>
    <hyperlink ref="B37" r:id="rId16"/>
    <hyperlink ref="B38" r:id="rId17"/>
    <hyperlink ref="B39" r:id="rId18"/>
    <hyperlink ref="B40" r:id="rId19"/>
    <hyperlink ref="B41" r:id="rId20"/>
    <hyperlink ref="B42" r:id="rId21"/>
    <hyperlink ref="B23" r:id="rId22"/>
    <hyperlink ref="B30" r:id="rId23"/>
  </hyperlinks>
  <pageMargins left="0.7" right="0.7" top="0.75" bottom="0.75" header="0.3" footer="0.3"/>
  <pageSetup orientation="portrait" r:id="rId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46"/>
  <sheetViews>
    <sheetView topLeftCell="A7" zoomScaleNormal="94" workbookViewId="0">
      <selection activeCell="B17" sqref="B17"/>
    </sheetView>
  </sheetViews>
  <sheetFormatPr defaultColWidth="8.796875" defaultRowHeight="14.25" x14ac:dyDescent="0.45"/>
  <cols>
    <col min="1" max="1" width="44.46484375" customWidth="1"/>
    <col min="2" max="4" width="13.46484375" style="19" customWidth="1"/>
    <col min="5" max="5" width="16.33203125" style="19" customWidth="1"/>
    <col min="6" max="6" width="22.46484375" style="3" customWidth="1"/>
    <col min="8" max="8" width="14.1328125" customWidth="1"/>
    <col min="9" max="9" width="8.796875" customWidth="1"/>
    <col min="10" max="10" width="20.33203125" customWidth="1"/>
    <col min="11" max="11" width="14.46484375" customWidth="1"/>
  </cols>
  <sheetData>
    <row r="1" spans="1:12" x14ac:dyDescent="0.45">
      <c r="A1" s="40" t="s">
        <v>221</v>
      </c>
      <c r="B1" s="41" t="s">
        <v>106</v>
      </c>
      <c r="C1" s="41" t="s">
        <v>24</v>
      </c>
      <c r="D1" s="41" t="s">
        <v>29</v>
      </c>
      <c r="E1" s="42" t="s">
        <v>222</v>
      </c>
      <c r="F1" s="43" t="s">
        <v>88</v>
      </c>
      <c r="G1" s="31" t="s">
        <v>223</v>
      </c>
    </row>
    <row r="2" spans="1:12" x14ac:dyDescent="0.45">
      <c r="A2" s="39" t="s">
        <v>232</v>
      </c>
      <c r="B2" s="37"/>
      <c r="C2" s="37"/>
      <c r="D2" s="37"/>
      <c r="E2" s="37"/>
      <c r="F2" s="38"/>
    </row>
    <row r="3" spans="1:12" x14ac:dyDescent="0.45">
      <c r="A3" s="35" t="s">
        <v>233</v>
      </c>
      <c r="B3" s="259">
        <f>'Uranium, Coal, MSW, Hydrogen'!B16</f>
        <v>0</v>
      </c>
      <c r="C3" s="259">
        <f>'Uranium, Coal, MSW, Hydrogen'!C16</f>
        <v>998502681</v>
      </c>
      <c r="D3" s="259">
        <f>'Uranium, Coal, MSW, Hydrogen'!D16</f>
        <v>0</v>
      </c>
      <c r="E3" s="249">
        <f>B3+C3-D3</f>
        <v>998502681</v>
      </c>
      <c r="F3" s="5" t="s">
        <v>643</v>
      </c>
    </row>
    <row r="4" spans="1:12" x14ac:dyDescent="0.45">
      <c r="A4" s="35" t="s">
        <v>224</v>
      </c>
      <c r="B4" s="231">
        <v>7135494</v>
      </c>
      <c r="C4" s="255">
        <v>591</v>
      </c>
      <c r="D4" s="256">
        <v>1280647</v>
      </c>
      <c r="E4" s="249">
        <f>B4+C4-D4</f>
        <v>5855438</v>
      </c>
      <c r="F4" s="247" t="s">
        <v>635</v>
      </c>
    </row>
    <row r="5" spans="1:12" x14ac:dyDescent="0.45">
      <c r="A5" s="35" t="s">
        <v>225</v>
      </c>
      <c r="B5" s="246">
        <f>'Uranium, Coal, MSW, Hydrogen'!B12</f>
        <v>0</v>
      </c>
      <c r="C5" s="236">
        <f>'Uranium, Coal, MSW, Hydrogen'!C12</f>
        <v>2.1543434343434344</v>
      </c>
      <c r="D5" s="236">
        <f>'Uranium, Coal, MSW, Hydrogen'!D12</f>
        <v>0</v>
      </c>
      <c r="E5" s="246">
        <f>B5+C5-D5</f>
        <v>2.1543434343434344</v>
      </c>
      <c r="F5" s="247" t="s">
        <v>219</v>
      </c>
    </row>
    <row r="6" spans="1:12" x14ac:dyDescent="0.45">
      <c r="A6" s="36" t="s">
        <v>235</v>
      </c>
      <c r="B6" s="243"/>
      <c r="C6" s="243"/>
      <c r="D6" s="243"/>
      <c r="E6" s="243"/>
      <c r="F6" s="240"/>
    </row>
    <row r="7" spans="1:12" x14ac:dyDescent="0.45">
      <c r="A7" s="36" t="s">
        <v>236</v>
      </c>
      <c r="B7" s="243"/>
      <c r="C7" s="243"/>
      <c r="D7" s="243"/>
      <c r="E7" s="243"/>
      <c r="F7" s="240"/>
    </row>
    <row r="8" spans="1:12" x14ac:dyDescent="0.45">
      <c r="A8" s="36" t="s">
        <v>237</v>
      </c>
      <c r="B8" s="243"/>
      <c r="C8" s="243"/>
      <c r="D8" s="243"/>
      <c r="E8" s="243"/>
      <c r="F8" s="240"/>
    </row>
    <row r="9" spans="1:12" x14ac:dyDescent="0.45">
      <c r="A9" s="35" t="s">
        <v>226</v>
      </c>
      <c r="B9" s="259">
        <f>'Biomass Data'!A2</f>
        <v>551156</v>
      </c>
      <c r="C9" s="248">
        <f>'Biomass Data'!A20</f>
        <v>0</v>
      </c>
      <c r="D9" s="237">
        <f>'Biomass Data'!A17</f>
        <v>332354.65407172282</v>
      </c>
      <c r="E9" s="249">
        <f t="shared" ref="E9:E14" si="0">B9+C9-D9</f>
        <v>218801.34592827718</v>
      </c>
      <c r="F9" s="247" t="s">
        <v>561</v>
      </c>
    </row>
    <row r="10" spans="1:12" x14ac:dyDescent="0.45">
      <c r="A10" s="35" t="s">
        <v>227</v>
      </c>
      <c r="B10" s="236">
        <f>SUM('Petroleum and Biofuel Data'!C32:D32)*tx_imp_multiplier</f>
        <v>478310.65650057787</v>
      </c>
      <c r="C10" s="236">
        <f>'Petroleum and Biofuel Data'!E32*tx_imp_multiplier</f>
        <v>698.11433764988703</v>
      </c>
      <c r="D10" s="236">
        <f>'Petroleum and Biofuel Data'!J32*tx_exp_multiplier</f>
        <v>179902.98454754226</v>
      </c>
      <c r="E10" s="250">
        <f t="shared" si="0"/>
        <v>299105.78629068553</v>
      </c>
      <c r="F10" s="247" t="s">
        <v>228</v>
      </c>
      <c r="H10" s="302" t="s">
        <v>738</v>
      </c>
      <c r="I10" s="302"/>
      <c r="J10" s="302"/>
      <c r="K10" s="302"/>
      <c r="L10" s="302"/>
    </row>
    <row r="11" spans="1:12" x14ac:dyDescent="0.45">
      <c r="A11" s="35" t="s">
        <v>238</v>
      </c>
      <c r="B11" s="236">
        <f>'Petroleum and Biofuel Data'!D38*tx_imp_multiplier</f>
        <v>607152.45080101851</v>
      </c>
      <c r="C11" s="236">
        <f>'Petroleum and Biofuel Data'!E38*tx_imp_multiplier</f>
        <v>2638.9545349916116</v>
      </c>
      <c r="D11" s="236">
        <f>'Petroleum and Biofuel Data'!J38*tx_exp_multiplier</f>
        <v>318190.09976302157</v>
      </c>
      <c r="E11" s="250">
        <f t="shared" si="0"/>
        <v>291601.30557298858</v>
      </c>
      <c r="F11" s="247" t="s">
        <v>228</v>
      </c>
      <c r="H11" s="302"/>
      <c r="I11" s="302"/>
      <c r="J11" s="302"/>
      <c r="K11" s="302"/>
      <c r="L11" s="302"/>
    </row>
    <row r="12" spans="1:12" x14ac:dyDescent="0.45">
      <c r="A12" s="35" t="s">
        <v>239</v>
      </c>
      <c r="B12" s="250">
        <f>'Petroleum and Biofuel Data'!C23*tx_imp_multiplier</f>
        <v>5800.1715230860873</v>
      </c>
      <c r="C12" s="236">
        <v>0</v>
      </c>
      <c r="D12" s="236">
        <f>'Petroleum and Biofuel Data'!J23*tx_exp_multiplier</f>
        <v>16626.343936284567</v>
      </c>
      <c r="E12" s="281">
        <f>B12+C12-D12</f>
        <v>-10826.172413198481</v>
      </c>
      <c r="F12" s="247" t="s">
        <v>228</v>
      </c>
    </row>
    <row r="13" spans="1:12" x14ac:dyDescent="0.45">
      <c r="A13" s="35" t="s">
        <v>240</v>
      </c>
      <c r="B13" s="250">
        <f>'Petroleum and Biofuel Data'!C24*tx_imp_multiplier</f>
        <v>4372.1836445570852</v>
      </c>
      <c r="C13" s="236">
        <f>'Petroleum and Biofuel Data'!E24*tx_imp_multiplier</f>
        <v>1009.2369026176967</v>
      </c>
      <c r="D13" s="236">
        <f>'Petroleum and Biofuel Data'!J24*tx_exp_multiplier</f>
        <v>499.37013827811978</v>
      </c>
      <c r="E13" s="250">
        <f t="shared" si="0"/>
        <v>4882.0504088966618</v>
      </c>
      <c r="F13" s="247" t="s">
        <v>228</v>
      </c>
    </row>
    <row r="14" spans="1:12" x14ac:dyDescent="0.45">
      <c r="A14" s="35" t="s">
        <v>229</v>
      </c>
      <c r="B14" s="250">
        <f>SUM('Petroleum and Biofuel Data'!D36:D37)*tx_imp_multiplier</f>
        <v>184563.31636612161</v>
      </c>
      <c r="C14" s="236">
        <f>SUM('Petroleum and Biofuel Data'!E36:E37)*tx_imp_multiplier</f>
        <v>102.92334379842478</v>
      </c>
      <c r="D14" s="236">
        <f>SUM('Petroleum and Biofuel Data'!J36:J37)*tx_exp_multiplier</f>
        <v>39286.441720414346</v>
      </c>
      <c r="E14" s="250">
        <f t="shared" si="0"/>
        <v>145379.79798950569</v>
      </c>
      <c r="F14" s="247" t="s">
        <v>228</v>
      </c>
    </row>
    <row r="15" spans="1:12" x14ac:dyDescent="0.45">
      <c r="A15" s="36" t="s">
        <v>253</v>
      </c>
      <c r="B15" s="243"/>
      <c r="C15" s="243"/>
      <c r="D15" s="243"/>
      <c r="E15" s="243"/>
      <c r="F15" s="240"/>
    </row>
    <row r="16" spans="1:12" x14ac:dyDescent="0.45">
      <c r="A16" s="36" t="s">
        <v>242</v>
      </c>
      <c r="B16" s="243"/>
      <c r="C16" s="243"/>
      <c r="D16" s="243"/>
      <c r="E16" s="243"/>
      <c r="F16" s="240"/>
    </row>
    <row r="17" spans="1:11" x14ac:dyDescent="0.45">
      <c r="A17" s="35" t="s">
        <v>243</v>
      </c>
      <c r="B17" s="249">
        <f>'Uranium, Coal, MSW, Hydrogen'!B17</f>
        <v>440962891</v>
      </c>
      <c r="C17" s="236">
        <f>'Uranium, Coal, MSW, Hydrogen'!C17</f>
        <v>0</v>
      </c>
      <c r="D17" s="236">
        <f>'Uranium, Coal, MSW, Hydrogen'!D17</f>
        <v>0</v>
      </c>
      <c r="E17" s="249">
        <f t="shared" ref="E17:E22" si="1">B17+C17-D17</f>
        <v>440962891</v>
      </c>
      <c r="F17" s="5" t="s">
        <v>643</v>
      </c>
    </row>
    <row r="18" spans="1:11" x14ac:dyDescent="0.45">
      <c r="A18" s="35" t="s">
        <v>230</v>
      </c>
      <c r="B18" s="250">
        <f>'Petroleum and Biofuel Data'!B5*tx_imp_multiplier</f>
        <v>1258099.6665883565</v>
      </c>
      <c r="C18" s="236">
        <f>'Petroleum and Biofuel Data'!E5*tx_imp_multiplier</f>
        <v>610012.54349182849</v>
      </c>
      <c r="D18" s="236">
        <f>'Petroleum and Biofuel Data'!J5*tx_exp_multiplier</f>
        <v>243992.68442783153</v>
      </c>
      <c r="E18" s="250">
        <f t="shared" si="1"/>
        <v>1624119.5256523534</v>
      </c>
      <c r="F18" s="247" t="s">
        <v>228</v>
      </c>
    </row>
    <row r="19" spans="1:11" x14ac:dyDescent="0.45">
      <c r="A19" s="35" t="s">
        <v>244</v>
      </c>
      <c r="B19" s="250">
        <f>'Petroleum and Biofuel Data'!D42*tx_imp_multiplier</f>
        <v>44461.12012074011</v>
      </c>
      <c r="C19" s="236">
        <f>'Petroleum and Biofuel Data'!E42*tx_imp_multiplier</f>
        <v>14439.262934829298</v>
      </c>
      <c r="D19" s="236">
        <f>'Petroleum and Biofuel Data'!J42*tx_exp_multiplier</f>
        <v>61861.01602658067</v>
      </c>
      <c r="E19" s="281">
        <f t="shared" si="1"/>
        <v>-2960.6329710112623</v>
      </c>
      <c r="F19" s="247" t="s">
        <v>228</v>
      </c>
    </row>
    <row r="20" spans="1:11" x14ac:dyDescent="0.45">
      <c r="A20" s="35" t="s">
        <v>231</v>
      </c>
      <c r="B20" s="250">
        <f>SUM('Petroleum and Biofuel Data'!B9:D11)*tx_imp_multiplier</f>
        <v>253348.45736009171</v>
      </c>
      <c r="C20" s="236">
        <f>SUM('Petroleum and Biofuel Data'!E9:E11)*tx_imp_multiplier</f>
        <v>25.87786929788966</v>
      </c>
      <c r="D20" s="236">
        <f>SUM('Petroleum and Biofuel Data'!J9:J11)*tx_exp_multiplier</f>
        <v>248283.35383074367</v>
      </c>
      <c r="E20" s="250">
        <f t="shared" si="1"/>
        <v>5090.981398645934</v>
      </c>
      <c r="F20" s="247" t="s">
        <v>228</v>
      </c>
    </row>
    <row r="21" spans="1:11" x14ac:dyDescent="0.45">
      <c r="A21" s="35" t="s">
        <v>245</v>
      </c>
      <c r="B21" s="252">
        <f>'Uranium, Coal, MSW, Hydrogen'!B20</f>
        <v>35.31</v>
      </c>
      <c r="C21" s="236">
        <v>0</v>
      </c>
      <c r="D21" s="236">
        <v>0</v>
      </c>
      <c r="E21" s="250">
        <f t="shared" si="1"/>
        <v>35.31</v>
      </c>
      <c r="F21" s="247" t="s">
        <v>220</v>
      </c>
      <c r="I21" s="232"/>
    </row>
    <row r="22" spans="1:11" x14ac:dyDescent="0.45">
      <c r="A22" s="35" t="s">
        <v>246</v>
      </c>
      <c r="B22" s="236">
        <f>'Uranium, Coal, MSW, Hydrogen'!A26</f>
        <v>0.3878125</v>
      </c>
      <c r="C22" s="236">
        <v>0</v>
      </c>
      <c r="D22" s="236">
        <v>0</v>
      </c>
      <c r="E22" s="250">
        <f t="shared" si="1"/>
        <v>0.3878125</v>
      </c>
      <c r="F22" s="247" t="s">
        <v>251</v>
      </c>
    </row>
    <row r="24" spans="1:11" x14ac:dyDescent="0.45">
      <c r="A24" s="34" t="s">
        <v>548</v>
      </c>
      <c r="B24" s="253"/>
      <c r="C24" s="253"/>
      <c r="D24" s="253"/>
      <c r="E24" s="253"/>
      <c r="F24" s="254"/>
    </row>
    <row r="25" spans="1:11" x14ac:dyDescent="0.45">
      <c r="A25" s="40" t="s">
        <v>221</v>
      </c>
      <c r="B25" s="41" t="s">
        <v>106</v>
      </c>
      <c r="C25" s="41" t="s">
        <v>24</v>
      </c>
      <c r="D25" s="41" t="s">
        <v>29</v>
      </c>
      <c r="E25" s="42" t="s">
        <v>222</v>
      </c>
      <c r="F25" s="43" t="s">
        <v>88</v>
      </c>
      <c r="H25" s="233" t="s">
        <v>563</v>
      </c>
      <c r="I25" s="7"/>
      <c r="J25" s="7"/>
    </row>
    <row r="26" spans="1:11" x14ac:dyDescent="0.45">
      <c r="A26" s="39" t="s">
        <v>232</v>
      </c>
      <c r="B26" s="37"/>
      <c r="C26" s="37"/>
      <c r="D26" s="37"/>
      <c r="E26" s="37"/>
      <c r="F26" s="38"/>
    </row>
    <row r="27" spans="1:11" x14ac:dyDescent="0.45">
      <c r="A27" s="35" t="s">
        <v>233</v>
      </c>
      <c r="B27" s="241">
        <f>B3*$H30</f>
        <v>0</v>
      </c>
      <c r="C27" s="242">
        <f>C3*$H30</f>
        <v>998502681000000</v>
      </c>
      <c r="D27" s="242">
        <f>D3*$H30</f>
        <v>0</v>
      </c>
      <c r="E27" s="242">
        <f>E3*$H30</f>
        <v>998502681000000</v>
      </c>
      <c r="F27" s="5" t="s">
        <v>545</v>
      </c>
      <c r="H27">
        <f>'AEO Table 73'!$C66*10^12</f>
        <v>19437477000000</v>
      </c>
      <c r="I27" t="s">
        <v>562</v>
      </c>
      <c r="J27" t="s">
        <v>220</v>
      </c>
    </row>
    <row r="28" spans="1:11" x14ac:dyDescent="0.45">
      <c r="A28" s="35" t="s">
        <v>224</v>
      </c>
      <c r="B28" s="242">
        <f>B4*$H$28</f>
        <v>7399507278000000</v>
      </c>
      <c r="C28" s="242">
        <f t="shared" ref="C28:E28" si="2">C4*$H$28</f>
        <v>612867000000</v>
      </c>
      <c r="D28" s="242">
        <f t="shared" si="2"/>
        <v>1328030939000000</v>
      </c>
      <c r="E28" s="242">
        <f t="shared" si="2"/>
        <v>6072089206000000</v>
      </c>
      <c r="F28" s="5" t="s">
        <v>545</v>
      </c>
      <c r="H28">
        <f>1037*10^6</f>
        <v>1037000000</v>
      </c>
      <c r="I28" t="s">
        <v>562</v>
      </c>
      <c r="J28" t="s">
        <v>635</v>
      </c>
      <c r="K28" s="4" t="s">
        <v>739</v>
      </c>
    </row>
    <row r="29" spans="1:11" x14ac:dyDescent="0.45">
      <c r="A29" s="35" t="s">
        <v>225</v>
      </c>
      <c r="B29" s="242">
        <f>B5*$H29</f>
        <v>0</v>
      </c>
      <c r="C29" s="242">
        <f t="shared" ref="C28:E29" si="3">C5*$H29</f>
        <v>387781818181818.19</v>
      </c>
      <c r="D29" s="242">
        <f t="shared" si="3"/>
        <v>0</v>
      </c>
      <c r="E29" s="242">
        <f t="shared" si="3"/>
        <v>387781818181818.19</v>
      </c>
      <c r="F29" s="5" t="s">
        <v>545</v>
      </c>
      <c r="H29">
        <f>10^6*1.8*10^8</f>
        <v>180000000000000</v>
      </c>
      <c r="I29" t="s">
        <v>562</v>
      </c>
      <c r="J29" s="3" t="s">
        <v>219</v>
      </c>
    </row>
    <row r="30" spans="1:11" x14ac:dyDescent="0.45">
      <c r="A30" s="36" t="s">
        <v>235</v>
      </c>
      <c r="B30" s="239"/>
      <c r="C30" s="239"/>
      <c r="D30" s="239"/>
      <c r="E30" s="239"/>
      <c r="F30" s="240"/>
      <c r="H30">
        <v>1000000</v>
      </c>
      <c r="I30" t="s">
        <v>562</v>
      </c>
      <c r="J30" t="s">
        <v>643</v>
      </c>
    </row>
    <row r="31" spans="1:11" x14ac:dyDescent="0.45">
      <c r="A31" s="36" t="s">
        <v>236</v>
      </c>
      <c r="B31" s="239"/>
      <c r="C31" s="239"/>
      <c r="D31" s="239"/>
      <c r="E31" s="239"/>
      <c r="F31" s="240"/>
    </row>
    <row r="32" spans="1:11" x14ac:dyDescent="0.45">
      <c r="A32" s="36" t="s">
        <v>237</v>
      </c>
      <c r="B32" s="239"/>
      <c r="C32" s="239"/>
      <c r="D32" s="239"/>
      <c r="E32" s="239"/>
      <c r="F32" s="240"/>
    </row>
    <row r="33" spans="1:10" x14ac:dyDescent="0.45">
      <c r="A33" s="35" t="s">
        <v>226</v>
      </c>
      <c r="B33" s="242">
        <f>B9*$H33</f>
        <v>9868999336000</v>
      </c>
      <c r="C33" s="242">
        <f t="shared" ref="C33:E33" si="4">C9*$H33</f>
        <v>0</v>
      </c>
      <c r="D33" s="242">
        <f t="shared" si="4"/>
        <v>5951142435808.2686</v>
      </c>
      <c r="E33" s="242">
        <f t="shared" si="4"/>
        <v>3917856900191.731</v>
      </c>
      <c r="F33" s="5" t="s">
        <v>545</v>
      </c>
      <c r="H33" s="231">
        <f>'GREET1 Fuel_Specs'!$D$81</f>
        <v>17906000</v>
      </c>
      <c r="I33" t="s">
        <v>562</v>
      </c>
      <c r="J33" s="3" t="s">
        <v>519</v>
      </c>
    </row>
    <row r="34" spans="1:10" x14ac:dyDescent="0.45">
      <c r="A34" s="35" t="s">
        <v>227</v>
      </c>
      <c r="B34" s="242">
        <f>B10*$H34</f>
        <v>2418646233019051.5</v>
      </c>
      <c r="C34" s="242">
        <f t="shared" ref="B34:E38" si="5">C10*$H34</f>
        <v>3530114978676.9375</v>
      </c>
      <c r="D34" s="242">
        <f t="shared" si="5"/>
        <v>909705167491437.75</v>
      </c>
      <c r="E34" s="242">
        <f t="shared" si="5"/>
        <v>1512471180506291</v>
      </c>
      <c r="F34" s="5" t="s">
        <v>545</v>
      </c>
      <c r="H34">
        <f>'AEO Table 73'!$C32*10^9</f>
        <v>5056643000</v>
      </c>
      <c r="I34" t="s">
        <v>562</v>
      </c>
      <c r="J34" s="3" t="s">
        <v>228</v>
      </c>
    </row>
    <row r="35" spans="1:10" x14ac:dyDescent="0.45">
      <c r="A35" s="35" t="s">
        <v>238</v>
      </c>
      <c r="B35" s="242">
        <f>B11*$H35</f>
        <v>3536663025915933</v>
      </c>
      <c r="C35" s="242">
        <f t="shared" si="5"/>
        <v>15371910166326.137</v>
      </c>
      <c r="D35" s="242">
        <f t="shared" si="5"/>
        <v>1853457331119600.8</v>
      </c>
      <c r="E35" s="242">
        <f t="shared" si="5"/>
        <v>1698577604962658.5</v>
      </c>
      <c r="F35" s="5" t="s">
        <v>545</v>
      </c>
      <c r="H35">
        <f>'AEO Table 73'!$C19*10^9</f>
        <v>5825000000</v>
      </c>
      <c r="I35" t="s">
        <v>562</v>
      </c>
      <c r="J35" s="3" t="s">
        <v>228</v>
      </c>
    </row>
    <row r="36" spans="1:10" x14ac:dyDescent="0.45">
      <c r="A36" s="35" t="s">
        <v>239</v>
      </c>
      <c r="B36" s="242">
        <f t="shared" si="5"/>
        <v>23184561615510.168</v>
      </c>
      <c r="C36" s="242">
        <f t="shared" si="5"/>
        <v>0</v>
      </c>
      <c r="D36" s="242">
        <f t="shared" si="5"/>
        <v>66459154508995.398</v>
      </c>
      <c r="E36" s="242">
        <f>E12*$H36</f>
        <v>-43274592893485.234</v>
      </c>
      <c r="F36" s="5" t="s">
        <v>545</v>
      </c>
      <c r="H36">
        <f>'AEO Table 73'!$C29*10^9</f>
        <v>3997220000</v>
      </c>
      <c r="I36" t="s">
        <v>562</v>
      </c>
      <c r="J36" s="3" t="s">
        <v>228</v>
      </c>
    </row>
    <row r="37" spans="1:10" x14ac:dyDescent="0.45">
      <c r="A37" s="35" t="s">
        <v>240</v>
      </c>
      <c r="B37" s="242">
        <f t="shared" si="5"/>
        <v>23430532151181.418</v>
      </c>
      <c r="C37" s="242">
        <f t="shared" si="5"/>
        <v>5408500561128.2363</v>
      </c>
      <c r="D37" s="242">
        <f t="shared" si="5"/>
        <v>2676124571032.4438</v>
      </c>
      <c r="E37" s="242">
        <f t="shared" si="5"/>
        <v>26162908141277.211</v>
      </c>
      <c r="F37" s="5" t="s">
        <v>545</v>
      </c>
      <c r="H37">
        <f>'AEO Table 73'!$C18*10^9</f>
        <v>5359000000</v>
      </c>
      <c r="I37" t="s">
        <v>562</v>
      </c>
      <c r="J37" s="3" t="s">
        <v>228</v>
      </c>
    </row>
    <row r="38" spans="1:10" x14ac:dyDescent="0.45">
      <c r="A38" s="35" t="s">
        <v>229</v>
      </c>
      <c r="B38" s="242">
        <f t="shared" si="5"/>
        <v>1046474003795909.5</v>
      </c>
      <c r="C38" s="242">
        <f t="shared" si="5"/>
        <v>583575359337.06848</v>
      </c>
      <c r="D38" s="242">
        <f t="shared" si="5"/>
        <v>222754124554749.34</v>
      </c>
      <c r="E38" s="242">
        <f t="shared" si="5"/>
        <v>824303454600497.25</v>
      </c>
      <c r="F38" s="5" t="s">
        <v>545</v>
      </c>
      <c r="H38">
        <f>'AEO Table 73'!$C30*10^9</f>
        <v>5670000000</v>
      </c>
      <c r="I38" t="s">
        <v>562</v>
      </c>
      <c r="J38" s="3" t="s">
        <v>228</v>
      </c>
    </row>
    <row r="39" spans="1:10" x14ac:dyDescent="0.45">
      <c r="A39" s="36" t="s">
        <v>253</v>
      </c>
      <c r="B39" s="239"/>
      <c r="C39" s="239"/>
      <c r="D39" s="239"/>
      <c r="E39" s="239"/>
      <c r="F39" s="240"/>
    </row>
    <row r="40" spans="1:10" x14ac:dyDescent="0.45">
      <c r="A40" s="36" t="s">
        <v>242</v>
      </c>
      <c r="B40" s="239"/>
      <c r="C40" s="239"/>
      <c r="D40" s="239"/>
      <c r="E40" s="239"/>
      <c r="F40" s="240"/>
    </row>
    <row r="41" spans="1:10" x14ac:dyDescent="0.45">
      <c r="A41" s="35" t="s">
        <v>243</v>
      </c>
      <c r="B41" s="242">
        <f>B17*$H30</f>
        <v>440962891000000</v>
      </c>
      <c r="C41" s="242">
        <f>C17*$H30</f>
        <v>0</v>
      </c>
      <c r="D41" s="242">
        <f>D17*$H30</f>
        <v>0</v>
      </c>
      <c r="E41" s="242">
        <f>E17*$H30</f>
        <v>440962891000000</v>
      </c>
      <c r="F41" s="5" t="s">
        <v>545</v>
      </c>
      <c r="H41">
        <f>'GREET1 Fuel_Specs'!$D$69*10^6</f>
        <v>12992301971719.6</v>
      </c>
      <c r="I41" t="s">
        <v>562</v>
      </c>
      <c r="J41" t="s">
        <v>220</v>
      </c>
    </row>
    <row r="42" spans="1:10" x14ac:dyDescent="0.45">
      <c r="A42" s="35" t="s">
        <v>230</v>
      </c>
      <c r="B42" s="242">
        <f>7282.947*10^12</f>
        <v>7282947000000000</v>
      </c>
      <c r="C42" s="242">
        <f t="shared" ref="C42:E42" si="6">C18*$H42</f>
        <v>3491101786403734.5</v>
      </c>
      <c r="D42" s="242">
        <f t="shared" si="6"/>
        <v>1396370132980479.8</v>
      </c>
      <c r="E42" s="242">
        <f t="shared" si="6"/>
        <v>9294836045308418</v>
      </c>
      <c r="F42" s="5" t="s">
        <v>545</v>
      </c>
      <c r="H42">
        <f>'AEO Table 73'!$C48*10^9</f>
        <v>5723000000</v>
      </c>
      <c r="I42" t="s">
        <v>562</v>
      </c>
      <c r="J42" s="3" t="s">
        <v>228</v>
      </c>
    </row>
    <row r="43" spans="1:10" x14ac:dyDescent="0.45">
      <c r="A43" s="35" t="s">
        <v>244</v>
      </c>
      <c r="B43" s="242">
        <f t="shared" ref="B43:E43" si="7">B19*$H43</f>
        <v>279527062199093.06</v>
      </c>
      <c r="C43" s="242">
        <f t="shared" si="7"/>
        <v>90779646071271.797</v>
      </c>
      <c r="D43" s="242">
        <f t="shared" si="7"/>
        <v>388920207759112.69</v>
      </c>
      <c r="E43" s="242">
        <f t="shared" si="7"/>
        <v>-18613499488747.805</v>
      </c>
      <c r="F43" s="5" t="s">
        <v>545</v>
      </c>
      <c r="H43">
        <f>'AEO Table 73'!$C41*10^9</f>
        <v>6287000000</v>
      </c>
      <c r="I43" t="s">
        <v>562</v>
      </c>
      <c r="J43" s="3" t="s">
        <v>228</v>
      </c>
    </row>
    <row r="44" spans="1:10" x14ac:dyDescent="0.45">
      <c r="A44" s="35" t="s">
        <v>231</v>
      </c>
      <c r="B44" s="242">
        <f t="shared" ref="B44:E44" si="8">B20*$H44</f>
        <v>972660464466011.25</v>
      </c>
      <c r="C44" s="242">
        <f t="shared" si="8"/>
        <v>99350833365.843933</v>
      </c>
      <c r="D44" s="242">
        <f t="shared" si="8"/>
        <v>953214417694067.75</v>
      </c>
      <c r="E44" s="242">
        <f t="shared" si="8"/>
        <v>19545397605309.441</v>
      </c>
      <c r="F44" s="5" t="s">
        <v>545</v>
      </c>
      <c r="H44">
        <f>'GREET1 Fuel_Specs'!$D$36*10^3*42</f>
        <v>3839220000</v>
      </c>
      <c r="I44" t="s">
        <v>562</v>
      </c>
      <c r="J44" s="3" t="s">
        <v>228</v>
      </c>
    </row>
    <row r="45" spans="1:10" x14ac:dyDescent="0.45">
      <c r="A45" s="35" t="s">
        <v>245</v>
      </c>
      <c r="B45" s="242">
        <f t="shared" ref="B45:E45" si="9">B21*$H45</f>
        <v>479631428270381.69</v>
      </c>
      <c r="C45" s="242">
        <f t="shared" si="9"/>
        <v>0</v>
      </c>
      <c r="D45" s="242">
        <f t="shared" si="9"/>
        <v>0</v>
      </c>
      <c r="E45" s="242">
        <f t="shared" si="9"/>
        <v>479631428270381.69</v>
      </c>
      <c r="F45" s="5" t="s">
        <v>545</v>
      </c>
      <c r="H45">
        <f>'GREET1 Fuel_Specs'!$D$90*10^6</f>
        <v>13583444584264.561</v>
      </c>
      <c r="I45" t="s">
        <v>562</v>
      </c>
      <c r="J45" t="s">
        <v>220</v>
      </c>
    </row>
    <row r="46" spans="1:10" x14ac:dyDescent="0.45">
      <c r="A46" s="35" t="s">
        <v>246</v>
      </c>
      <c r="B46" s="242">
        <f t="shared" ref="B46:E46" si="10">B22*$H46</f>
        <v>339200203125000</v>
      </c>
      <c r="C46" s="242">
        <f t="shared" si="10"/>
        <v>0</v>
      </c>
      <c r="D46" s="242">
        <f t="shared" si="10"/>
        <v>0</v>
      </c>
      <c r="E46" s="242">
        <f t="shared" si="10"/>
        <v>339200203125000</v>
      </c>
      <c r="F46" s="5" t="s">
        <v>545</v>
      </c>
      <c r="H46">
        <f>'GREET1 Fuel_Specs'!$D$62*'GREET1 Fuel_Specs'!$E$62*10^12</f>
        <v>874650000000000</v>
      </c>
      <c r="I46" t="s">
        <v>562</v>
      </c>
      <c r="J46" s="3" t="s">
        <v>251</v>
      </c>
    </row>
  </sheetData>
  <mergeCells count="1">
    <mergeCell ref="H10:L11"/>
  </mergeCells>
  <hyperlinks>
    <hyperlink ref="K28"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I74"/>
  <sheetViews>
    <sheetView workbookViewId="0">
      <selection activeCell="B5" sqref="B5"/>
    </sheetView>
  </sheetViews>
  <sheetFormatPr defaultColWidth="8.796875" defaultRowHeight="14.25" x14ac:dyDescent="0.45"/>
  <cols>
    <col min="1" max="1" width="38.796875" customWidth="1"/>
    <col min="2" max="2" width="9.1328125" customWidth="1"/>
  </cols>
  <sheetData>
    <row r="1" spans="1:35" x14ac:dyDescent="0.45">
      <c r="A1" s="234" t="s">
        <v>579</v>
      </c>
      <c r="B1" s="234"/>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row>
    <row r="2" spans="1:35" s="1" customFormat="1" x14ac:dyDescent="0.45">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x14ac:dyDescent="0.45">
      <c r="A3" s="39" t="s">
        <v>232</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row>
    <row r="4" spans="1:35" x14ac:dyDescent="0.45">
      <c r="A4" s="35" t="s">
        <v>233</v>
      </c>
      <c r="B4">
        <f>('AEO Table 1'!C$19*US_TX_GDP_Growth!B$10)/('AEO Table 1'!$C$19*US_TX_GDP_Growth!$B$10)</f>
        <v>1</v>
      </c>
      <c r="C4">
        <f>('AEO Table 1'!D$19*US_TX_GDP_Growth!C$10)/('AEO Table 1'!$C$19*US_TX_GDP_Growth!$B$10)</f>
        <v>0.99002621778468813</v>
      </c>
      <c r="D4">
        <f>('AEO Table 1'!E$19*US_TX_GDP_Growth!D$10)/('AEO Table 1'!$C$19*US_TX_GDP_Growth!$B$10)</f>
        <v>0.96335338425610006</v>
      </c>
      <c r="E4">
        <f>('AEO Table 1'!F$19*US_TX_GDP_Growth!E$10)/('AEO Table 1'!$C$19*US_TX_GDP_Growth!$B$10)</f>
        <v>0.92195596444604733</v>
      </c>
      <c r="F4">
        <f>('AEO Table 1'!G$19*US_TX_GDP_Growth!F$10)/('AEO Table 1'!$C$19*US_TX_GDP_Growth!$B$10)</f>
        <v>0.88408901665469974</v>
      </c>
      <c r="G4">
        <f>('AEO Table 1'!H$19*US_TX_GDP_Growth!G$10)/('AEO Table 1'!$C$19*US_TX_GDP_Growth!$B$10)</f>
        <v>0.88909288342117876</v>
      </c>
      <c r="H4">
        <f>('AEO Table 1'!I$19*US_TX_GDP_Growth!H$10)/('AEO Table 1'!$C$19*US_TX_GDP_Growth!$B$10)</f>
        <v>0.89434660489858875</v>
      </c>
      <c r="I4">
        <f>('AEO Table 1'!J$19*US_TX_GDP_Growth!I$10)/('AEO Table 1'!$C$19*US_TX_GDP_Growth!$B$10)</f>
        <v>0.91431819166654815</v>
      </c>
      <c r="J4">
        <f>('AEO Table 1'!K$19*US_TX_GDP_Growth!J$10)/('AEO Table 1'!$C$19*US_TX_GDP_Growth!$B$10)</f>
        <v>0.91859711038905456</v>
      </c>
      <c r="K4">
        <f>('AEO Table 1'!L$19*US_TX_GDP_Growth!K$10)/('AEO Table 1'!$C$19*US_TX_GDP_Growth!$B$10)</f>
        <v>0.92204074851357776</v>
      </c>
      <c r="L4">
        <f>('AEO Table 1'!M$19*US_TX_GDP_Growth!L$10)/('AEO Table 1'!$C$19*US_TX_GDP_Growth!$B$10)</f>
        <v>0.92087103828600492</v>
      </c>
      <c r="M4">
        <f>('AEO Table 1'!N$19*US_TX_GDP_Growth!M$10)/('AEO Table 1'!$C$19*US_TX_GDP_Growth!$B$10)</f>
        <v>0.91392481497336597</v>
      </c>
      <c r="N4">
        <f>('AEO Table 1'!O$19*US_TX_GDP_Growth!N$10)/('AEO Table 1'!$C$19*US_TX_GDP_Growth!$B$10)</f>
        <v>0.94428839300652279</v>
      </c>
      <c r="O4">
        <f>('AEO Table 1'!P$19*US_TX_GDP_Growth!O$10)/('AEO Table 1'!$C$19*US_TX_GDP_Growth!$B$10)</f>
        <v>0.94971911718884461</v>
      </c>
      <c r="P4">
        <f>('AEO Table 1'!Q$19*US_TX_GDP_Growth!P$10)/('AEO Table 1'!$C$19*US_TX_GDP_Growth!$B$10)</f>
        <v>0.943960669429875</v>
      </c>
      <c r="Q4">
        <f>('AEO Table 1'!R$19*US_TX_GDP_Growth!Q$10)/('AEO Table 1'!$C$19*US_TX_GDP_Growth!$B$10)</f>
        <v>0.9315367722156388</v>
      </c>
      <c r="R4">
        <f>('AEO Table 1'!S$19*US_TX_GDP_Growth!R$10)/('AEO Table 1'!$C$19*US_TX_GDP_Growth!$B$10)</f>
        <v>0.93540702203789716</v>
      </c>
      <c r="S4">
        <f>('AEO Table 1'!T$19*US_TX_GDP_Growth!S$10)/('AEO Table 1'!$C$19*US_TX_GDP_Growth!$B$10)</f>
        <v>0.91794979541537591</v>
      </c>
      <c r="T4">
        <f>('AEO Table 1'!U$19*US_TX_GDP_Growth!T$10)/('AEO Table 1'!$C$19*US_TX_GDP_Growth!$B$10)</f>
        <v>0.92310363553533614</v>
      </c>
      <c r="U4">
        <f>('AEO Table 1'!V$19*US_TX_GDP_Growth!U$10)/('AEO Table 1'!$C$19*US_TX_GDP_Growth!$B$10)</f>
        <v>0.93055136490476265</v>
      </c>
      <c r="V4">
        <f>('AEO Table 1'!W$19*US_TX_GDP_Growth!V$10)/('AEO Table 1'!$C$19*US_TX_GDP_Growth!$B$10)</f>
        <v>0.93184925362173932</v>
      </c>
      <c r="W4">
        <f>('AEO Table 1'!X$19*US_TX_GDP_Growth!W$10)/('AEO Table 1'!$C$19*US_TX_GDP_Growth!$B$10)</f>
        <v>0.93809363072854046</v>
      </c>
      <c r="X4">
        <f>('AEO Table 1'!Y$19*US_TX_GDP_Growth!X$10)/('AEO Table 1'!$C$19*US_TX_GDP_Growth!$B$10)</f>
        <v>0.94373453495950987</v>
      </c>
      <c r="Y4">
        <f>('AEO Table 1'!Z$19*US_TX_GDP_Growth!Y$10)/('AEO Table 1'!$C$19*US_TX_GDP_Growth!$B$10)</f>
        <v>0.9480843412361406</v>
      </c>
      <c r="Z4">
        <f>('AEO Table 1'!AA$19*US_TX_GDP_Growth!Z$10)/('AEO Table 1'!$C$19*US_TX_GDP_Growth!$B$10)</f>
        <v>0.95155725213618336</v>
      </c>
      <c r="AA4">
        <f>('AEO Table 1'!AB$19*US_TX_GDP_Growth!AA$10)/('AEO Table 1'!$C$19*US_TX_GDP_Growth!$B$10)</f>
        <v>0.95293613515471409</v>
      </c>
      <c r="AB4">
        <f>('AEO Table 1'!AC$19*US_TX_GDP_Growth!AB$10)/('AEO Table 1'!$C$19*US_TX_GDP_Growth!$B$10)</f>
        <v>0.95226144151632486</v>
      </c>
      <c r="AC4">
        <f>('AEO Table 1'!AD$19*US_TX_GDP_Growth!AC$10)/('AEO Table 1'!$C$19*US_TX_GDP_Growth!$B$10)</f>
        <v>0.95904746191773504</v>
      </c>
      <c r="AD4">
        <f>('AEO Table 1'!AE$19*US_TX_GDP_Growth!AD$10)/('AEO Table 1'!$C$19*US_TX_GDP_Growth!$B$10)</f>
        <v>0.97259768968001481</v>
      </c>
      <c r="AE4">
        <f>('AEO Table 1'!AF$19*US_TX_GDP_Growth!AE$10)/('AEO Table 1'!$C$19*US_TX_GDP_Growth!$B$10)</f>
        <v>0.96897026856169632</v>
      </c>
      <c r="AF4">
        <f ca="1">('AEO Table 1'!AG$19*US_TX_GDP_Growth!AF$10)/('AEO Table 1'!$C$19*US_TX_GDP_Growth!$B$10)</f>
        <v>0.97564634495557612</v>
      </c>
      <c r="AG4">
        <f ca="1">('AEO Table 1'!AH$19*US_TX_GDP_Growth!AG$10)/('AEO Table 1'!$C$19*US_TX_GDP_Growth!$B$10)</f>
        <v>0.98457342295909178</v>
      </c>
      <c r="AH4">
        <f ca="1">('AEO Table 1'!AI$19*US_TX_GDP_Growth!AH$10)/('AEO Table 1'!$C$19*US_TX_GDP_Growth!$B$10)</f>
        <v>0.9919403428138801</v>
      </c>
      <c r="AI4">
        <f ca="1">('AEO Table 1'!AJ$19*US_TX_GDP_Growth!AI$10)/('AEO Table 1'!$C$19*US_TX_GDP_Growth!$B$10)</f>
        <v>0.99985719862826727</v>
      </c>
    </row>
    <row r="5" spans="1:35" x14ac:dyDescent="0.45">
      <c r="A5" s="35" t="s">
        <v>224</v>
      </c>
      <c r="B5">
        <f>('AEO Table 1'!C$18*US_TX_GDP_Growth!B$10)/('AEO Table 1'!$C$18*US_TX_GDP_Growth!$B$10)</f>
        <v>1</v>
      </c>
      <c r="C5">
        <f>('AEO Table 1'!D$18*US_TX_GDP_Growth!C$10)/('AEO Table 1'!$C$18*US_TX_GDP_Growth!$B$10)</f>
        <v>1.0878576022118494</v>
      </c>
      <c r="D5">
        <f>('AEO Table 1'!E$18*US_TX_GDP_Growth!D$10)/('AEO Table 1'!$C$18*US_TX_GDP_Growth!$B$10)</f>
        <v>1.2063461644458415</v>
      </c>
      <c r="E5">
        <f>('AEO Table 1'!F$18*US_TX_GDP_Growth!E$10)/('AEO Table 1'!$C$18*US_TX_GDP_Growth!$B$10)</f>
        <v>1.2658202219728583</v>
      </c>
      <c r="F5">
        <f>('AEO Table 1'!G$18*US_TX_GDP_Growth!F$10)/('AEO Table 1'!$C$18*US_TX_GDP_Growth!$B$10)</f>
        <v>1.2996929118391556</v>
      </c>
      <c r="G5">
        <f>('AEO Table 1'!H$18*US_TX_GDP_Growth!G$10)/('AEO Table 1'!$C$18*US_TX_GDP_Growth!$B$10)</f>
        <v>1.3305545380143975</v>
      </c>
      <c r="H5">
        <f>('AEO Table 1'!I$18*US_TX_GDP_Growth!H$10)/('AEO Table 1'!$C$18*US_TX_GDP_Growth!$B$10)</f>
        <v>1.3673476591234581</v>
      </c>
      <c r="I5">
        <f>('AEO Table 1'!J$18*US_TX_GDP_Growth!I$10)/('AEO Table 1'!$C$18*US_TX_GDP_Growth!$B$10)</f>
        <v>1.4060708215284661</v>
      </c>
      <c r="J5">
        <f>('AEO Table 1'!K$18*US_TX_GDP_Growth!J$10)/('AEO Table 1'!$C$18*US_TX_GDP_Growth!$B$10)</f>
        <v>1.4506587056408484</v>
      </c>
      <c r="K5">
        <f>('AEO Table 1'!L$18*US_TX_GDP_Growth!K$10)/('AEO Table 1'!$C$18*US_TX_GDP_Growth!$B$10)</f>
        <v>1.4945313026947507</v>
      </c>
      <c r="L5">
        <f>('AEO Table 1'!M$18*US_TX_GDP_Growth!L$10)/('AEO Table 1'!$C$18*US_TX_GDP_Growth!$B$10)</f>
        <v>1.5285375841368298</v>
      </c>
      <c r="M5">
        <f>('AEO Table 1'!N$18*US_TX_GDP_Growth!M$10)/('AEO Table 1'!$C$18*US_TX_GDP_Growth!$B$10)</f>
        <v>1.5651214369329247</v>
      </c>
      <c r="N5">
        <f>('AEO Table 1'!O$18*US_TX_GDP_Growth!N$10)/('AEO Table 1'!$C$18*US_TX_GDP_Growth!$B$10)</f>
        <v>1.5897467522667301</v>
      </c>
      <c r="O5">
        <f>('AEO Table 1'!P$18*US_TX_GDP_Growth!O$10)/('AEO Table 1'!$C$18*US_TX_GDP_Growth!$B$10)</f>
        <v>1.6100298972633005</v>
      </c>
      <c r="P5">
        <f>('AEO Table 1'!Q$18*US_TX_GDP_Growth!P$10)/('AEO Table 1'!$C$18*US_TX_GDP_Growth!$B$10)</f>
        <v>1.6363582704676045</v>
      </c>
      <c r="Q5">
        <f>('AEO Table 1'!R$18*US_TX_GDP_Growth!Q$10)/('AEO Table 1'!$C$18*US_TX_GDP_Growth!$B$10)</f>
        <v>1.6634286529999973</v>
      </c>
      <c r="R5">
        <f>('AEO Table 1'!S$18*US_TX_GDP_Growth!R$10)/('AEO Table 1'!$C$18*US_TX_GDP_Growth!$B$10)</f>
        <v>1.6772720664384082</v>
      </c>
      <c r="S5">
        <f>('AEO Table 1'!T$18*US_TX_GDP_Growth!S$10)/('AEO Table 1'!$C$18*US_TX_GDP_Growth!$B$10)</f>
        <v>1.6981188619395013</v>
      </c>
      <c r="T5">
        <f>('AEO Table 1'!U$18*US_TX_GDP_Growth!T$10)/('AEO Table 1'!$C$18*US_TX_GDP_Growth!$B$10)</f>
        <v>1.7160710394358252</v>
      </c>
      <c r="U5">
        <f>('AEO Table 1'!V$18*US_TX_GDP_Growth!U$10)/('AEO Table 1'!$C$18*US_TX_GDP_Growth!$B$10)</f>
        <v>1.7358005726337722</v>
      </c>
      <c r="V5">
        <f>('AEO Table 1'!W$18*US_TX_GDP_Growth!V$10)/('AEO Table 1'!$C$18*US_TX_GDP_Growth!$B$10)</f>
        <v>1.7561057479579658</v>
      </c>
      <c r="W5">
        <f>('AEO Table 1'!X$18*US_TX_GDP_Growth!W$10)/('AEO Table 1'!$C$18*US_TX_GDP_Growth!$B$10)</f>
        <v>1.7766517240696786</v>
      </c>
      <c r="X5">
        <f>('AEO Table 1'!Y$18*US_TX_GDP_Growth!X$10)/('AEO Table 1'!$C$18*US_TX_GDP_Growth!$B$10)</f>
        <v>1.7960765323446015</v>
      </c>
      <c r="Y5">
        <f>('AEO Table 1'!Z$18*US_TX_GDP_Growth!Y$10)/('AEO Table 1'!$C$18*US_TX_GDP_Growth!$B$10)</f>
        <v>1.8213768672366251</v>
      </c>
      <c r="Z5">
        <f>('AEO Table 1'!AA$18*US_TX_GDP_Growth!Z$10)/('AEO Table 1'!$C$18*US_TX_GDP_Growth!$B$10)</f>
        <v>1.843269769333256</v>
      </c>
      <c r="AA5">
        <f>('AEO Table 1'!AB$18*US_TX_GDP_Growth!AA$10)/('AEO Table 1'!$C$18*US_TX_GDP_Growth!$B$10)</f>
        <v>1.8676569684186604</v>
      </c>
      <c r="AB5">
        <f>('AEO Table 1'!AC$18*US_TX_GDP_Growth!AB$10)/('AEO Table 1'!$C$18*US_TX_GDP_Growth!$B$10)</f>
        <v>1.8874577765102871</v>
      </c>
      <c r="AC5">
        <f>('AEO Table 1'!AD$18*US_TX_GDP_Growth!AC$10)/('AEO Table 1'!$C$18*US_TX_GDP_Growth!$B$10)</f>
        <v>1.918752107208574</v>
      </c>
      <c r="AD5">
        <f>('AEO Table 1'!AE$18*US_TX_GDP_Growth!AD$10)/('AEO Table 1'!$C$18*US_TX_GDP_Growth!$B$10)</f>
        <v>1.9475739052765657</v>
      </c>
      <c r="AE5">
        <f>('AEO Table 1'!AF$18*US_TX_GDP_Growth!AE$10)/('AEO Table 1'!$C$18*US_TX_GDP_Growth!$B$10)</f>
        <v>1.9733108296833488</v>
      </c>
      <c r="AF5">
        <f ca="1">('AEO Table 1'!AG$18*US_TX_GDP_Growth!AF$10)/('AEO Table 1'!$C$18*US_TX_GDP_Growth!$B$10)</f>
        <v>2.0102348492267459</v>
      </c>
      <c r="AG5">
        <f ca="1">('AEO Table 1'!AH$18*US_TX_GDP_Growth!AG$10)/('AEO Table 1'!$C$18*US_TX_GDP_Growth!$B$10)</f>
        <v>2.0417793049456057</v>
      </c>
      <c r="AH5">
        <f ca="1">('AEO Table 1'!AI$18*US_TX_GDP_Growth!AH$10)/('AEO Table 1'!$C$18*US_TX_GDP_Growth!$B$10)</f>
        <v>2.0653965728090879</v>
      </c>
      <c r="AI5">
        <f ca="1">('AEO Table 1'!AJ$18*US_TX_GDP_Growth!AI$10)/('AEO Table 1'!$C$18*US_TX_GDP_Growth!$B$10)</f>
        <v>2.0950847562345283</v>
      </c>
    </row>
    <row r="6" spans="1:35" x14ac:dyDescent="0.45">
      <c r="A6" s="35" t="s">
        <v>225</v>
      </c>
      <c r="B6">
        <f>('AEO Table 1'!C$20*US_TX_GDP_Growth!B$10)/('AEO Table 1'!$C$20*US_TX_GDP_Growth!$B$10)</f>
        <v>1</v>
      </c>
      <c r="C6">
        <f>('AEO Table 1'!D$20*US_TX_GDP_Growth!C$10)/('AEO Table 1'!$C$20*US_TX_GDP_Growth!$B$10)</f>
        <v>1.0077291164836497</v>
      </c>
      <c r="D6">
        <f>('AEO Table 1'!E$20*US_TX_GDP_Growth!D$10)/('AEO Table 1'!$C$20*US_TX_GDP_Growth!$B$10)</f>
        <v>1.0066341579003744</v>
      </c>
      <c r="E6">
        <f>('AEO Table 1'!F$20*US_TX_GDP_Growth!E$10)/('AEO Table 1'!$C$20*US_TX_GDP_Growth!$B$10)</f>
        <v>0.99990820238221712</v>
      </c>
      <c r="F6">
        <f>('AEO Table 1'!G$20*US_TX_GDP_Growth!F$10)/('AEO Table 1'!$C$20*US_TX_GDP_Growth!$B$10)</f>
        <v>0.98050390195453785</v>
      </c>
      <c r="G6">
        <f>('AEO Table 1'!H$20*US_TX_GDP_Growth!G$10)/('AEO Table 1'!$C$20*US_TX_GDP_Growth!$B$10)</f>
        <v>0.93895051174876543</v>
      </c>
      <c r="H6">
        <f>('AEO Table 1'!I$20*US_TX_GDP_Growth!H$10)/('AEO Table 1'!$C$20*US_TX_GDP_Growth!$B$10)</f>
        <v>0.91168125561477609</v>
      </c>
      <c r="I6">
        <f>('AEO Table 1'!J$20*US_TX_GDP_Growth!I$10)/('AEO Table 1'!$C$20*US_TX_GDP_Growth!$B$10)</f>
        <v>0.923767937717619</v>
      </c>
      <c r="J6">
        <f>('AEO Table 1'!K$20*US_TX_GDP_Growth!J$10)/('AEO Table 1'!$C$20*US_TX_GDP_Growth!$B$10)</f>
        <v>0.89914396391099427</v>
      </c>
      <c r="K6">
        <f>('AEO Table 1'!L$20*US_TX_GDP_Growth!K$10)/('AEO Table 1'!$C$20*US_TX_GDP_Growth!$B$10)</f>
        <v>0.89581621303126113</v>
      </c>
      <c r="L6">
        <f>('AEO Table 1'!M$20*US_TX_GDP_Growth!L$10)/('AEO Table 1'!$C$20*US_TX_GDP_Growth!$B$10)</f>
        <v>0.90493108494615482</v>
      </c>
      <c r="M6">
        <f>('AEO Table 1'!N$20*US_TX_GDP_Growth!M$10)/('AEO Table 1'!$C$20*US_TX_GDP_Growth!$B$10)</f>
        <v>0.91592978925496671</v>
      </c>
      <c r="N6">
        <f>('AEO Table 1'!O$20*US_TX_GDP_Growth!N$10)/('AEO Table 1'!$C$20*US_TX_GDP_Growth!$B$10)</f>
        <v>0.92711005383491873</v>
      </c>
      <c r="O6">
        <f>('AEO Table 1'!P$20*US_TX_GDP_Growth!O$10)/('AEO Table 1'!$C$20*US_TX_GDP_Growth!$B$10)</f>
        <v>0.93743341861382856</v>
      </c>
      <c r="P6">
        <f>('AEO Table 1'!Q$20*US_TX_GDP_Growth!P$10)/('AEO Table 1'!$C$20*US_TX_GDP_Growth!$B$10)</f>
        <v>0.94716491353193899</v>
      </c>
      <c r="Q6">
        <f>('AEO Table 1'!R$20*US_TX_GDP_Growth!Q$10)/('AEO Table 1'!$C$20*US_TX_GDP_Growth!$B$10)</f>
        <v>0.9397438224548168</v>
      </c>
      <c r="R6">
        <f>('AEO Table 1'!S$20*US_TX_GDP_Growth!R$10)/('AEO Table 1'!$C$20*US_TX_GDP_Growth!$B$10)</f>
        <v>0.94699833542730649</v>
      </c>
      <c r="S6">
        <f>('AEO Table 1'!T$20*US_TX_GDP_Growth!S$10)/('AEO Table 1'!$C$20*US_TX_GDP_Growth!$B$10)</f>
        <v>0.95448682737960577</v>
      </c>
      <c r="T6">
        <f>('AEO Table 1'!U$20*US_TX_GDP_Growth!T$10)/('AEO Table 1'!$C$20*US_TX_GDP_Growth!$B$10)</f>
        <v>0.96150840265663617</v>
      </c>
      <c r="U6">
        <f>('AEO Table 1'!V$20*US_TX_GDP_Growth!U$10)/('AEO Table 1'!$C$20*US_TX_GDP_Growth!$B$10)</f>
        <v>0.96813823152933121</v>
      </c>
      <c r="V6">
        <f>('AEO Table 1'!W$20*US_TX_GDP_Growth!V$10)/('AEO Table 1'!$C$20*US_TX_GDP_Growth!$B$10)</f>
        <v>0.97524072053678756</v>
      </c>
      <c r="W6">
        <f>('AEO Table 1'!X$20*US_TX_GDP_Growth!W$10)/('AEO Table 1'!$C$20*US_TX_GDP_Growth!$B$10)</f>
        <v>0.98279051451525534</v>
      </c>
      <c r="X6">
        <f>('AEO Table 1'!Y$20*US_TX_GDP_Growth!X$10)/('AEO Table 1'!$C$20*US_TX_GDP_Growth!$B$10)</f>
        <v>0.99100200050082865</v>
      </c>
      <c r="Y6">
        <f>('AEO Table 1'!Z$20*US_TX_GDP_Growth!Y$10)/('AEO Table 1'!$C$20*US_TX_GDP_Growth!$B$10)</f>
        <v>0.9995731234986508</v>
      </c>
      <c r="Z6">
        <f>('AEO Table 1'!AA$20*US_TX_GDP_Growth!Z$10)/('AEO Table 1'!$C$20*US_TX_GDP_Growth!$B$10)</f>
        <v>1.0076735497072979</v>
      </c>
      <c r="AA6">
        <f>('AEO Table 1'!AB$20*US_TX_GDP_Growth!AA$10)/('AEO Table 1'!$C$20*US_TX_GDP_Growth!$B$10)</f>
        <v>1.0157766001439252</v>
      </c>
      <c r="AB6">
        <f>('AEO Table 1'!AC$20*US_TX_GDP_Growth!AB$10)/('AEO Table 1'!$C$20*US_TX_GDP_Growth!$B$10)</f>
        <v>1.0238129186189204</v>
      </c>
      <c r="AC6">
        <f>('AEO Table 1'!AD$20*US_TX_GDP_Growth!AC$10)/('AEO Table 1'!$C$20*US_TX_GDP_Growth!$B$10)</f>
        <v>1.0324958483884261</v>
      </c>
      <c r="AD6">
        <f>('AEO Table 1'!AE$20*US_TX_GDP_Growth!AD$10)/('AEO Table 1'!$C$20*US_TX_GDP_Growth!$B$10)</f>
        <v>1.0415614991422921</v>
      </c>
      <c r="AE6">
        <f>('AEO Table 1'!AF$20*US_TX_GDP_Growth!AE$10)/('AEO Table 1'!$C$20*US_TX_GDP_Growth!$B$10)</f>
        <v>1.0508360720148804</v>
      </c>
      <c r="AF6">
        <f ca="1">('AEO Table 1'!AG$20*US_TX_GDP_Growth!AF$10)/('AEO Table 1'!$C$20*US_TX_GDP_Growth!$B$10)</f>
        <v>1.0664401083878812</v>
      </c>
      <c r="AG6">
        <f ca="1">('AEO Table 1'!AH$20*US_TX_GDP_Growth!AG$10)/('AEO Table 1'!$C$20*US_TX_GDP_Growth!$B$10)</f>
        <v>1.0757898890073385</v>
      </c>
      <c r="AH6">
        <f ca="1">('AEO Table 1'!AI$20*US_TX_GDP_Growth!AH$10)/('AEO Table 1'!$C$20*US_TX_GDP_Growth!$B$10)</f>
        <v>1.0851627123231655</v>
      </c>
      <c r="AI6">
        <f ca="1">('AEO Table 1'!AJ$20*US_TX_GDP_Growth!AI$10)/('AEO Table 1'!$C$20*US_TX_GDP_Growth!$B$10)</f>
        <v>1.0945134138992845</v>
      </c>
    </row>
    <row r="7" spans="1:35" x14ac:dyDescent="0.45">
      <c r="A7" s="36" t="s">
        <v>235</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row>
    <row r="8" spans="1:35" x14ac:dyDescent="0.45">
      <c r="A8" s="36" t="s">
        <v>236</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row>
    <row r="9" spans="1:35" x14ac:dyDescent="0.45">
      <c r="A9" s="36" t="s">
        <v>237</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row>
    <row r="10" spans="1:35" x14ac:dyDescent="0.45">
      <c r="A10" s="35" t="s">
        <v>226</v>
      </c>
      <c r="B10">
        <f>('AEO Table 1'!C$22*US_TX_GDP_Growth!B$10)/('AEO Table 1'!$C$22*US_TX_GDP_Growth!$B$10)</f>
        <v>1</v>
      </c>
      <c r="C10">
        <f>('AEO Table 1'!D$22*US_TX_GDP_Growth!C$10)/('AEO Table 1'!$C$22*US_TX_GDP_Growth!$B$10)</f>
        <v>1.0292925092505487</v>
      </c>
      <c r="D10">
        <f>('AEO Table 1'!E$22*US_TX_GDP_Growth!D$10)/('AEO Table 1'!$C$22*US_TX_GDP_Growth!$B$10)</f>
        <v>1.0462629643426955</v>
      </c>
      <c r="E10">
        <f>('AEO Table 1'!F$22*US_TX_GDP_Growth!E$10)/('AEO Table 1'!$C$22*US_TX_GDP_Growth!$B$10)</f>
        <v>1.0396515245259064</v>
      </c>
      <c r="F10">
        <f>('AEO Table 1'!G$22*US_TX_GDP_Growth!F$10)/('AEO Table 1'!$C$22*US_TX_GDP_Growth!$B$10)</f>
        <v>1.0580864808469044</v>
      </c>
      <c r="G10">
        <f>('AEO Table 1'!H$22*US_TX_GDP_Growth!G$10)/('AEO Table 1'!$C$22*US_TX_GDP_Growth!$B$10)</f>
        <v>1.0727466127766268</v>
      </c>
      <c r="H10">
        <f>('AEO Table 1'!I$22*US_TX_GDP_Growth!H$10)/('AEO Table 1'!$C$22*US_TX_GDP_Growth!$B$10)</f>
        <v>1.0884569322327651</v>
      </c>
      <c r="I10">
        <f>('AEO Table 1'!J$22*US_TX_GDP_Growth!I$10)/('AEO Table 1'!$C$22*US_TX_GDP_Growth!$B$10)</f>
        <v>1.1083300841819776</v>
      </c>
      <c r="J10">
        <f>('AEO Table 1'!K$22*US_TX_GDP_Growth!J$10)/('AEO Table 1'!$C$22*US_TX_GDP_Growth!$B$10)</f>
        <v>1.1285276316323312</v>
      </c>
      <c r="K10">
        <f>('AEO Table 1'!L$22*US_TX_GDP_Growth!K$10)/('AEO Table 1'!$C$22*US_TX_GDP_Growth!$B$10)</f>
        <v>1.1461194286118066</v>
      </c>
      <c r="L10">
        <f>('AEO Table 1'!M$22*US_TX_GDP_Growth!L$10)/('AEO Table 1'!$C$22*US_TX_GDP_Growth!$B$10)</f>
        <v>1.1622352972428927</v>
      </c>
      <c r="M10">
        <f>('AEO Table 1'!N$22*US_TX_GDP_Growth!M$10)/('AEO Table 1'!$C$22*US_TX_GDP_Growth!$B$10)</f>
        <v>1.1826000137275319</v>
      </c>
      <c r="N10">
        <f>('AEO Table 1'!O$22*US_TX_GDP_Growth!N$10)/('AEO Table 1'!$C$22*US_TX_GDP_Growth!$B$10)</f>
        <v>1.2035093632948501</v>
      </c>
      <c r="O10">
        <f>('AEO Table 1'!P$22*US_TX_GDP_Growth!O$10)/('AEO Table 1'!$C$22*US_TX_GDP_Growth!$B$10)</f>
        <v>1.2191324594521604</v>
      </c>
      <c r="P10">
        <f>('AEO Table 1'!Q$22*US_TX_GDP_Growth!P$10)/('AEO Table 1'!$C$22*US_TX_GDP_Growth!$B$10)</f>
        <v>1.2297537326599808</v>
      </c>
      <c r="Q10">
        <f>('AEO Table 1'!R$22*US_TX_GDP_Growth!Q$10)/('AEO Table 1'!$C$22*US_TX_GDP_Growth!$B$10)</f>
        <v>1.2433940927778153</v>
      </c>
      <c r="R10">
        <f>('AEO Table 1'!S$22*US_TX_GDP_Growth!R$10)/('AEO Table 1'!$C$22*US_TX_GDP_Growth!$B$10)</f>
        <v>1.2571405560737232</v>
      </c>
      <c r="S10">
        <f>('AEO Table 1'!T$22*US_TX_GDP_Growth!S$10)/('AEO Table 1'!$C$22*US_TX_GDP_Growth!$B$10)</f>
        <v>1.2724499759668328</v>
      </c>
      <c r="T10">
        <f>('AEO Table 1'!U$22*US_TX_GDP_Growth!T$10)/('AEO Table 1'!$C$22*US_TX_GDP_Growth!$B$10)</f>
        <v>1.2886471397409129</v>
      </c>
      <c r="U10">
        <f>('AEO Table 1'!V$22*US_TX_GDP_Growth!U$10)/('AEO Table 1'!$C$22*US_TX_GDP_Growth!$B$10)</f>
        <v>1.3058921360123592</v>
      </c>
      <c r="V10">
        <f>('AEO Table 1'!W$22*US_TX_GDP_Growth!V$10)/('AEO Table 1'!$C$22*US_TX_GDP_Growth!$B$10)</f>
        <v>1.319671288695246</v>
      </c>
      <c r="W10">
        <f>('AEO Table 1'!X$22*US_TX_GDP_Growth!W$10)/('AEO Table 1'!$C$22*US_TX_GDP_Growth!$B$10)</f>
        <v>1.3350079098541825</v>
      </c>
      <c r="X10">
        <f>('AEO Table 1'!Y$22*US_TX_GDP_Growth!X$10)/('AEO Table 1'!$C$22*US_TX_GDP_Growth!$B$10)</f>
        <v>1.3495833702214985</v>
      </c>
      <c r="Y10">
        <f>('AEO Table 1'!Z$22*US_TX_GDP_Growth!Y$10)/('AEO Table 1'!$C$22*US_TX_GDP_Growth!$B$10)</f>
        <v>1.3648106241275173</v>
      </c>
      <c r="Z10">
        <f>('AEO Table 1'!AA$22*US_TX_GDP_Growth!Z$10)/('AEO Table 1'!$C$22*US_TX_GDP_Growth!$B$10)</f>
        <v>1.3800779749921983</v>
      </c>
      <c r="AA10">
        <f>('AEO Table 1'!AB$22*US_TX_GDP_Growth!AA$10)/('AEO Table 1'!$C$22*US_TX_GDP_Growth!$B$10)</f>
        <v>1.3936811431718663</v>
      </c>
      <c r="AB10">
        <f>('AEO Table 1'!AC$22*US_TX_GDP_Growth!AB$10)/('AEO Table 1'!$C$22*US_TX_GDP_Growth!$B$10)</f>
        <v>1.4066526192955566</v>
      </c>
      <c r="AC10">
        <f>('AEO Table 1'!AD$22*US_TX_GDP_Growth!AC$10)/('AEO Table 1'!$C$22*US_TX_GDP_Growth!$B$10)</f>
        <v>1.4234407925814927</v>
      </c>
      <c r="AD10">
        <f>('AEO Table 1'!AE$22*US_TX_GDP_Growth!AD$10)/('AEO Table 1'!$C$22*US_TX_GDP_Growth!$B$10)</f>
        <v>1.4418312748866899</v>
      </c>
      <c r="AE10">
        <f>('AEO Table 1'!AF$22*US_TX_GDP_Growth!AE$10)/('AEO Table 1'!$C$22*US_TX_GDP_Growth!$B$10)</f>
        <v>1.4607022724377348</v>
      </c>
      <c r="AF10">
        <f ca="1">('AEO Table 1'!AG$22*US_TX_GDP_Growth!AF$10)/('AEO Table 1'!$C$22*US_TX_GDP_Growth!$B$10)</f>
        <v>1.4900781243459544</v>
      </c>
      <c r="AG10">
        <f ca="1">('AEO Table 1'!AH$22*US_TX_GDP_Growth!AG$10)/('AEO Table 1'!$C$22*US_TX_GDP_Growth!$B$10)</f>
        <v>1.5080338896618612</v>
      </c>
      <c r="AH10">
        <f ca="1">('AEO Table 1'!AI$22*US_TX_GDP_Growth!AH$10)/('AEO Table 1'!$C$22*US_TX_GDP_Growth!$B$10)</f>
        <v>1.5264584343781495</v>
      </c>
      <c r="AI10">
        <f ca="1">('AEO Table 1'!AJ$22*US_TX_GDP_Growth!AI$10)/('AEO Table 1'!$C$22*US_TX_GDP_Growth!$B$10)</f>
        <v>1.5455807388125975</v>
      </c>
    </row>
    <row r="11" spans="1:35" x14ac:dyDescent="0.45">
      <c r="A11" s="35" t="s">
        <v>227</v>
      </c>
      <c r="B11">
        <f>('AEO Table 1'!C$16*US_TX_GDP_Growth!B$10)/('AEO Table 1'!$C$16*US_TX_GDP_Growth!$B$10)</f>
        <v>1</v>
      </c>
      <c r="C11">
        <f>('AEO Table 1'!D$16*US_TX_GDP_Growth!C$10)/('AEO Table 1'!$C$16*US_TX_GDP_Growth!$B$10)</f>
        <v>1.150937211375255</v>
      </c>
      <c r="D11">
        <f>('AEO Table 1'!E$16*US_TX_GDP_Growth!D$10)/('AEO Table 1'!$C$16*US_TX_GDP_Growth!$B$10)</f>
        <v>1.2971588906301301</v>
      </c>
      <c r="E11">
        <f>('AEO Table 1'!F$16*US_TX_GDP_Growth!E$10)/('AEO Table 1'!$C$16*US_TX_GDP_Growth!$B$10)</f>
        <v>1.4287428648263925</v>
      </c>
      <c r="F11">
        <f>('AEO Table 1'!G$16*US_TX_GDP_Growth!F$10)/('AEO Table 1'!$C$16*US_TX_GDP_Growth!$B$10)</f>
        <v>1.5063383978442235</v>
      </c>
      <c r="G11">
        <f>('AEO Table 1'!H$16*US_TX_GDP_Growth!G$10)/('AEO Table 1'!$C$16*US_TX_GDP_Growth!$B$10)</f>
        <v>1.5553514681481673</v>
      </c>
      <c r="H11">
        <f>('AEO Table 1'!I$16*US_TX_GDP_Growth!H$10)/('AEO Table 1'!$C$16*US_TX_GDP_Growth!$B$10)</f>
        <v>1.5615397046863075</v>
      </c>
      <c r="I11">
        <f>('AEO Table 1'!J$16*US_TX_GDP_Growth!I$10)/('AEO Table 1'!$C$16*US_TX_GDP_Growth!$B$10)</f>
        <v>1.5880209443271383</v>
      </c>
      <c r="J11">
        <f>('AEO Table 1'!K$16*US_TX_GDP_Growth!J$10)/('AEO Table 1'!$C$16*US_TX_GDP_Growth!$B$10)</f>
        <v>1.6142312800233221</v>
      </c>
      <c r="K11">
        <f>('AEO Table 1'!L$16*US_TX_GDP_Growth!K$10)/('AEO Table 1'!$C$16*US_TX_GDP_Growth!$B$10)</f>
        <v>1.6623508473687536</v>
      </c>
      <c r="L11">
        <f>('AEO Table 1'!M$16*US_TX_GDP_Growth!L$10)/('AEO Table 1'!$C$16*US_TX_GDP_Growth!$B$10)</f>
        <v>1.6934433444167833</v>
      </c>
      <c r="M11">
        <f>('AEO Table 1'!N$16*US_TX_GDP_Growth!M$10)/('AEO Table 1'!$C$16*US_TX_GDP_Growth!$B$10)</f>
        <v>1.7025716230930255</v>
      </c>
      <c r="N11">
        <f>('AEO Table 1'!O$16*US_TX_GDP_Growth!N$10)/('AEO Table 1'!$C$16*US_TX_GDP_Growth!$B$10)</f>
        <v>1.7220003508978532</v>
      </c>
      <c r="O11">
        <f>('AEO Table 1'!P$16*US_TX_GDP_Growth!O$10)/('AEO Table 1'!$C$16*US_TX_GDP_Growth!$B$10)</f>
        <v>1.7455158502060031</v>
      </c>
      <c r="P11">
        <f>('AEO Table 1'!Q$16*US_TX_GDP_Growth!P$10)/('AEO Table 1'!$C$16*US_TX_GDP_Growth!$B$10)</f>
        <v>1.7709183257892209</v>
      </c>
      <c r="Q11">
        <f>('AEO Table 1'!R$16*US_TX_GDP_Growth!Q$10)/('AEO Table 1'!$C$16*US_TX_GDP_Growth!$B$10)</f>
        <v>1.7823427347019825</v>
      </c>
      <c r="R11">
        <f>('AEO Table 1'!S$16*US_TX_GDP_Growth!R$10)/('AEO Table 1'!$C$16*US_TX_GDP_Growth!$B$10)</f>
        <v>1.7900047742572198</v>
      </c>
      <c r="S11">
        <f>('AEO Table 1'!T$16*US_TX_GDP_Growth!S$10)/('AEO Table 1'!$C$16*US_TX_GDP_Growth!$B$10)</f>
        <v>1.7951825957917538</v>
      </c>
      <c r="T11">
        <f>('AEO Table 1'!U$16*US_TX_GDP_Growth!T$10)/('AEO Table 1'!$C$16*US_TX_GDP_Growth!$B$10)</f>
        <v>1.7924839794099858</v>
      </c>
      <c r="U11">
        <f>('AEO Table 1'!V$16*US_TX_GDP_Growth!U$10)/('AEO Table 1'!$C$16*US_TX_GDP_Growth!$B$10)</f>
        <v>1.7947929337783575</v>
      </c>
      <c r="V11">
        <f>('AEO Table 1'!W$16*US_TX_GDP_Growth!V$10)/('AEO Table 1'!$C$16*US_TX_GDP_Growth!$B$10)</f>
        <v>1.7935642679235093</v>
      </c>
      <c r="W11">
        <f>('AEO Table 1'!X$16*US_TX_GDP_Growth!W$10)/('AEO Table 1'!$C$16*US_TX_GDP_Growth!$B$10)</f>
        <v>1.8004964204478036</v>
      </c>
      <c r="X11">
        <f>('AEO Table 1'!Y$16*US_TX_GDP_Growth!X$10)/('AEO Table 1'!$C$16*US_TX_GDP_Growth!$B$10)</f>
        <v>1.8087982278949659</v>
      </c>
      <c r="Y11">
        <f>('AEO Table 1'!Z$16*US_TX_GDP_Growth!Y$10)/('AEO Table 1'!$C$16*US_TX_GDP_Growth!$B$10)</f>
        <v>1.8153716327666625</v>
      </c>
      <c r="Z11">
        <f>('AEO Table 1'!AA$16*US_TX_GDP_Growth!Z$10)/('AEO Table 1'!$C$16*US_TX_GDP_Growth!$B$10)</f>
        <v>1.8128381980520769</v>
      </c>
      <c r="AA11">
        <f>('AEO Table 1'!AB$16*US_TX_GDP_Growth!AA$10)/('AEO Table 1'!$C$16*US_TX_GDP_Growth!$B$10)</f>
        <v>1.8036038861791164</v>
      </c>
      <c r="AB11">
        <f>('AEO Table 1'!AC$16*US_TX_GDP_Growth!AB$10)/('AEO Table 1'!$C$16*US_TX_GDP_Growth!$B$10)</f>
        <v>1.7804299635005014</v>
      </c>
      <c r="AC11">
        <f>('AEO Table 1'!AD$16*US_TX_GDP_Growth!AC$10)/('AEO Table 1'!$C$16*US_TX_GDP_Growth!$B$10)</f>
        <v>1.7624697644280698</v>
      </c>
      <c r="AD11">
        <f>('AEO Table 1'!AE$16*US_TX_GDP_Growth!AD$10)/('AEO Table 1'!$C$16*US_TX_GDP_Growth!$B$10)</f>
        <v>1.7390934566944634</v>
      </c>
      <c r="AE11">
        <f>('AEO Table 1'!AF$16*US_TX_GDP_Growth!AE$10)/('AEO Table 1'!$C$16*US_TX_GDP_Growth!$B$10)</f>
        <v>1.7228354921136178</v>
      </c>
      <c r="AF11">
        <f ca="1">('AEO Table 1'!AG$16*US_TX_GDP_Growth!AF$10)/('AEO Table 1'!$C$16*US_TX_GDP_Growth!$B$10)</f>
        <v>1.7181367803682885</v>
      </c>
      <c r="AG11">
        <f ca="1">('AEO Table 1'!AH$16*US_TX_GDP_Growth!AG$10)/('AEO Table 1'!$C$16*US_TX_GDP_Growth!$B$10)</f>
        <v>1.6969833470231612</v>
      </c>
      <c r="AH11">
        <f ca="1">('AEO Table 1'!AI$16*US_TX_GDP_Growth!AH$10)/('AEO Table 1'!$C$16*US_TX_GDP_Growth!$B$10)</f>
        <v>1.6682075254174813</v>
      </c>
      <c r="AI11">
        <f ca="1">('AEO Table 1'!AJ$16*US_TX_GDP_Growth!AI$10)/('AEO Table 1'!$C$16*US_TX_GDP_Growth!$B$10)</f>
        <v>1.6492264643311993</v>
      </c>
    </row>
    <row r="12" spans="1:35" x14ac:dyDescent="0.45">
      <c r="A12" s="35" t="s">
        <v>238</v>
      </c>
      <c r="B12">
        <f>('AEO Table 1'!C$16*US_TX_GDP_Growth!B$10)/('AEO Table 1'!$C$16*US_TX_GDP_Growth!$B$10)</f>
        <v>1</v>
      </c>
      <c r="C12">
        <f>('AEO Table 1'!D$16*US_TX_GDP_Growth!C$10)/('AEO Table 1'!$C$16*US_TX_GDP_Growth!$B$10)</f>
        <v>1.150937211375255</v>
      </c>
      <c r="D12">
        <f>('AEO Table 1'!E$16*US_TX_GDP_Growth!D$10)/('AEO Table 1'!$C$16*US_TX_GDP_Growth!$B$10)</f>
        <v>1.2971588906301301</v>
      </c>
      <c r="E12">
        <f>('AEO Table 1'!F$16*US_TX_GDP_Growth!E$10)/('AEO Table 1'!$C$16*US_TX_GDP_Growth!$B$10)</f>
        <v>1.4287428648263925</v>
      </c>
      <c r="F12">
        <f>('AEO Table 1'!G$16*US_TX_GDP_Growth!F$10)/('AEO Table 1'!$C$16*US_TX_GDP_Growth!$B$10)</f>
        <v>1.5063383978442235</v>
      </c>
      <c r="G12">
        <f>('AEO Table 1'!H$16*US_TX_GDP_Growth!G$10)/('AEO Table 1'!$C$16*US_TX_GDP_Growth!$B$10)</f>
        <v>1.5553514681481673</v>
      </c>
      <c r="H12">
        <f>('AEO Table 1'!I$16*US_TX_GDP_Growth!H$10)/('AEO Table 1'!$C$16*US_TX_GDP_Growth!$B$10)</f>
        <v>1.5615397046863075</v>
      </c>
      <c r="I12">
        <f>('AEO Table 1'!J$16*US_TX_GDP_Growth!I$10)/('AEO Table 1'!$C$16*US_TX_GDP_Growth!$B$10)</f>
        <v>1.5880209443271383</v>
      </c>
      <c r="J12">
        <f>('AEO Table 1'!K$16*US_TX_GDP_Growth!J$10)/('AEO Table 1'!$C$16*US_TX_GDP_Growth!$B$10)</f>
        <v>1.6142312800233221</v>
      </c>
      <c r="K12">
        <f>('AEO Table 1'!L$16*US_TX_GDP_Growth!K$10)/('AEO Table 1'!$C$16*US_TX_GDP_Growth!$B$10)</f>
        <v>1.6623508473687536</v>
      </c>
      <c r="L12">
        <f>('AEO Table 1'!M$16*US_TX_GDP_Growth!L$10)/('AEO Table 1'!$C$16*US_TX_GDP_Growth!$B$10)</f>
        <v>1.6934433444167833</v>
      </c>
      <c r="M12">
        <f>('AEO Table 1'!N$16*US_TX_GDP_Growth!M$10)/('AEO Table 1'!$C$16*US_TX_GDP_Growth!$B$10)</f>
        <v>1.7025716230930255</v>
      </c>
      <c r="N12">
        <f>('AEO Table 1'!O$16*US_TX_GDP_Growth!N$10)/('AEO Table 1'!$C$16*US_TX_GDP_Growth!$B$10)</f>
        <v>1.7220003508978532</v>
      </c>
      <c r="O12">
        <f>('AEO Table 1'!P$16*US_TX_GDP_Growth!O$10)/('AEO Table 1'!$C$16*US_TX_GDP_Growth!$B$10)</f>
        <v>1.7455158502060031</v>
      </c>
      <c r="P12">
        <f>('AEO Table 1'!Q$16*US_TX_GDP_Growth!P$10)/('AEO Table 1'!$C$16*US_TX_GDP_Growth!$B$10)</f>
        <v>1.7709183257892209</v>
      </c>
      <c r="Q12">
        <f>('AEO Table 1'!R$16*US_TX_GDP_Growth!Q$10)/('AEO Table 1'!$C$16*US_TX_GDP_Growth!$B$10)</f>
        <v>1.7823427347019825</v>
      </c>
      <c r="R12">
        <f>('AEO Table 1'!S$16*US_TX_GDP_Growth!R$10)/('AEO Table 1'!$C$16*US_TX_GDP_Growth!$B$10)</f>
        <v>1.7900047742572198</v>
      </c>
      <c r="S12">
        <f>('AEO Table 1'!T$16*US_TX_GDP_Growth!S$10)/('AEO Table 1'!$C$16*US_TX_GDP_Growth!$B$10)</f>
        <v>1.7951825957917538</v>
      </c>
      <c r="T12">
        <f>('AEO Table 1'!U$16*US_TX_GDP_Growth!T$10)/('AEO Table 1'!$C$16*US_TX_GDP_Growth!$B$10)</f>
        <v>1.7924839794099858</v>
      </c>
      <c r="U12">
        <f>('AEO Table 1'!V$16*US_TX_GDP_Growth!U$10)/('AEO Table 1'!$C$16*US_TX_GDP_Growth!$B$10)</f>
        <v>1.7947929337783575</v>
      </c>
      <c r="V12">
        <f>('AEO Table 1'!W$16*US_TX_GDP_Growth!V$10)/('AEO Table 1'!$C$16*US_TX_GDP_Growth!$B$10)</f>
        <v>1.7935642679235093</v>
      </c>
      <c r="W12">
        <f>('AEO Table 1'!X$16*US_TX_GDP_Growth!W$10)/('AEO Table 1'!$C$16*US_TX_GDP_Growth!$B$10)</f>
        <v>1.8004964204478036</v>
      </c>
      <c r="X12">
        <f>('AEO Table 1'!Y$16*US_TX_GDP_Growth!X$10)/('AEO Table 1'!$C$16*US_TX_GDP_Growth!$B$10)</f>
        <v>1.8087982278949659</v>
      </c>
      <c r="Y12">
        <f>('AEO Table 1'!Z$16*US_TX_GDP_Growth!Y$10)/('AEO Table 1'!$C$16*US_TX_GDP_Growth!$B$10)</f>
        <v>1.8153716327666625</v>
      </c>
      <c r="Z12">
        <f>('AEO Table 1'!AA$16*US_TX_GDP_Growth!Z$10)/('AEO Table 1'!$C$16*US_TX_GDP_Growth!$B$10)</f>
        <v>1.8128381980520769</v>
      </c>
      <c r="AA12">
        <f>('AEO Table 1'!AB$16*US_TX_GDP_Growth!AA$10)/('AEO Table 1'!$C$16*US_TX_GDP_Growth!$B$10)</f>
        <v>1.8036038861791164</v>
      </c>
      <c r="AB12">
        <f>('AEO Table 1'!AC$16*US_TX_GDP_Growth!AB$10)/('AEO Table 1'!$C$16*US_TX_GDP_Growth!$B$10)</f>
        <v>1.7804299635005014</v>
      </c>
      <c r="AC12">
        <f>('AEO Table 1'!AD$16*US_TX_GDP_Growth!AC$10)/('AEO Table 1'!$C$16*US_TX_GDP_Growth!$B$10)</f>
        <v>1.7624697644280698</v>
      </c>
      <c r="AD12">
        <f>('AEO Table 1'!AE$16*US_TX_GDP_Growth!AD$10)/('AEO Table 1'!$C$16*US_TX_GDP_Growth!$B$10)</f>
        <v>1.7390934566944634</v>
      </c>
      <c r="AE12">
        <f>('AEO Table 1'!AF$16*US_TX_GDP_Growth!AE$10)/('AEO Table 1'!$C$16*US_TX_GDP_Growth!$B$10)</f>
        <v>1.7228354921136178</v>
      </c>
      <c r="AF12">
        <f ca="1">('AEO Table 1'!AG$16*US_TX_GDP_Growth!AF$10)/('AEO Table 1'!$C$16*US_TX_GDP_Growth!$B$10)</f>
        <v>1.7181367803682885</v>
      </c>
      <c r="AG12">
        <f ca="1">('AEO Table 1'!AH$16*US_TX_GDP_Growth!AG$10)/('AEO Table 1'!$C$16*US_TX_GDP_Growth!$B$10)</f>
        <v>1.6969833470231612</v>
      </c>
      <c r="AH12">
        <f ca="1">('AEO Table 1'!AI$16*US_TX_GDP_Growth!AH$10)/('AEO Table 1'!$C$16*US_TX_GDP_Growth!$B$10)</f>
        <v>1.6682075254174813</v>
      </c>
      <c r="AI12">
        <f ca="1">('AEO Table 1'!AJ$16*US_TX_GDP_Growth!AI$10)/('AEO Table 1'!$C$16*US_TX_GDP_Growth!$B$10)</f>
        <v>1.6492264643311993</v>
      </c>
    </row>
    <row r="13" spans="1:35" x14ac:dyDescent="0.45">
      <c r="A13" s="35" t="s">
        <v>239</v>
      </c>
      <c r="B13">
        <f>('AEO Table 1'!C$22*US_TX_GDP_Growth!B$10)/('AEO Table 1'!$C$22*US_TX_GDP_Growth!$B$10)</f>
        <v>1</v>
      </c>
      <c r="C13">
        <f>('AEO Table 1'!D$22*US_TX_GDP_Growth!C$10)/('AEO Table 1'!$C$22*US_TX_GDP_Growth!$B$10)</f>
        <v>1.0292925092505487</v>
      </c>
      <c r="D13">
        <f>('AEO Table 1'!E$22*US_TX_GDP_Growth!D$10)/('AEO Table 1'!$C$22*US_TX_GDP_Growth!$B$10)</f>
        <v>1.0462629643426955</v>
      </c>
      <c r="E13">
        <f>('AEO Table 1'!F$22*US_TX_GDP_Growth!E$10)/('AEO Table 1'!$C$22*US_TX_GDP_Growth!$B$10)</f>
        <v>1.0396515245259064</v>
      </c>
      <c r="F13">
        <f>('AEO Table 1'!G$22*US_TX_GDP_Growth!F$10)/('AEO Table 1'!$C$22*US_TX_GDP_Growth!$B$10)</f>
        <v>1.0580864808469044</v>
      </c>
      <c r="G13">
        <f>('AEO Table 1'!H$22*US_TX_GDP_Growth!G$10)/('AEO Table 1'!$C$22*US_TX_GDP_Growth!$B$10)</f>
        <v>1.0727466127766268</v>
      </c>
      <c r="H13">
        <f>('AEO Table 1'!I$22*US_TX_GDP_Growth!H$10)/('AEO Table 1'!$C$22*US_TX_GDP_Growth!$B$10)</f>
        <v>1.0884569322327651</v>
      </c>
      <c r="I13">
        <f>('AEO Table 1'!J$22*US_TX_GDP_Growth!I$10)/('AEO Table 1'!$C$22*US_TX_GDP_Growth!$B$10)</f>
        <v>1.1083300841819776</v>
      </c>
      <c r="J13">
        <f>('AEO Table 1'!K$22*US_TX_GDP_Growth!J$10)/('AEO Table 1'!$C$22*US_TX_GDP_Growth!$B$10)</f>
        <v>1.1285276316323312</v>
      </c>
      <c r="K13">
        <f>('AEO Table 1'!L$22*US_TX_GDP_Growth!K$10)/('AEO Table 1'!$C$22*US_TX_GDP_Growth!$B$10)</f>
        <v>1.1461194286118066</v>
      </c>
      <c r="L13">
        <f>('AEO Table 1'!M$22*US_TX_GDP_Growth!L$10)/('AEO Table 1'!$C$22*US_TX_GDP_Growth!$B$10)</f>
        <v>1.1622352972428927</v>
      </c>
      <c r="M13">
        <f>('AEO Table 1'!N$22*US_TX_GDP_Growth!M$10)/('AEO Table 1'!$C$22*US_TX_GDP_Growth!$B$10)</f>
        <v>1.1826000137275319</v>
      </c>
      <c r="N13">
        <f>('AEO Table 1'!O$22*US_TX_GDP_Growth!N$10)/('AEO Table 1'!$C$22*US_TX_GDP_Growth!$B$10)</f>
        <v>1.2035093632948501</v>
      </c>
      <c r="O13">
        <f>('AEO Table 1'!P$22*US_TX_GDP_Growth!O$10)/('AEO Table 1'!$C$22*US_TX_GDP_Growth!$B$10)</f>
        <v>1.2191324594521604</v>
      </c>
      <c r="P13">
        <f>('AEO Table 1'!Q$22*US_TX_GDP_Growth!P$10)/('AEO Table 1'!$C$22*US_TX_GDP_Growth!$B$10)</f>
        <v>1.2297537326599808</v>
      </c>
      <c r="Q13">
        <f>('AEO Table 1'!R$22*US_TX_GDP_Growth!Q$10)/('AEO Table 1'!$C$22*US_TX_GDP_Growth!$B$10)</f>
        <v>1.2433940927778153</v>
      </c>
      <c r="R13">
        <f>('AEO Table 1'!S$22*US_TX_GDP_Growth!R$10)/('AEO Table 1'!$C$22*US_TX_GDP_Growth!$B$10)</f>
        <v>1.2571405560737232</v>
      </c>
      <c r="S13">
        <f>('AEO Table 1'!T$22*US_TX_GDP_Growth!S$10)/('AEO Table 1'!$C$22*US_TX_GDP_Growth!$B$10)</f>
        <v>1.2724499759668328</v>
      </c>
      <c r="T13">
        <f>('AEO Table 1'!U$22*US_TX_GDP_Growth!T$10)/('AEO Table 1'!$C$22*US_TX_GDP_Growth!$B$10)</f>
        <v>1.2886471397409129</v>
      </c>
      <c r="U13">
        <f>('AEO Table 1'!V$22*US_TX_GDP_Growth!U$10)/('AEO Table 1'!$C$22*US_TX_GDP_Growth!$B$10)</f>
        <v>1.3058921360123592</v>
      </c>
      <c r="V13">
        <f>('AEO Table 1'!W$22*US_TX_GDP_Growth!V$10)/('AEO Table 1'!$C$22*US_TX_GDP_Growth!$B$10)</f>
        <v>1.319671288695246</v>
      </c>
      <c r="W13">
        <f>('AEO Table 1'!X$22*US_TX_GDP_Growth!W$10)/('AEO Table 1'!$C$22*US_TX_GDP_Growth!$B$10)</f>
        <v>1.3350079098541825</v>
      </c>
      <c r="X13">
        <f>('AEO Table 1'!Y$22*US_TX_GDP_Growth!X$10)/('AEO Table 1'!$C$22*US_TX_GDP_Growth!$B$10)</f>
        <v>1.3495833702214985</v>
      </c>
      <c r="Y13">
        <f>('AEO Table 1'!Z$22*US_TX_GDP_Growth!Y$10)/('AEO Table 1'!$C$22*US_TX_GDP_Growth!$B$10)</f>
        <v>1.3648106241275173</v>
      </c>
      <c r="Z13">
        <f>('AEO Table 1'!AA$22*US_TX_GDP_Growth!Z$10)/('AEO Table 1'!$C$22*US_TX_GDP_Growth!$B$10)</f>
        <v>1.3800779749921983</v>
      </c>
      <c r="AA13">
        <f>('AEO Table 1'!AB$22*US_TX_GDP_Growth!AA$10)/('AEO Table 1'!$C$22*US_TX_GDP_Growth!$B$10)</f>
        <v>1.3936811431718663</v>
      </c>
      <c r="AB13">
        <f>('AEO Table 1'!AC$22*US_TX_GDP_Growth!AB$10)/('AEO Table 1'!$C$22*US_TX_GDP_Growth!$B$10)</f>
        <v>1.4066526192955566</v>
      </c>
      <c r="AC13">
        <f>('AEO Table 1'!AD$22*US_TX_GDP_Growth!AC$10)/('AEO Table 1'!$C$22*US_TX_GDP_Growth!$B$10)</f>
        <v>1.4234407925814927</v>
      </c>
      <c r="AD13">
        <f>('AEO Table 1'!AE$22*US_TX_GDP_Growth!AD$10)/('AEO Table 1'!$C$22*US_TX_GDP_Growth!$B$10)</f>
        <v>1.4418312748866899</v>
      </c>
      <c r="AE13">
        <f>('AEO Table 1'!AF$22*US_TX_GDP_Growth!AE$10)/('AEO Table 1'!$C$22*US_TX_GDP_Growth!$B$10)</f>
        <v>1.4607022724377348</v>
      </c>
      <c r="AF13">
        <f ca="1">('AEO Table 1'!AG$22*US_TX_GDP_Growth!AF$10)/('AEO Table 1'!$C$22*US_TX_GDP_Growth!$B$10)</f>
        <v>1.4900781243459544</v>
      </c>
      <c r="AG13">
        <f ca="1">('AEO Table 1'!AH$22*US_TX_GDP_Growth!AG$10)/('AEO Table 1'!$C$22*US_TX_GDP_Growth!$B$10)</f>
        <v>1.5080338896618612</v>
      </c>
      <c r="AH13">
        <f ca="1">('AEO Table 1'!AI$22*US_TX_GDP_Growth!AH$10)/('AEO Table 1'!$C$22*US_TX_GDP_Growth!$B$10)</f>
        <v>1.5264584343781495</v>
      </c>
      <c r="AI13">
        <f ca="1">('AEO Table 1'!AJ$22*US_TX_GDP_Growth!AI$10)/('AEO Table 1'!$C$22*US_TX_GDP_Growth!$B$10)</f>
        <v>1.5455807388125975</v>
      </c>
    </row>
    <row r="14" spans="1:35" x14ac:dyDescent="0.45">
      <c r="A14" s="35" t="s">
        <v>240</v>
      </c>
      <c r="B14">
        <f>('AEO Table 1'!C$22*US_TX_GDP_Growth!B$10)/('AEO Table 1'!$C$22*US_TX_GDP_Growth!$B$10)</f>
        <v>1</v>
      </c>
      <c r="C14">
        <f>('AEO Table 1'!D$22*US_TX_GDP_Growth!C$10)/('AEO Table 1'!$C$22*US_TX_GDP_Growth!$B$10)</f>
        <v>1.0292925092505487</v>
      </c>
      <c r="D14">
        <f>('AEO Table 1'!E$22*US_TX_GDP_Growth!D$10)/('AEO Table 1'!$C$22*US_TX_GDP_Growth!$B$10)</f>
        <v>1.0462629643426955</v>
      </c>
      <c r="E14">
        <f>('AEO Table 1'!F$22*US_TX_GDP_Growth!E$10)/('AEO Table 1'!$C$22*US_TX_GDP_Growth!$B$10)</f>
        <v>1.0396515245259064</v>
      </c>
      <c r="F14">
        <f>('AEO Table 1'!G$22*US_TX_GDP_Growth!F$10)/('AEO Table 1'!$C$22*US_TX_GDP_Growth!$B$10)</f>
        <v>1.0580864808469044</v>
      </c>
      <c r="G14">
        <f>('AEO Table 1'!H$22*US_TX_GDP_Growth!G$10)/('AEO Table 1'!$C$22*US_TX_GDP_Growth!$B$10)</f>
        <v>1.0727466127766268</v>
      </c>
      <c r="H14">
        <f>('AEO Table 1'!I$22*US_TX_GDP_Growth!H$10)/('AEO Table 1'!$C$22*US_TX_GDP_Growth!$B$10)</f>
        <v>1.0884569322327651</v>
      </c>
      <c r="I14">
        <f>('AEO Table 1'!J$22*US_TX_GDP_Growth!I$10)/('AEO Table 1'!$C$22*US_TX_GDP_Growth!$B$10)</f>
        <v>1.1083300841819776</v>
      </c>
      <c r="J14">
        <f>('AEO Table 1'!K$22*US_TX_GDP_Growth!J$10)/('AEO Table 1'!$C$22*US_TX_GDP_Growth!$B$10)</f>
        <v>1.1285276316323312</v>
      </c>
      <c r="K14">
        <f>('AEO Table 1'!L$22*US_TX_GDP_Growth!K$10)/('AEO Table 1'!$C$22*US_TX_GDP_Growth!$B$10)</f>
        <v>1.1461194286118066</v>
      </c>
      <c r="L14">
        <f>('AEO Table 1'!M$22*US_TX_GDP_Growth!L$10)/('AEO Table 1'!$C$22*US_TX_GDP_Growth!$B$10)</f>
        <v>1.1622352972428927</v>
      </c>
      <c r="M14">
        <f>('AEO Table 1'!N$22*US_TX_GDP_Growth!M$10)/('AEO Table 1'!$C$22*US_TX_GDP_Growth!$B$10)</f>
        <v>1.1826000137275319</v>
      </c>
      <c r="N14">
        <f>('AEO Table 1'!O$22*US_TX_GDP_Growth!N$10)/('AEO Table 1'!$C$22*US_TX_GDP_Growth!$B$10)</f>
        <v>1.2035093632948501</v>
      </c>
      <c r="O14">
        <f>('AEO Table 1'!P$22*US_TX_GDP_Growth!O$10)/('AEO Table 1'!$C$22*US_TX_GDP_Growth!$B$10)</f>
        <v>1.2191324594521604</v>
      </c>
      <c r="P14">
        <f>('AEO Table 1'!Q$22*US_TX_GDP_Growth!P$10)/('AEO Table 1'!$C$22*US_TX_GDP_Growth!$B$10)</f>
        <v>1.2297537326599808</v>
      </c>
      <c r="Q14">
        <f>('AEO Table 1'!R$22*US_TX_GDP_Growth!Q$10)/('AEO Table 1'!$C$22*US_TX_GDP_Growth!$B$10)</f>
        <v>1.2433940927778153</v>
      </c>
      <c r="R14">
        <f>('AEO Table 1'!S$22*US_TX_GDP_Growth!R$10)/('AEO Table 1'!$C$22*US_TX_GDP_Growth!$B$10)</f>
        <v>1.2571405560737232</v>
      </c>
      <c r="S14">
        <f>('AEO Table 1'!T$22*US_TX_GDP_Growth!S$10)/('AEO Table 1'!$C$22*US_TX_GDP_Growth!$B$10)</f>
        <v>1.2724499759668328</v>
      </c>
      <c r="T14">
        <f>('AEO Table 1'!U$22*US_TX_GDP_Growth!T$10)/('AEO Table 1'!$C$22*US_TX_GDP_Growth!$B$10)</f>
        <v>1.2886471397409129</v>
      </c>
      <c r="U14">
        <f>('AEO Table 1'!V$22*US_TX_GDP_Growth!U$10)/('AEO Table 1'!$C$22*US_TX_GDP_Growth!$B$10)</f>
        <v>1.3058921360123592</v>
      </c>
      <c r="V14">
        <f>('AEO Table 1'!W$22*US_TX_GDP_Growth!V$10)/('AEO Table 1'!$C$22*US_TX_GDP_Growth!$B$10)</f>
        <v>1.319671288695246</v>
      </c>
      <c r="W14">
        <f>('AEO Table 1'!X$22*US_TX_GDP_Growth!W$10)/('AEO Table 1'!$C$22*US_TX_GDP_Growth!$B$10)</f>
        <v>1.3350079098541825</v>
      </c>
      <c r="X14">
        <f>('AEO Table 1'!Y$22*US_TX_GDP_Growth!X$10)/('AEO Table 1'!$C$22*US_TX_GDP_Growth!$B$10)</f>
        <v>1.3495833702214985</v>
      </c>
      <c r="Y14">
        <f>('AEO Table 1'!Z$22*US_TX_GDP_Growth!Y$10)/('AEO Table 1'!$C$22*US_TX_GDP_Growth!$B$10)</f>
        <v>1.3648106241275173</v>
      </c>
      <c r="Z14">
        <f>('AEO Table 1'!AA$22*US_TX_GDP_Growth!Z$10)/('AEO Table 1'!$C$22*US_TX_GDP_Growth!$B$10)</f>
        <v>1.3800779749921983</v>
      </c>
      <c r="AA14">
        <f>('AEO Table 1'!AB$22*US_TX_GDP_Growth!AA$10)/('AEO Table 1'!$C$22*US_TX_GDP_Growth!$B$10)</f>
        <v>1.3936811431718663</v>
      </c>
      <c r="AB14">
        <f>('AEO Table 1'!AC$22*US_TX_GDP_Growth!AB$10)/('AEO Table 1'!$C$22*US_TX_GDP_Growth!$B$10)</f>
        <v>1.4066526192955566</v>
      </c>
      <c r="AC14">
        <f>('AEO Table 1'!AD$22*US_TX_GDP_Growth!AC$10)/('AEO Table 1'!$C$22*US_TX_GDP_Growth!$B$10)</f>
        <v>1.4234407925814927</v>
      </c>
      <c r="AD14">
        <f>('AEO Table 1'!AE$22*US_TX_GDP_Growth!AD$10)/('AEO Table 1'!$C$22*US_TX_GDP_Growth!$B$10)</f>
        <v>1.4418312748866899</v>
      </c>
      <c r="AE14">
        <f>('AEO Table 1'!AF$22*US_TX_GDP_Growth!AE$10)/('AEO Table 1'!$C$22*US_TX_GDP_Growth!$B$10)</f>
        <v>1.4607022724377348</v>
      </c>
      <c r="AF14">
        <f ca="1">('AEO Table 1'!AG$22*US_TX_GDP_Growth!AF$10)/('AEO Table 1'!$C$22*US_TX_GDP_Growth!$B$10)</f>
        <v>1.4900781243459544</v>
      </c>
      <c r="AG14">
        <f ca="1">('AEO Table 1'!AH$22*US_TX_GDP_Growth!AG$10)/('AEO Table 1'!$C$22*US_TX_GDP_Growth!$B$10)</f>
        <v>1.5080338896618612</v>
      </c>
      <c r="AH14">
        <f ca="1">('AEO Table 1'!AI$22*US_TX_GDP_Growth!AH$10)/('AEO Table 1'!$C$22*US_TX_GDP_Growth!$B$10)</f>
        <v>1.5264584343781495</v>
      </c>
      <c r="AI14">
        <f ca="1">('AEO Table 1'!AJ$22*US_TX_GDP_Growth!AI$10)/('AEO Table 1'!$C$22*US_TX_GDP_Growth!$B$10)</f>
        <v>1.5455807388125975</v>
      </c>
    </row>
    <row r="15" spans="1:35" x14ac:dyDescent="0.45">
      <c r="A15" s="35" t="s">
        <v>229</v>
      </c>
      <c r="B15">
        <f>('AEO Table 1'!C$16*US_TX_GDP_Growth!B$10)/('AEO Table 1'!$C$16*US_TX_GDP_Growth!$B$10)</f>
        <v>1</v>
      </c>
      <c r="C15">
        <f>('AEO Table 1'!D$16*US_TX_GDP_Growth!C$10)/('AEO Table 1'!$C$16*US_TX_GDP_Growth!$B$10)</f>
        <v>1.150937211375255</v>
      </c>
      <c r="D15">
        <f>('AEO Table 1'!E$16*US_TX_GDP_Growth!D$10)/('AEO Table 1'!$C$16*US_TX_GDP_Growth!$B$10)</f>
        <v>1.2971588906301301</v>
      </c>
      <c r="E15">
        <f>('AEO Table 1'!F$16*US_TX_GDP_Growth!E$10)/('AEO Table 1'!$C$16*US_TX_GDP_Growth!$B$10)</f>
        <v>1.4287428648263925</v>
      </c>
      <c r="F15">
        <f>('AEO Table 1'!G$16*US_TX_GDP_Growth!F$10)/('AEO Table 1'!$C$16*US_TX_GDP_Growth!$B$10)</f>
        <v>1.5063383978442235</v>
      </c>
      <c r="G15">
        <f>('AEO Table 1'!H$16*US_TX_GDP_Growth!G$10)/('AEO Table 1'!$C$16*US_TX_GDP_Growth!$B$10)</f>
        <v>1.5553514681481673</v>
      </c>
      <c r="H15">
        <f>('AEO Table 1'!I$16*US_TX_GDP_Growth!H$10)/('AEO Table 1'!$C$16*US_TX_GDP_Growth!$B$10)</f>
        <v>1.5615397046863075</v>
      </c>
      <c r="I15">
        <f>('AEO Table 1'!J$16*US_TX_GDP_Growth!I$10)/('AEO Table 1'!$C$16*US_TX_GDP_Growth!$B$10)</f>
        <v>1.5880209443271383</v>
      </c>
      <c r="J15">
        <f>('AEO Table 1'!K$16*US_TX_GDP_Growth!J$10)/('AEO Table 1'!$C$16*US_TX_GDP_Growth!$B$10)</f>
        <v>1.6142312800233221</v>
      </c>
      <c r="K15">
        <f>('AEO Table 1'!L$16*US_TX_GDP_Growth!K$10)/('AEO Table 1'!$C$16*US_TX_GDP_Growth!$B$10)</f>
        <v>1.6623508473687536</v>
      </c>
      <c r="L15">
        <f>('AEO Table 1'!M$16*US_TX_GDP_Growth!L$10)/('AEO Table 1'!$C$16*US_TX_GDP_Growth!$B$10)</f>
        <v>1.6934433444167833</v>
      </c>
      <c r="M15">
        <f>('AEO Table 1'!N$16*US_TX_GDP_Growth!M$10)/('AEO Table 1'!$C$16*US_TX_GDP_Growth!$B$10)</f>
        <v>1.7025716230930255</v>
      </c>
      <c r="N15">
        <f>('AEO Table 1'!O$16*US_TX_GDP_Growth!N$10)/('AEO Table 1'!$C$16*US_TX_GDP_Growth!$B$10)</f>
        <v>1.7220003508978532</v>
      </c>
      <c r="O15">
        <f>('AEO Table 1'!P$16*US_TX_GDP_Growth!O$10)/('AEO Table 1'!$C$16*US_TX_GDP_Growth!$B$10)</f>
        <v>1.7455158502060031</v>
      </c>
      <c r="P15">
        <f>('AEO Table 1'!Q$16*US_TX_GDP_Growth!P$10)/('AEO Table 1'!$C$16*US_TX_GDP_Growth!$B$10)</f>
        <v>1.7709183257892209</v>
      </c>
      <c r="Q15">
        <f>('AEO Table 1'!R$16*US_TX_GDP_Growth!Q$10)/('AEO Table 1'!$C$16*US_TX_GDP_Growth!$B$10)</f>
        <v>1.7823427347019825</v>
      </c>
      <c r="R15">
        <f>('AEO Table 1'!S$16*US_TX_GDP_Growth!R$10)/('AEO Table 1'!$C$16*US_TX_GDP_Growth!$B$10)</f>
        <v>1.7900047742572198</v>
      </c>
      <c r="S15">
        <f>('AEO Table 1'!T$16*US_TX_GDP_Growth!S$10)/('AEO Table 1'!$C$16*US_TX_GDP_Growth!$B$10)</f>
        <v>1.7951825957917538</v>
      </c>
      <c r="T15">
        <f>('AEO Table 1'!U$16*US_TX_GDP_Growth!T$10)/('AEO Table 1'!$C$16*US_TX_GDP_Growth!$B$10)</f>
        <v>1.7924839794099858</v>
      </c>
      <c r="U15">
        <f>('AEO Table 1'!V$16*US_TX_GDP_Growth!U$10)/('AEO Table 1'!$C$16*US_TX_GDP_Growth!$B$10)</f>
        <v>1.7947929337783575</v>
      </c>
      <c r="V15">
        <f>('AEO Table 1'!W$16*US_TX_GDP_Growth!V$10)/('AEO Table 1'!$C$16*US_TX_GDP_Growth!$B$10)</f>
        <v>1.7935642679235093</v>
      </c>
      <c r="W15">
        <f>('AEO Table 1'!X$16*US_TX_GDP_Growth!W$10)/('AEO Table 1'!$C$16*US_TX_GDP_Growth!$B$10)</f>
        <v>1.8004964204478036</v>
      </c>
      <c r="X15">
        <f>('AEO Table 1'!Y$16*US_TX_GDP_Growth!X$10)/('AEO Table 1'!$C$16*US_TX_GDP_Growth!$B$10)</f>
        <v>1.8087982278949659</v>
      </c>
      <c r="Y15">
        <f>('AEO Table 1'!Z$16*US_TX_GDP_Growth!Y$10)/('AEO Table 1'!$C$16*US_TX_GDP_Growth!$B$10)</f>
        <v>1.8153716327666625</v>
      </c>
      <c r="Z15">
        <f>('AEO Table 1'!AA$16*US_TX_GDP_Growth!Z$10)/('AEO Table 1'!$C$16*US_TX_GDP_Growth!$B$10)</f>
        <v>1.8128381980520769</v>
      </c>
      <c r="AA15">
        <f>('AEO Table 1'!AB$16*US_TX_GDP_Growth!AA$10)/('AEO Table 1'!$C$16*US_TX_GDP_Growth!$B$10)</f>
        <v>1.8036038861791164</v>
      </c>
      <c r="AB15">
        <f>('AEO Table 1'!AC$16*US_TX_GDP_Growth!AB$10)/('AEO Table 1'!$C$16*US_TX_GDP_Growth!$B$10)</f>
        <v>1.7804299635005014</v>
      </c>
      <c r="AC15">
        <f>('AEO Table 1'!AD$16*US_TX_GDP_Growth!AC$10)/('AEO Table 1'!$C$16*US_TX_GDP_Growth!$B$10)</f>
        <v>1.7624697644280698</v>
      </c>
      <c r="AD15">
        <f>('AEO Table 1'!AE$16*US_TX_GDP_Growth!AD$10)/('AEO Table 1'!$C$16*US_TX_GDP_Growth!$B$10)</f>
        <v>1.7390934566944634</v>
      </c>
      <c r="AE15">
        <f>('AEO Table 1'!AF$16*US_TX_GDP_Growth!AE$10)/('AEO Table 1'!$C$16*US_TX_GDP_Growth!$B$10)</f>
        <v>1.7228354921136178</v>
      </c>
      <c r="AF15">
        <f ca="1">('AEO Table 1'!AG$16*US_TX_GDP_Growth!AF$10)/('AEO Table 1'!$C$16*US_TX_GDP_Growth!$B$10)</f>
        <v>1.7181367803682885</v>
      </c>
      <c r="AG15">
        <f ca="1">('AEO Table 1'!AH$16*US_TX_GDP_Growth!AG$10)/('AEO Table 1'!$C$16*US_TX_GDP_Growth!$B$10)</f>
        <v>1.6969833470231612</v>
      </c>
      <c r="AH15">
        <f ca="1">('AEO Table 1'!AI$16*US_TX_GDP_Growth!AH$10)/('AEO Table 1'!$C$16*US_TX_GDP_Growth!$B$10)</f>
        <v>1.6682075254174813</v>
      </c>
      <c r="AI15">
        <f ca="1">('AEO Table 1'!AJ$16*US_TX_GDP_Growth!AI$10)/('AEO Table 1'!$C$16*US_TX_GDP_Growth!$B$10)</f>
        <v>1.6492264643311993</v>
      </c>
    </row>
    <row r="16" spans="1:35" x14ac:dyDescent="0.45">
      <c r="A16" s="36" t="s">
        <v>253</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row>
    <row r="17" spans="1:35" x14ac:dyDescent="0.45">
      <c r="A17" s="36" t="s">
        <v>242</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row>
    <row r="18" spans="1:35" x14ac:dyDescent="0.45">
      <c r="A18" s="35" t="s">
        <v>243</v>
      </c>
      <c r="B18">
        <f>('AEO Table 1'!C$19*US_TX_GDP_Growth!B$10)/('AEO Table 1'!$C$19*US_TX_GDP_Growth!$B$10)</f>
        <v>1</v>
      </c>
      <c r="C18">
        <f>('AEO Table 1'!D$19*US_TX_GDP_Growth!C$10)/('AEO Table 1'!$C$19*US_TX_GDP_Growth!$B$10)</f>
        <v>0.99002621778468813</v>
      </c>
      <c r="D18">
        <f>('AEO Table 1'!E$19*US_TX_GDP_Growth!D$10)/('AEO Table 1'!$C$19*US_TX_GDP_Growth!$B$10)</f>
        <v>0.96335338425610006</v>
      </c>
      <c r="E18">
        <f>('AEO Table 1'!F$19*US_TX_GDP_Growth!E$10)/('AEO Table 1'!$C$19*US_TX_GDP_Growth!$B$10)</f>
        <v>0.92195596444604733</v>
      </c>
      <c r="F18">
        <f>('AEO Table 1'!G$19*US_TX_GDP_Growth!F$10)/('AEO Table 1'!$C$19*US_TX_GDP_Growth!$B$10)</f>
        <v>0.88408901665469974</v>
      </c>
      <c r="G18">
        <f>('AEO Table 1'!H$19*US_TX_GDP_Growth!G$10)/('AEO Table 1'!$C$19*US_TX_GDP_Growth!$B$10)</f>
        <v>0.88909288342117876</v>
      </c>
      <c r="H18">
        <f>('AEO Table 1'!I$19*US_TX_GDP_Growth!H$10)/('AEO Table 1'!$C$19*US_TX_GDP_Growth!$B$10)</f>
        <v>0.89434660489858875</v>
      </c>
      <c r="I18">
        <f>('AEO Table 1'!J$19*US_TX_GDP_Growth!I$10)/('AEO Table 1'!$C$19*US_TX_GDP_Growth!$B$10)</f>
        <v>0.91431819166654815</v>
      </c>
      <c r="J18">
        <f>('AEO Table 1'!K$19*US_TX_GDP_Growth!J$10)/('AEO Table 1'!$C$19*US_TX_GDP_Growth!$B$10)</f>
        <v>0.91859711038905456</v>
      </c>
      <c r="K18">
        <f>('AEO Table 1'!L$19*US_TX_GDP_Growth!K$10)/('AEO Table 1'!$C$19*US_TX_GDP_Growth!$B$10)</f>
        <v>0.92204074851357776</v>
      </c>
      <c r="L18">
        <f>('AEO Table 1'!M$19*US_TX_GDP_Growth!L$10)/('AEO Table 1'!$C$19*US_TX_GDP_Growth!$B$10)</f>
        <v>0.92087103828600492</v>
      </c>
      <c r="M18">
        <f>('AEO Table 1'!N$19*US_TX_GDP_Growth!M$10)/('AEO Table 1'!$C$19*US_TX_GDP_Growth!$B$10)</f>
        <v>0.91392481497336597</v>
      </c>
      <c r="N18">
        <f>('AEO Table 1'!O$19*US_TX_GDP_Growth!N$10)/('AEO Table 1'!$C$19*US_TX_GDP_Growth!$B$10)</f>
        <v>0.94428839300652279</v>
      </c>
      <c r="O18">
        <f>('AEO Table 1'!P$19*US_TX_GDP_Growth!O$10)/('AEO Table 1'!$C$19*US_TX_GDP_Growth!$B$10)</f>
        <v>0.94971911718884461</v>
      </c>
      <c r="P18">
        <f>('AEO Table 1'!Q$19*US_TX_GDP_Growth!P$10)/('AEO Table 1'!$C$19*US_TX_GDP_Growth!$B$10)</f>
        <v>0.943960669429875</v>
      </c>
      <c r="Q18">
        <f>('AEO Table 1'!R$19*US_TX_GDP_Growth!Q$10)/('AEO Table 1'!$C$19*US_TX_GDP_Growth!$B$10)</f>
        <v>0.9315367722156388</v>
      </c>
      <c r="R18">
        <f>('AEO Table 1'!S$19*US_TX_GDP_Growth!R$10)/('AEO Table 1'!$C$19*US_TX_GDP_Growth!$B$10)</f>
        <v>0.93540702203789716</v>
      </c>
      <c r="S18">
        <f>('AEO Table 1'!T$19*US_TX_GDP_Growth!S$10)/('AEO Table 1'!$C$19*US_TX_GDP_Growth!$B$10)</f>
        <v>0.91794979541537591</v>
      </c>
      <c r="T18">
        <f>('AEO Table 1'!U$19*US_TX_GDP_Growth!T$10)/('AEO Table 1'!$C$19*US_TX_GDP_Growth!$B$10)</f>
        <v>0.92310363553533614</v>
      </c>
      <c r="U18">
        <f>('AEO Table 1'!V$19*US_TX_GDP_Growth!U$10)/('AEO Table 1'!$C$19*US_TX_GDP_Growth!$B$10)</f>
        <v>0.93055136490476265</v>
      </c>
      <c r="V18">
        <f>('AEO Table 1'!W$19*US_TX_GDP_Growth!V$10)/('AEO Table 1'!$C$19*US_TX_GDP_Growth!$B$10)</f>
        <v>0.93184925362173932</v>
      </c>
      <c r="W18">
        <f>('AEO Table 1'!X$19*US_TX_GDP_Growth!W$10)/('AEO Table 1'!$C$19*US_TX_GDP_Growth!$B$10)</f>
        <v>0.93809363072854046</v>
      </c>
      <c r="X18">
        <f>('AEO Table 1'!Y$19*US_TX_GDP_Growth!X$10)/('AEO Table 1'!$C$19*US_TX_GDP_Growth!$B$10)</f>
        <v>0.94373453495950987</v>
      </c>
      <c r="Y18">
        <f>('AEO Table 1'!Z$19*US_TX_GDP_Growth!Y$10)/('AEO Table 1'!$C$19*US_TX_GDP_Growth!$B$10)</f>
        <v>0.9480843412361406</v>
      </c>
      <c r="Z18">
        <f>('AEO Table 1'!AA$19*US_TX_GDP_Growth!Z$10)/('AEO Table 1'!$C$19*US_TX_GDP_Growth!$B$10)</f>
        <v>0.95155725213618336</v>
      </c>
      <c r="AA18">
        <f>('AEO Table 1'!AB$19*US_TX_GDP_Growth!AA$10)/('AEO Table 1'!$C$19*US_TX_GDP_Growth!$B$10)</f>
        <v>0.95293613515471409</v>
      </c>
      <c r="AB18">
        <f>('AEO Table 1'!AC$19*US_TX_GDP_Growth!AB$10)/('AEO Table 1'!$C$19*US_TX_GDP_Growth!$B$10)</f>
        <v>0.95226144151632486</v>
      </c>
      <c r="AC18">
        <f>('AEO Table 1'!AD$19*US_TX_GDP_Growth!AC$10)/('AEO Table 1'!$C$19*US_TX_GDP_Growth!$B$10)</f>
        <v>0.95904746191773504</v>
      </c>
      <c r="AD18">
        <f>('AEO Table 1'!AE$19*US_TX_GDP_Growth!AD$10)/('AEO Table 1'!$C$19*US_TX_GDP_Growth!$B$10)</f>
        <v>0.97259768968001481</v>
      </c>
      <c r="AE18">
        <f>('AEO Table 1'!AF$19*US_TX_GDP_Growth!AE$10)/('AEO Table 1'!$C$19*US_TX_GDP_Growth!$B$10)</f>
        <v>0.96897026856169632</v>
      </c>
      <c r="AF18">
        <f ca="1">('AEO Table 1'!AG$19*US_TX_GDP_Growth!AF$10)/('AEO Table 1'!$C$19*US_TX_GDP_Growth!$B$10)</f>
        <v>0.97564634495557612</v>
      </c>
      <c r="AG18">
        <f ca="1">('AEO Table 1'!AH$19*US_TX_GDP_Growth!AG$10)/('AEO Table 1'!$C$19*US_TX_GDP_Growth!$B$10)</f>
        <v>0.98457342295909178</v>
      </c>
      <c r="AH18">
        <f ca="1">('AEO Table 1'!AI$19*US_TX_GDP_Growth!AH$10)/('AEO Table 1'!$C$19*US_TX_GDP_Growth!$B$10)</f>
        <v>0.9919403428138801</v>
      </c>
      <c r="AI18">
        <f ca="1">('AEO Table 1'!AJ$19*US_TX_GDP_Growth!AI$10)/('AEO Table 1'!$C$19*US_TX_GDP_Growth!$B$10)</f>
        <v>0.99985719862826727</v>
      </c>
    </row>
    <row r="19" spans="1:35" x14ac:dyDescent="0.45">
      <c r="A19" s="35" t="s">
        <v>230</v>
      </c>
      <c r="B19">
        <f>('AEO Table 1'!C$16*US_TX_GDP_Growth!B$10)/('AEO Table 1'!$C$16*US_TX_GDP_Growth!$B$10)</f>
        <v>1</v>
      </c>
      <c r="C19">
        <f>('AEO Table 1'!D$16*US_TX_GDP_Growth!C$10)/('AEO Table 1'!$C$16*US_TX_GDP_Growth!$B$10)</f>
        <v>1.150937211375255</v>
      </c>
      <c r="D19">
        <f>('AEO Table 1'!E$16*US_TX_GDP_Growth!D$10)/('AEO Table 1'!$C$16*US_TX_GDP_Growth!$B$10)</f>
        <v>1.2971588906301301</v>
      </c>
      <c r="E19">
        <f>('AEO Table 1'!F$16*US_TX_GDP_Growth!E$10)/('AEO Table 1'!$C$16*US_TX_GDP_Growth!$B$10)</f>
        <v>1.4287428648263925</v>
      </c>
      <c r="F19">
        <f>('AEO Table 1'!G$16*US_TX_GDP_Growth!F$10)/('AEO Table 1'!$C$16*US_TX_GDP_Growth!$B$10)</f>
        <v>1.5063383978442235</v>
      </c>
      <c r="G19">
        <f>('AEO Table 1'!H$16*US_TX_GDP_Growth!G$10)/('AEO Table 1'!$C$16*US_TX_GDP_Growth!$B$10)</f>
        <v>1.5553514681481673</v>
      </c>
      <c r="H19">
        <f>('AEO Table 1'!I$16*US_TX_GDP_Growth!H$10)/('AEO Table 1'!$C$16*US_TX_GDP_Growth!$B$10)</f>
        <v>1.5615397046863075</v>
      </c>
      <c r="I19">
        <f>('AEO Table 1'!J$16*US_TX_GDP_Growth!I$10)/('AEO Table 1'!$C$16*US_TX_GDP_Growth!$B$10)</f>
        <v>1.5880209443271383</v>
      </c>
      <c r="J19">
        <f>('AEO Table 1'!K$16*US_TX_GDP_Growth!J$10)/('AEO Table 1'!$C$16*US_TX_GDP_Growth!$B$10)</f>
        <v>1.6142312800233221</v>
      </c>
      <c r="K19">
        <f>('AEO Table 1'!L$16*US_TX_GDP_Growth!K$10)/('AEO Table 1'!$C$16*US_TX_GDP_Growth!$B$10)</f>
        <v>1.6623508473687536</v>
      </c>
      <c r="L19">
        <f>('AEO Table 1'!M$16*US_TX_GDP_Growth!L$10)/('AEO Table 1'!$C$16*US_TX_GDP_Growth!$B$10)</f>
        <v>1.6934433444167833</v>
      </c>
      <c r="M19">
        <f>('AEO Table 1'!N$16*US_TX_GDP_Growth!M$10)/('AEO Table 1'!$C$16*US_TX_GDP_Growth!$B$10)</f>
        <v>1.7025716230930255</v>
      </c>
      <c r="N19">
        <f>('AEO Table 1'!O$16*US_TX_GDP_Growth!N$10)/('AEO Table 1'!$C$16*US_TX_GDP_Growth!$B$10)</f>
        <v>1.7220003508978532</v>
      </c>
      <c r="O19">
        <f>('AEO Table 1'!P$16*US_TX_GDP_Growth!O$10)/('AEO Table 1'!$C$16*US_TX_GDP_Growth!$B$10)</f>
        <v>1.7455158502060031</v>
      </c>
      <c r="P19">
        <f>('AEO Table 1'!Q$16*US_TX_GDP_Growth!P$10)/('AEO Table 1'!$C$16*US_TX_GDP_Growth!$B$10)</f>
        <v>1.7709183257892209</v>
      </c>
      <c r="Q19">
        <f>('AEO Table 1'!R$16*US_TX_GDP_Growth!Q$10)/('AEO Table 1'!$C$16*US_TX_GDP_Growth!$B$10)</f>
        <v>1.7823427347019825</v>
      </c>
      <c r="R19">
        <f>('AEO Table 1'!S$16*US_TX_GDP_Growth!R$10)/('AEO Table 1'!$C$16*US_TX_GDP_Growth!$B$10)</f>
        <v>1.7900047742572198</v>
      </c>
      <c r="S19">
        <f>('AEO Table 1'!T$16*US_TX_GDP_Growth!S$10)/('AEO Table 1'!$C$16*US_TX_GDP_Growth!$B$10)</f>
        <v>1.7951825957917538</v>
      </c>
      <c r="T19">
        <f>('AEO Table 1'!U$16*US_TX_GDP_Growth!T$10)/('AEO Table 1'!$C$16*US_TX_GDP_Growth!$B$10)</f>
        <v>1.7924839794099858</v>
      </c>
      <c r="U19">
        <f>('AEO Table 1'!V$16*US_TX_GDP_Growth!U$10)/('AEO Table 1'!$C$16*US_TX_GDP_Growth!$B$10)</f>
        <v>1.7947929337783575</v>
      </c>
      <c r="V19">
        <f>('AEO Table 1'!W$16*US_TX_GDP_Growth!V$10)/('AEO Table 1'!$C$16*US_TX_GDP_Growth!$B$10)</f>
        <v>1.7935642679235093</v>
      </c>
      <c r="W19">
        <f>('AEO Table 1'!X$16*US_TX_GDP_Growth!W$10)/('AEO Table 1'!$C$16*US_TX_GDP_Growth!$B$10)</f>
        <v>1.8004964204478036</v>
      </c>
      <c r="X19">
        <f>('AEO Table 1'!Y$16*US_TX_GDP_Growth!X$10)/('AEO Table 1'!$C$16*US_TX_GDP_Growth!$B$10)</f>
        <v>1.8087982278949659</v>
      </c>
      <c r="Y19">
        <f>('AEO Table 1'!Z$16*US_TX_GDP_Growth!Y$10)/('AEO Table 1'!$C$16*US_TX_GDP_Growth!$B$10)</f>
        <v>1.8153716327666625</v>
      </c>
      <c r="Z19">
        <f>('AEO Table 1'!AA$16*US_TX_GDP_Growth!Z$10)/('AEO Table 1'!$C$16*US_TX_GDP_Growth!$B$10)</f>
        <v>1.8128381980520769</v>
      </c>
      <c r="AA19">
        <f>('AEO Table 1'!AB$16*US_TX_GDP_Growth!AA$10)/('AEO Table 1'!$C$16*US_TX_GDP_Growth!$B$10)</f>
        <v>1.8036038861791164</v>
      </c>
      <c r="AB19">
        <f>('AEO Table 1'!AC$16*US_TX_GDP_Growth!AB$10)/('AEO Table 1'!$C$16*US_TX_GDP_Growth!$B$10)</f>
        <v>1.7804299635005014</v>
      </c>
      <c r="AC19">
        <f>('AEO Table 1'!AD$16*US_TX_GDP_Growth!AC$10)/('AEO Table 1'!$C$16*US_TX_GDP_Growth!$B$10)</f>
        <v>1.7624697644280698</v>
      </c>
      <c r="AD19">
        <f>('AEO Table 1'!AE$16*US_TX_GDP_Growth!AD$10)/('AEO Table 1'!$C$16*US_TX_GDP_Growth!$B$10)</f>
        <v>1.7390934566944634</v>
      </c>
      <c r="AE19">
        <f>('AEO Table 1'!AF$16*US_TX_GDP_Growth!AE$10)/('AEO Table 1'!$C$16*US_TX_GDP_Growth!$B$10)</f>
        <v>1.7228354921136178</v>
      </c>
      <c r="AF19">
        <f ca="1">('AEO Table 1'!AG$16*US_TX_GDP_Growth!AF$10)/('AEO Table 1'!$C$16*US_TX_GDP_Growth!$B$10)</f>
        <v>1.7181367803682885</v>
      </c>
      <c r="AG19">
        <f ca="1">('AEO Table 1'!AH$16*US_TX_GDP_Growth!AG$10)/('AEO Table 1'!$C$16*US_TX_GDP_Growth!$B$10)</f>
        <v>1.6969833470231612</v>
      </c>
      <c r="AH19">
        <f ca="1">('AEO Table 1'!AI$16*US_TX_GDP_Growth!AH$10)/('AEO Table 1'!$C$16*US_TX_GDP_Growth!$B$10)</f>
        <v>1.6682075254174813</v>
      </c>
      <c r="AI19">
        <f ca="1">('AEO Table 1'!AJ$16*US_TX_GDP_Growth!AI$10)/('AEO Table 1'!$C$16*US_TX_GDP_Growth!$B$10)</f>
        <v>1.6492264643311993</v>
      </c>
    </row>
    <row r="20" spans="1:35" x14ac:dyDescent="0.45">
      <c r="A20" s="35" t="s">
        <v>244</v>
      </c>
      <c r="B20">
        <f>('AEO Table 1'!C$16*US_TX_GDP_Growth!B$10)/('AEO Table 1'!$C$16*US_TX_GDP_Growth!$B$10)</f>
        <v>1</v>
      </c>
      <c r="C20">
        <f>('AEO Table 1'!D$16*US_TX_GDP_Growth!C$10)/('AEO Table 1'!$C$16*US_TX_GDP_Growth!$B$10)</f>
        <v>1.150937211375255</v>
      </c>
      <c r="D20">
        <f>('AEO Table 1'!E$16*US_TX_GDP_Growth!D$10)/('AEO Table 1'!$C$16*US_TX_GDP_Growth!$B$10)</f>
        <v>1.2971588906301301</v>
      </c>
      <c r="E20">
        <f>('AEO Table 1'!F$16*US_TX_GDP_Growth!E$10)/('AEO Table 1'!$C$16*US_TX_GDP_Growth!$B$10)</f>
        <v>1.4287428648263925</v>
      </c>
      <c r="F20">
        <f>('AEO Table 1'!G$16*US_TX_GDP_Growth!F$10)/('AEO Table 1'!$C$16*US_TX_GDP_Growth!$B$10)</f>
        <v>1.5063383978442235</v>
      </c>
      <c r="G20">
        <f>('AEO Table 1'!H$16*US_TX_GDP_Growth!G$10)/('AEO Table 1'!$C$16*US_TX_GDP_Growth!$B$10)</f>
        <v>1.5553514681481673</v>
      </c>
      <c r="H20">
        <f>('AEO Table 1'!I$16*US_TX_GDP_Growth!H$10)/('AEO Table 1'!$C$16*US_TX_GDP_Growth!$B$10)</f>
        <v>1.5615397046863075</v>
      </c>
      <c r="I20">
        <f>('AEO Table 1'!J$16*US_TX_GDP_Growth!I$10)/('AEO Table 1'!$C$16*US_TX_GDP_Growth!$B$10)</f>
        <v>1.5880209443271383</v>
      </c>
      <c r="J20">
        <f>('AEO Table 1'!K$16*US_TX_GDP_Growth!J$10)/('AEO Table 1'!$C$16*US_TX_GDP_Growth!$B$10)</f>
        <v>1.6142312800233221</v>
      </c>
      <c r="K20">
        <f>('AEO Table 1'!L$16*US_TX_GDP_Growth!K$10)/('AEO Table 1'!$C$16*US_TX_GDP_Growth!$B$10)</f>
        <v>1.6623508473687536</v>
      </c>
      <c r="L20">
        <f>('AEO Table 1'!M$16*US_TX_GDP_Growth!L$10)/('AEO Table 1'!$C$16*US_TX_GDP_Growth!$B$10)</f>
        <v>1.6934433444167833</v>
      </c>
      <c r="M20">
        <f>('AEO Table 1'!N$16*US_TX_GDP_Growth!M$10)/('AEO Table 1'!$C$16*US_TX_GDP_Growth!$B$10)</f>
        <v>1.7025716230930255</v>
      </c>
      <c r="N20">
        <f>('AEO Table 1'!O$16*US_TX_GDP_Growth!N$10)/('AEO Table 1'!$C$16*US_TX_GDP_Growth!$B$10)</f>
        <v>1.7220003508978532</v>
      </c>
      <c r="O20">
        <f>('AEO Table 1'!P$16*US_TX_GDP_Growth!O$10)/('AEO Table 1'!$C$16*US_TX_GDP_Growth!$B$10)</f>
        <v>1.7455158502060031</v>
      </c>
      <c r="P20">
        <f>('AEO Table 1'!Q$16*US_TX_GDP_Growth!P$10)/('AEO Table 1'!$C$16*US_TX_GDP_Growth!$B$10)</f>
        <v>1.7709183257892209</v>
      </c>
      <c r="Q20">
        <f>('AEO Table 1'!R$16*US_TX_GDP_Growth!Q$10)/('AEO Table 1'!$C$16*US_TX_GDP_Growth!$B$10)</f>
        <v>1.7823427347019825</v>
      </c>
      <c r="R20">
        <f>('AEO Table 1'!S$16*US_TX_GDP_Growth!R$10)/('AEO Table 1'!$C$16*US_TX_GDP_Growth!$B$10)</f>
        <v>1.7900047742572198</v>
      </c>
      <c r="S20">
        <f>('AEO Table 1'!T$16*US_TX_GDP_Growth!S$10)/('AEO Table 1'!$C$16*US_TX_GDP_Growth!$B$10)</f>
        <v>1.7951825957917538</v>
      </c>
      <c r="T20">
        <f>('AEO Table 1'!U$16*US_TX_GDP_Growth!T$10)/('AEO Table 1'!$C$16*US_TX_GDP_Growth!$B$10)</f>
        <v>1.7924839794099858</v>
      </c>
      <c r="U20">
        <f>('AEO Table 1'!V$16*US_TX_GDP_Growth!U$10)/('AEO Table 1'!$C$16*US_TX_GDP_Growth!$B$10)</f>
        <v>1.7947929337783575</v>
      </c>
      <c r="V20">
        <f>('AEO Table 1'!W$16*US_TX_GDP_Growth!V$10)/('AEO Table 1'!$C$16*US_TX_GDP_Growth!$B$10)</f>
        <v>1.7935642679235093</v>
      </c>
      <c r="W20">
        <f>('AEO Table 1'!X$16*US_TX_GDP_Growth!W$10)/('AEO Table 1'!$C$16*US_TX_GDP_Growth!$B$10)</f>
        <v>1.8004964204478036</v>
      </c>
      <c r="X20">
        <f>('AEO Table 1'!Y$16*US_TX_GDP_Growth!X$10)/('AEO Table 1'!$C$16*US_TX_GDP_Growth!$B$10)</f>
        <v>1.8087982278949659</v>
      </c>
      <c r="Y20">
        <f>('AEO Table 1'!Z$16*US_TX_GDP_Growth!Y$10)/('AEO Table 1'!$C$16*US_TX_GDP_Growth!$B$10)</f>
        <v>1.8153716327666625</v>
      </c>
      <c r="Z20">
        <f>('AEO Table 1'!AA$16*US_TX_GDP_Growth!Z$10)/('AEO Table 1'!$C$16*US_TX_GDP_Growth!$B$10)</f>
        <v>1.8128381980520769</v>
      </c>
      <c r="AA20">
        <f>('AEO Table 1'!AB$16*US_TX_GDP_Growth!AA$10)/('AEO Table 1'!$C$16*US_TX_GDP_Growth!$B$10)</f>
        <v>1.8036038861791164</v>
      </c>
      <c r="AB20">
        <f>('AEO Table 1'!AC$16*US_TX_GDP_Growth!AB$10)/('AEO Table 1'!$C$16*US_TX_GDP_Growth!$B$10)</f>
        <v>1.7804299635005014</v>
      </c>
      <c r="AC20">
        <f>('AEO Table 1'!AD$16*US_TX_GDP_Growth!AC$10)/('AEO Table 1'!$C$16*US_TX_GDP_Growth!$B$10)</f>
        <v>1.7624697644280698</v>
      </c>
      <c r="AD20">
        <f>('AEO Table 1'!AE$16*US_TX_GDP_Growth!AD$10)/('AEO Table 1'!$C$16*US_TX_GDP_Growth!$B$10)</f>
        <v>1.7390934566944634</v>
      </c>
      <c r="AE20">
        <f>('AEO Table 1'!AF$16*US_TX_GDP_Growth!AE$10)/('AEO Table 1'!$C$16*US_TX_GDP_Growth!$B$10)</f>
        <v>1.7228354921136178</v>
      </c>
      <c r="AF20">
        <f ca="1">('AEO Table 1'!AG$16*US_TX_GDP_Growth!AF$10)/('AEO Table 1'!$C$16*US_TX_GDP_Growth!$B$10)</f>
        <v>1.7181367803682885</v>
      </c>
      <c r="AG20">
        <f ca="1">('AEO Table 1'!AH$16*US_TX_GDP_Growth!AG$10)/('AEO Table 1'!$C$16*US_TX_GDP_Growth!$B$10)</f>
        <v>1.6969833470231612</v>
      </c>
      <c r="AH20">
        <f ca="1">('AEO Table 1'!AI$16*US_TX_GDP_Growth!AH$10)/('AEO Table 1'!$C$16*US_TX_GDP_Growth!$B$10)</f>
        <v>1.6682075254174813</v>
      </c>
      <c r="AI20">
        <f ca="1">('AEO Table 1'!AJ$16*US_TX_GDP_Growth!AI$10)/('AEO Table 1'!$C$16*US_TX_GDP_Growth!$B$10)</f>
        <v>1.6492264643311993</v>
      </c>
    </row>
    <row r="21" spans="1:35" x14ac:dyDescent="0.45">
      <c r="A21" s="35" t="s">
        <v>231</v>
      </c>
      <c r="B21">
        <f>('AEO Table 1'!C$17*US_TX_GDP_Growth!B$10)/('AEO Table 1'!$C$17*US_TX_GDP_Growth!$B$10)</f>
        <v>1</v>
      </c>
      <c r="C21">
        <f>('AEO Table 1'!D$17*US_TX_GDP_Growth!C$10)/('AEO Table 1'!$C$17*US_TX_GDP_Growth!$B$10)</f>
        <v>1.1662012592064805</v>
      </c>
      <c r="D21">
        <f>('AEO Table 1'!E$17*US_TX_GDP_Growth!D$10)/('AEO Table 1'!$C$17*US_TX_GDP_Growth!$B$10)</f>
        <v>1.3184354506459108</v>
      </c>
      <c r="E21">
        <f>('AEO Table 1'!F$17*US_TX_GDP_Growth!E$10)/('AEO Table 1'!$C$17*US_TX_GDP_Growth!$B$10)</f>
        <v>1.4084938366527133</v>
      </c>
      <c r="F21">
        <f>('AEO Table 1'!G$17*US_TX_GDP_Growth!F$10)/('AEO Table 1'!$C$17*US_TX_GDP_Growth!$B$10)</f>
        <v>1.4814420210345751</v>
      </c>
      <c r="G21">
        <f>('AEO Table 1'!H$17*US_TX_GDP_Growth!G$10)/('AEO Table 1'!$C$17*US_TX_GDP_Growth!$B$10)</f>
        <v>1.5146063695720049</v>
      </c>
      <c r="H21">
        <f>('AEO Table 1'!I$17*US_TX_GDP_Growth!H$10)/('AEO Table 1'!$C$17*US_TX_GDP_Growth!$B$10)</f>
        <v>1.54282297093117</v>
      </c>
      <c r="I21">
        <f>('AEO Table 1'!J$17*US_TX_GDP_Growth!I$10)/('AEO Table 1'!$C$17*US_TX_GDP_Growth!$B$10)</f>
        <v>1.5835201540145105</v>
      </c>
      <c r="J21">
        <f>('AEO Table 1'!K$17*US_TX_GDP_Growth!J$10)/('AEO Table 1'!$C$17*US_TX_GDP_Growth!$B$10)</f>
        <v>1.6198742062800164</v>
      </c>
      <c r="K21">
        <f>('AEO Table 1'!L$17*US_TX_GDP_Growth!K$10)/('AEO Table 1'!$C$17*US_TX_GDP_Growth!$B$10)</f>
        <v>1.6897064603844982</v>
      </c>
      <c r="L21">
        <f>('AEO Table 1'!M$17*US_TX_GDP_Growth!L$10)/('AEO Table 1'!$C$17*US_TX_GDP_Growth!$B$10)</f>
        <v>1.7317892423847694</v>
      </c>
      <c r="M21">
        <f>('AEO Table 1'!N$17*US_TX_GDP_Growth!M$10)/('AEO Table 1'!$C$17*US_TX_GDP_Growth!$B$10)</f>
        <v>1.7545957952431936</v>
      </c>
      <c r="N21">
        <f>('AEO Table 1'!O$17*US_TX_GDP_Growth!N$10)/('AEO Table 1'!$C$17*US_TX_GDP_Growth!$B$10)</f>
        <v>1.7885533156511766</v>
      </c>
      <c r="O21">
        <f>('AEO Table 1'!P$17*US_TX_GDP_Growth!O$10)/('AEO Table 1'!$C$17*US_TX_GDP_Growth!$B$10)</f>
        <v>1.806579416947214</v>
      </c>
      <c r="P21">
        <f>('AEO Table 1'!Q$17*US_TX_GDP_Growth!P$10)/('AEO Table 1'!$C$17*US_TX_GDP_Growth!$B$10)</f>
        <v>1.8404400334641131</v>
      </c>
      <c r="Q21">
        <f>('AEO Table 1'!R$17*US_TX_GDP_Growth!Q$10)/('AEO Table 1'!$C$17*US_TX_GDP_Growth!$B$10)</f>
        <v>1.8433070276380477</v>
      </c>
      <c r="R21">
        <f>('AEO Table 1'!S$17*US_TX_GDP_Growth!R$10)/('AEO Table 1'!$C$17*US_TX_GDP_Growth!$B$10)</f>
        <v>1.8638152547202165</v>
      </c>
      <c r="S21">
        <f>('AEO Table 1'!T$17*US_TX_GDP_Growth!S$10)/('AEO Table 1'!$C$17*US_TX_GDP_Growth!$B$10)</f>
        <v>1.8778109883538736</v>
      </c>
      <c r="T21">
        <f>('AEO Table 1'!U$17*US_TX_GDP_Growth!T$10)/('AEO Table 1'!$C$17*US_TX_GDP_Growth!$B$10)</f>
        <v>1.8880750733570253</v>
      </c>
      <c r="U21">
        <f>('AEO Table 1'!V$17*US_TX_GDP_Growth!U$10)/('AEO Table 1'!$C$17*US_TX_GDP_Growth!$B$10)</f>
        <v>1.8928424066199627</v>
      </c>
      <c r="V21">
        <f>('AEO Table 1'!W$17*US_TX_GDP_Growth!V$10)/('AEO Table 1'!$C$17*US_TX_GDP_Growth!$B$10)</f>
        <v>1.9054839160887829</v>
      </c>
      <c r="W21">
        <f>('AEO Table 1'!X$17*US_TX_GDP_Growth!W$10)/('AEO Table 1'!$C$17*US_TX_GDP_Growth!$B$10)</f>
        <v>1.9224939622337063</v>
      </c>
      <c r="X21">
        <f>('AEO Table 1'!Y$17*US_TX_GDP_Growth!X$10)/('AEO Table 1'!$C$17*US_TX_GDP_Growth!$B$10)</f>
        <v>1.9320920483874073</v>
      </c>
      <c r="Y21">
        <f>('AEO Table 1'!Z$17*US_TX_GDP_Growth!Y$10)/('AEO Table 1'!$C$17*US_TX_GDP_Growth!$B$10)</f>
        <v>1.941749377456907</v>
      </c>
      <c r="Z21">
        <f>('AEO Table 1'!AA$17*US_TX_GDP_Growth!Z$10)/('AEO Table 1'!$C$17*US_TX_GDP_Growth!$B$10)</f>
        <v>1.954808038041175</v>
      </c>
      <c r="AA21">
        <f>('AEO Table 1'!AB$17*US_TX_GDP_Growth!AA$10)/('AEO Table 1'!$C$17*US_TX_GDP_Growth!$B$10)</f>
        <v>1.9527700792823457</v>
      </c>
      <c r="AB21">
        <f>('AEO Table 1'!AC$17*US_TX_GDP_Growth!AB$10)/('AEO Table 1'!$C$17*US_TX_GDP_Growth!$B$10)</f>
        <v>1.9535230284338843</v>
      </c>
      <c r="AC21">
        <f>('AEO Table 1'!AD$17*US_TX_GDP_Growth!AC$10)/('AEO Table 1'!$C$17*US_TX_GDP_Growth!$B$10)</f>
        <v>1.9600533544341299</v>
      </c>
      <c r="AD21">
        <f>('AEO Table 1'!AE$17*US_TX_GDP_Growth!AD$10)/('AEO Table 1'!$C$17*US_TX_GDP_Growth!$B$10)</f>
        <v>1.9624879318677064</v>
      </c>
      <c r="AE21">
        <f>('AEO Table 1'!AF$17*US_TX_GDP_Growth!AE$10)/('AEO Table 1'!$C$17*US_TX_GDP_Growth!$B$10)</f>
        <v>1.9729400397221104</v>
      </c>
      <c r="AF21">
        <f ca="1">('AEO Table 1'!AG$17*US_TX_GDP_Growth!AF$10)/('AEO Table 1'!$C$17*US_TX_GDP_Growth!$B$10)</f>
        <v>1.9822411300900649</v>
      </c>
      <c r="AG21">
        <f ca="1">('AEO Table 1'!AH$17*US_TX_GDP_Growth!AG$10)/('AEO Table 1'!$C$17*US_TX_GDP_Growth!$B$10)</f>
        <v>1.9861852744438757</v>
      </c>
      <c r="AH21">
        <f ca="1">('AEO Table 1'!AI$17*US_TX_GDP_Growth!AH$10)/('AEO Table 1'!$C$17*US_TX_GDP_Growth!$B$10)</f>
        <v>1.9820548033403158</v>
      </c>
      <c r="AI21">
        <f ca="1">('AEO Table 1'!AJ$17*US_TX_GDP_Growth!AI$10)/('AEO Table 1'!$C$17*US_TX_GDP_Growth!$B$10)</f>
        <v>1.990704512794534</v>
      </c>
    </row>
    <row r="22" spans="1:35" x14ac:dyDescent="0.45">
      <c r="A22" s="35" t="s">
        <v>245</v>
      </c>
      <c r="B22">
        <f>('AEO Table 1'!C$24*US_TX_GDP_Growth!B$10)/('AEO Table 1'!$C$24*US_TX_GDP_Growth!$B$10)</f>
        <v>1</v>
      </c>
      <c r="C22">
        <f>('AEO Table 1'!D$24*US_TX_GDP_Growth!C$10)/('AEO Table 1'!$C$24*US_TX_GDP_Growth!$B$10)</f>
        <v>0.74222373983206391</v>
      </c>
      <c r="D22">
        <f>('AEO Table 1'!E$24*US_TX_GDP_Growth!D$10)/('AEO Table 1'!$C$24*US_TX_GDP_Growth!$B$10)</f>
        <v>0.49329706188951522</v>
      </c>
      <c r="E22">
        <f>('AEO Table 1'!F$24*US_TX_GDP_Growth!E$10)/('AEO Table 1'!$C$24*US_TX_GDP_Growth!$B$10)</f>
        <v>0.56231408126332816</v>
      </c>
      <c r="F22">
        <f>('AEO Table 1'!G$24*US_TX_GDP_Growth!F$10)/('AEO Table 1'!$C$24*US_TX_GDP_Growth!$B$10)</f>
        <v>0.56666092141447399</v>
      </c>
      <c r="G22">
        <f>('AEO Table 1'!H$24*US_TX_GDP_Growth!G$10)/('AEO Table 1'!$C$24*US_TX_GDP_Growth!$B$10)</f>
        <v>0.5913374009917709</v>
      </c>
      <c r="H22">
        <f>('AEO Table 1'!I$24*US_TX_GDP_Growth!H$10)/('AEO Table 1'!$C$24*US_TX_GDP_Growth!$B$10)</f>
        <v>0.6598906519872999</v>
      </c>
      <c r="I22">
        <f>('AEO Table 1'!J$24*US_TX_GDP_Growth!I$10)/('AEO Table 1'!$C$24*US_TX_GDP_Growth!$B$10)</f>
        <v>0.684200004327843</v>
      </c>
      <c r="J22">
        <f>('AEO Table 1'!K$24*US_TX_GDP_Growth!J$10)/('AEO Table 1'!$C$24*US_TX_GDP_Growth!$B$10)</f>
        <v>0.64539383401513184</v>
      </c>
      <c r="K22">
        <f>('AEO Table 1'!L$24*US_TX_GDP_Growth!K$10)/('AEO Table 1'!$C$24*US_TX_GDP_Growth!$B$10)</f>
        <v>0.54279046601132308</v>
      </c>
      <c r="L22">
        <f>('AEO Table 1'!M$24*US_TX_GDP_Growth!L$10)/('AEO Table 1'!$C$24*US_TX_GDP_Growth!$B$10)</f>
        <v>0.52337059447133261</v>
      </c>
      <c r="M22">
        <f>('AEO Table 1'!N$24*US_TX_GDP_Growth!M$10)/('AEO Table 1'!$C$24*US_TX_GDP_Growth!$B$10)</f>
        <v>0.54735914134435482</v>
      </c>
      <c r="N22">
        <f>('AEO Table 1'!O$24*US_TX_GDP_Growth!N$10)/('AEO Table 1'!$C$24*US_TX_GDP_Growth!$B$10)</f>
        <v>0.5303110164459538</v>
      </c>
      <c r="O22">
        <f>('AEO Table 1'!P$24*US_TX_GDP_Growth!O$10)/('AEO Table 1'!$C$24*US_TX_GDP_Growth!$B$10)</f>
        <v>0.53810342906288711</v>
      </c>
      <c r="P22">
        <f>('AEO Table 1'!Q$24*US_TX_GDP_Growth!P$10)/('AEO Table 1'!$C$24*US_TX_GDP_Growth!$B$10)</f>
        <v>0.53771878114684113</v>
      </c>
      <c r="Q22">
        <f>('AEO Table 1'!R$24*US_TX_GDP_Growth!Q$10)/('AEO Table 1'!$C$24*US_TX_GDP_Growth!$B$10)</f>
        <v>0.53956327367957457</v>
      </c>
      <c r="R22">
        <f>('AEO Table 1'!S$24*US_TX_GDP_Growth!R$10)/('AEO Table 1'!$C$24*US_TX_GDP_Growth!$B$10)</f>
        <v>0.53228069121501043</v>
      </c>
      <c r="S22">
        <f>('AEO Table 1'!T$24*US_TX_GDP_Growth!S$10)/('AEO Table 1'!$C$24*US_TX_GDP_Growth!$B$10)</f>
        <v>0.55237571801831742</v>
      </c>
      <c r="T22">
        <f>('AEO Table 1'!U$24*US_TX_GDP_Growth!T$10)/('AEO Table 1'!$C$24*US_TX_GDP_Growth!$B$10)</f>
        <v>0.55606545062594959</v>
      </c>
      <c r="U22">
        <f>('AEO Table 1'!V$24*US_TX_GDP_Growth!U$10)/('AEO Table 1'!$C$24*US_TX_GDP_Growth!$B$10)</f>
        <v>0.55194638819128949</v>
      </c>
      <c r="V22">
        <f>('AEO Table 1'!W$24*US_TX_GDP_Growth!V$10)/('AEO Table 1'!$C$24*US_TX_GDP_Growth!$B$10)</f>
        <v>0.57163977400928323</v>
      </c>
      <c r="W22">
        <f>('AEO Table 1'!X$24*US_TX_GDP_Growth!W$10)/('AEO Table 1'!$C$24*US_TX_GDP_Growth!$B$10)</f>
        <v>0.57943893184467476</v>
      </c>
      <c r="X22">
        <f>('AEO Table 1'!Y$24*US_TX_GDP_Growth!X$10)/('AEO Table 1'!$C$24*US_TX_GDP_Growth!$B$10)</f>
        <v>0.58365986580270712</v>
      </c>
      <c r="Y22">
        <f>('AEO Table 1'!Z$24*US_TX_GDP_Growth!Y$10)/('AEO Table 1'!$C$24*US_TX_GDP_Growth!$B$10)</f>
        <v>0.5914845287590399</v>
      </c>
      <c r="Z22">
        <f>('AEO Table 1'!AA$24*US_TX_GDP_Growth!Z$10)/('AEO Table 1'!$C$24*US_TX_GDP_Growth!$B$10)</f>
        <v>0.59962422165308671</v>
      </c>
      <c r="AA22">
        <f>('AEO Table 1'!AB$24*US_TX_GDP_Growth!AA$10)/('AEO Table 1'!$C$24*US_TX_GDP_Growth!$B$10)</f>
        <v>0.59009251259807927</v>
      </c>
      <c r="AB22">
        <f>('AEO Table 1'!AC$24*US_TX_GDP_Growth!AB$10)/('AEO Table 1'!$C$24*US_TX_GDP_Growth!$B$10)</f>
        <v>0.60780245627549701</v>
      </c>
      <c r="AC22">
        <f>('AEO Table 1'!AD$24*US_TX_GDP_Growth!AC$10)/('AEO Table 1'!$C$24*US_TX_GDP_Growth!$B$10)</f>
        <v>0.61556056199306586</v>
      </c>
      <c r="AD22">
        <f>('AEO Table 1'!AE$24*US_TX_GDP_Growth!AD$10)/('AEO Table 1'!$C$24*US_TX_GDP_Growth!$B$10)</f>
        <v>0.64176005647887258</v>
      </c>
      <c r="AE22">
        <f>('AEO Table 1'!AF$24*US_TX_GDP_Growth!AE$10)/('AEO Table 1'!$C$24*US_TX_GDP_Growth!$B$10)</f>
        <v>0.64264250820987123</v>
      </c>
      <c r="AF22">
        <f ca="1">('AEO Table 1'!AG$24*US_TX_GDP_Growth!AF$10)/('AEO Table 1'!$C$24*US_TX_GDP_Growth!$B$10)</f>
        <v>0.65360703169691092</v>
      </c>
      <c r="AG22">
        <f ca="1">('AEO Table 1'!AH$24*US_TX_GDP_Growth!AG$10)/('AEO Table 1'!$C$24*US_TX_GDP_Growth!$B$10)</f>
        <v>0.6606149580843852</v>
      </c>
      <c r="AH22">
        <f ca="1">('AEO Table 1'!AI$24*US_TX_GDP_Growth!AH$10)/('AEO Table 1'!$C$24*US_TX_GDP_Growth!$B$10)</f>
        <v>0.67037834128894813</v>
      </c>
      <c r="AI22">
        <f ca="1">('AEO Table 1'!AJ$24*US_TX_GDP_Growth!AI$10)/('AEO Table 1'!$C$24*US_TX_GDP_Growth!$B$10)</f>
        <v>0.67453150508745541</v>
      </c>
    </row>
    <row r="23" spans="1:35" x14ac:dyDescent="0.45">
      <c r="A23" s="35" t="s">
        <v>246</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row>
    <row r="24" spans="1:35" x14ac:dyDescent="0.45">
      <c r="A24" s="35"/>
    </row>
    <row r="26" spans="1:35" x14ac:dyDescent="0.45">
      <c r="A26" s="234" t="s">
        <v>587</v>
      </c>
      <c r="B26" s="234"/>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row>
    <row r="27" spans="1:35" s="1" customFormat="1" x14ac:dyDescent="0.45">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x14ac:dyDescent="0.45">
      <c r="A28" s="39" t="s">
        <v>232</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row>
    <row r="29" spans="1:35" x14ac:dyDescent="0.45">
      <c r="A29" s="35" t="s">
        <v>233</v>
      </c>
      <c r="B29">
        <f>('AEO Table 1'!C$31*US_TX_GDP_Growth!B$10)/('AEO Table 1'!$C$31*US_TX_GDP_Growth!$B$10)</f>
        <v>1</v>
      </c>
      <c r="C29">
        <f>('AEO Table 1'!D$31*US_TX_GDP_Growth!C$10)/('AEO Table 1'!$C$31*US_TX_GDP_Growth!$B$10)</f>
        <v>1.0198091241435967</v>
      </c>
      <c r="D29">
        <f>('AEO Table 1'!E$31*US_TX_GDP_Growth!D$10)/('AEO Table 1'!$C$31*US_TX_GDP_Growth!$B$10)</f>
        <v>1.0616706087841905</v>
      </c>
      <c r="E29">
        <f>('AEO Table 1'!F$31*US_TX_GDP_Growth!E$10)/('AEO Table 1'!$C$31*US_TX_GDP_Growth!$B$10)</f>
        <v>1.0672759401521361</v>
      </c>
      <c r="F29">
        <f>('AEO Table 1'!G$31*US_TX_GDP_Growth!F$10)/('AEO Table 1'!$C$31*US_TX_GDP_Growth!$B$10)</f>
        <v>0.9733236070325556</v>
      </c>
      <c r="G29">
        <f>('AEO Table 1'!H$31*US_TX_GDP_Growth!G$10)/('AEO Table 1'!$C$31*US_TX_GDP_Growth!$B$10)</f>
        <v>0.88155280830287708</v>
      </c>
      <c r="H29">
        <f>('AEO Table 1'!I$31*US_TX_GDP_Growth!H$10)/('AEO Table 1'!$C$31*US_TX_GDP_Growth!$B$10)</f>
        <v>0.84335335977822834</v>
      </c>
      <c r="I29">
        <f>('AEO Table 1'!J$31*US_TX_GDP_Growth!I$10)/('AEO Table 1'!$C$31*US_TX_GDP_Growth!$B$10)</f>
        <v>0.80999354752124531</v>
      </c>
      <c r="J29">
        <f>('AEO Table 1'!K$31*US_TX_GDP_Growth!J$10)/('AEO Table 1'!$C$31*US_TX_GDP_Growth!$B$10)</f>
        <v>0.79310602260220064</v>
      </c>
      <c r="K29">
        <f>('AEO Table 1'!L$31*US_TX_GDP_Growth!K$10)/('AEO Table 1'!$C$31*US_TX_GDP_Growth!$B$10)</f>
        <v>0.77291686596867148</v>
      </c>
      <c r="L29">
        <f>('AEO Table 1'!M$31*US_TX_GDP_Growth!L$10)/('AEO Table 1'!$C$31*US_TX_GDP_Growth!$B$10)</f>
        <v>0.78673888476470277</v>
      </c>
      <c r="M29">
        <f>('AEO Table 1'!N$31*US_TX_GDP_Growth!M$10)/('AEO Table 1'!$C$31*US_TX_GDP_Growth!$B$10)</f>
        <v>0.82715994741585219</v>
      </c>
      <c r="N29">
        <f>('AEO Table 1'!O$31*US_TX_GDP_Growth!N$10)/('AEO Table 1'!$C$31*US_TX_GDP_Growth!$B$10)</f>
        <v>0.82706548176793082</v>
      </c>
      <c r="O29">
        <f>('AEO Table 1'!P$31*US_TX_GDP_Growth!O$10)/('AEO Table 1'!$C$31*US_TX_GDP_Growth!$B$10)</f>
        <v>0.83926222510311221</v>
      </c>
      <c r="P29">
        <f>('AEO Table 1'!Q$31*US_TX_GDP_Growth!P$10)/('AEO Table 1'!$C$31*US_TX_GDP_Growth!$B$10)</f>
        <v>0.82060597021469139</v>
      </c>
      <c r="Q29">
        <f>('AEO Table 1'!R$31*US_TX_GDP_Growth!Q$10)/('AEO Table 1'!$C$31*US_TX_GDP_Growth!$B$10)</f>
        <v>0.84686237390144647</v>
      </c>
      <c r="R29">
        <f>('AEO Table 1'!S$31*US_TX_GDP_Growth!R$10)/('AEO Table 1'!$C$31*US_TX_GDP_Growth!$B$10)</f>
        <v>0.85289968010753281</v>
      </c>
      <c r="S29">
        <f>('AEO Table 1'!T$31*US_TX_GDP_Growth!S$10)/('AEO Table 1'!$C$31*US_TX_GDP_Growth!$B$10)</f>
        <v>0.88352461419795092</v>
      </c>
      <c r="T29">
        <f>('AEO Table 1'!U$31*US_TX_GDP_Growth!T$10)/('AEO Table 1'!$C$31*US_TX_GDP_Growth!$B$10)</f>
        <v>0.86702377407525955</v>
      </c>
      <c r="U29">
        <f>('AEO Table 1'!V$31*US_TX_GDP_Growth!U$10)/('AEO Table 1'!$C$31*US_TX_GDP_Growth!$B$10)</f>
        <v>0.87254149566736661</v>
      </c>
      <c r="V29">
        <f>('AEO Table 1'!W$31*US_TX_GDP_Growth!V$10)/('AEO Table 1'!$C$31*US_TX_GDP_Growth!$B$10)</f>
        <v>0.8790090159418168</v>
      </c>
      <c r="W29">
        <f>('AEO Table 1'!X$31*US_TX_GDP_Growth!W$10)/('AEO Table 1'!$C$31*US_TX_GDP_Growth!$B$10)</f>
        <v>0.88711260646414014</v>
      </c>
      <c r="X29">
        <f>('AEO Table 1'!Y$31*US_TX_GDP_Growth!X$10)/('AEO Table 1'!$C$31*US_TX_GDP_Growth!$B$10)</f>
        <v>0.89698451439134719</v>
      </c>
      <c r="Y29">
        <f>('AEO Table 1'!Z$31*US_TX_GDP_Growth!Y$10)/('AEO Table 1'!$C$31*US_TX_GDP_Growth!$B$10)</f>
        <v>0.91122171106607175</v>
      </c>
      <c r="Z29">
        <f>('AEO Table 1'!AA$31*US_TX_GDP_Growth!Z$10)/('AEO Table 1'!$C$31*US_TX_GDP_Growth!$B$10)</f>
        <v>0.90891811389188915</v>
      </c>
      <c r="AA29">
        <f>('AEO Table 1'!AB$31*US_TX_GDP_Growth!AA$10)/('AEO Table 1'!$C$31*US_TX_GDP_Growth!$B$10)</f>
        <v>0.90628435116558981</v>
      </c>
      <c r="AB29">
        <f>('AEO Table 1'!AC$31*US_TX_GDP_Growth!AB$10)/('AEO Table 1'!$C$31*US_TX_GDP_Growth!$B$10)</f>
        <v>0.90374052617757206</v>
      </c>
      <c r="AC29">
        <f>('AEO Table 1'!AD$31*US_TX_GDP_Growth!AC$10)/('AEO Table 1'!$C$31*US_TX_GDP_Growth!$B$10)</f>
        <v>0.90132494885786507</v>
      </c>
      <c r="AD29">
        <f>('AEO Table 1'!AE$31*US_TX_GDP_Growth!AD$10)/('AEO Table 1'!$C$31*US_TX_GDP_Growth!$B$10)</f>
        <v>0.9032577545125855</v>
      </c>
      <c r="AE29">
        <f>('AEO Table 1'!AF$31*US_TX_GDP_Growth!AE$10)/('AEO Table 1'!$C$31*US_TX_GDP_Growth!$B$10)</f>
        <v>0.90030748857292442</v>
      </c>
      <c r="AF29">
        <f ca="1">('AEO Table 1'!AG$31*US_TX_GDP_Growth!AF$10)/('AEO Table 1'!$C$31*US_TX_GDP_Growth!$B$10)</f>
        <v>0.90534763147815933</v>
      </c>
      <c r="AG29">
        <f ca="1">('AEO Table 1'!AH$31*US_TX_GDP_Growth!AG$10)/('AEO Table 1'!$C$31*US_TX_GDP_Growth!$B$10)</f>
        <v>0.90597888886713884</v>
      </c>
      <c r="AH29">
        <f ca="1">('AEO Table 1'!AI$31*US_TX_GDP_Growth!AH$10)/('AEO Table 1'!$C$31*US_TX_GDP_Growth!$B$10)</f>
        <v>0.90911161880821889</v>
      </c>
      <c r="AI29">
        <f ca="1">('AEO Table 1'!AJ$31*US_TX_GDP_Growth!AI$10)/('AEO Table 1'!$C$31*US_TX_GDP_Growth!$B$10)</f>
        <v>0.91233594535979579</v>
      </c>
    </row>
    <row r="30" spans="1:35" x14ac:dyDescent="0.45">
      <c r="A30" s="35" t="s">
        <v>224</v>
      </c>
      <c r="B30">
        <f>('AEO Table 1'!C$30*US_TX_GDP_Growth!B$10)/('AEO Table 1'!$C$30*US_TX_GDP_Growth!$B$10)</f>
        <v>1</v>
      </c>
      <c r="C30">
        <f>('AEO Table 1'!D$30*US_TX_GDP_Growth!C$10)/('AEO Table 1'!$C$30*US_TX_GDP_Growth!$B$10)</f>
        <v>0.96600343252138066</v>
      </c>
      <c r="D30">
        <f>('AEO Table 1'!E$30*US_TX_GDP_Growth!D$10)/('AEO Table 1'!$C$30*US_TX_GDP_Growth!$B$10)</f>
        <v>0.89109274805317051</v>
      </c>
      <c r="E30">
        <f>('AEO Table 1'!F$30*US_TX_GDP_Growth!E$10)/('AEO Table 1'!$C$30*US_TX_GDP_Growth!$B$10)</f>
        <v>0.89289181624712433</v>
      </c>
      <c r="F30">
        <f>('AEO Table 1'!G$30*US_TX_GDP_Growth!F$10)/('AEO Table 1'!$C$30*US_TX_GDP_Growth!$B$10)</f>
        <v>0.91293821822350318</v>
      </c>
      <c r="G30">
        <f>('AEO Table 1'!H$30*US_TX_GDP_Growth!G$10)/('AEO Table 1'!$C$30*US_TX_GDP_Growth!$B$10)</f>
        <v>0.92739241313043874</v>
      </c>
      <c r="H30">
        <f>('AEO Table 1'!I$30*US_TX_GDP_Growth!H$10)/('AEO Table 1'!$C$30*US_TX_GDP_Growth!$B$10)</f>
        <v>0.9580184294200722</v>
      </c>
      <c r="I30">
        <f>('AEO Table 1'!J$30*US_TX_GDP_Growth!I$10)/('AEO Table 1'!$C$30*US_TX_GDP_Growth!$B$10)</f>
        <v>0.97105517145703868</v>
      </c>
      <c r="J30">
        <f>('AEO Table 1'!K$30*US_TX_GDP_Growth!J$10)/('AEO Table 1'!$C$30*US_TX_GDP_Growth!$B$10)</f>
        <v>1.0000512601156641</v>
      </c>
      <c r="K30">
        <f>('AEO Table 1'!L$30*US_TX_GDP_Growth!K$10)/('AEO Table 1'!$C$30*US_TX_GDP_Growth!$B$10)</f>
        <v>0.99195055177853653</v>
      </c>
      <c r="L30">
        <f>('AEO Table 1'!M$30*US_TX_GDP_Growth!L$10)/('AEO Table 1'!$C$30*US_TX_GDP_Growth!$B$10)</f>
        <v>0.98145747422592355</v>
      </c>
      <c r="M30">
        <f>('AEO Table 1'!N$30*US_TX_GDP_Growth!M$10)/('AEO Table 1'!$C$30*US_TX_GDP_Growth!$B$10)</f>
        <v>1.0011049993528376</v>
      </c>
      <c r="N30">
        <f>('AEO Table 1'!O$30*US_TX_GDP_Growth!N$10)/('AEO Table 1'!$C$30*US_TX_GDP_Growth!$B$10)</f>
        <v>0.99169956093496203</v>
      </c>
      <c r="O30">
        <f>('AEO Table 1'!P$30*US_TX_GDP_Growth!O$10)/('AEO Table 1'!$C$30*US_TX_GDP_Growth!$B$10)</f>
        <v>0.99555988066521239</v>
      </c>
      <c r="P30">
        <f>('AEO Table 1'!Q$30*US_TX_GDP_Growth!P$10)/('AEO Table 1'!$C$30*US_TX_GDP_Growth!$B$10)</f>
        <v>0.99819353434440483</v>
      </c>
      <c r="Q30">
        <f>('AEO Table 1'!R$30*US_TX_GDP_Growth!Q$10)/('AEO Table 1'!$C$30*US_TX_GDP_Growth!$B$10)</f>
        <v>1.0282926044106337</v>
      </c>
      <c r="R30">
        <f>('AEO Table 1'!S$30*US_TX_GDP_Growth!R$10)/('AEO Table 1'!$C$30*US_TX_GDP_Growth!$B$10)</f>
        <v>1.021129038009398</v>
      </c>
      <c r="S30">
        <f>('AEO Table 1'!T$30*US_TX_GDP_Growth!S$10)/('AEO Table 1'!$C$30*US_TX_GDP_Growth!$B$10)</f>
        <v>1.0058737185185296</v>
      </c>
      <c r="T30">
        <f>('AEO Table 1'!U$30*US_TX_GDP_Growth!T$10)/('AEO Table 1'!$C$30*US_TX_GDP_Growth!$B$10)</f>
        <v>1.0043981578106473</v>
      </c>
      <c r="U30">
        <f>('AEO Table 1'!V$30*US_TX_GDP_Growth!U$10)/('AEO Table 1'!$C$30*US_TX_GDP_Growth!$B$10)</f>
        <v>0.99018768553165815</v>
      </c>
      <c r="V30">
        <f>('AEO Table 1'!W$30*US_TX_GDP_Growth!V$10)/('AEO Table 1'!$C$30*US_TX_GDP_Growth!$B$10)</f>
        <v>0.9742327961002325</v>
      </c>
      <c r="W30">
        <f>('AEO Table 1'!X$30*US_TX_GDP_Growth!W$10)/('AEO Table 1'!$C$30*US_TX_GDP_Growth!$B$10)</f>
        <v>0.96269620185574845</v>
      </c>
      <c r="X30">
        <f>('AEO Table 1'!Y$30*US_TX_GDP_Growth!X$10)/('AEO Table 1'!$C$30*US_TX_GDP_Growth!$B$10)</f>
        <v>0.95627628399246545</v>
      </c>
      <c r="Y30">
        <f>('AEO Table 1'!Z$30*US_TX_GDP_Growth!Y$10)/('AEO Table 1'!$C$30*US_TX_GDP_Growth!$B$10)</f>
        <v>0.9581149925683049</v>
      </c>
      <c r="Z30">
        <f>('AEO Table 1'!AA$30*US_TX_GDP_Growth!Z$10)/('AEO Table 1'!$C$30*US_TX_GDP_Growth!$B$10)</f>
        <v>0.94115276385555979</v>
      </c>
      <c r="AA30">
        <f>('AEO Table 1'!AB$30*US_TX_GDP_Growth!AA$10)/('AEO Table 1'!$C$30*US_TX_GDP_Growth!$B$10)</f>
        <v>0.93341557132258135</v>
      </c>
      <c r="AB30">
        <f>('AEO Table 1'!AC$30*US_TX_GDP_Growth!AB$10)/('AEO Table 1'!$C$30*US_TX_GDP_Growth!$B$10)</f>
        <v>0.92819727288787002</v>
      </c>
      <c r="AC30">
        <f>('AEO Table 1'!AD$30*US_TX_GDP_Growth!AC$10)/('AEO Table 1'!$C$30*US_TX_GDP_Growth!$B$10)</f>
        <v>0.89704358741614243</v>
      </c>
      <c r="AD30">
        <f>('AEO Table 1'!AE$30*US_TX_GDP_Growth!AD$10)/('AEO Table 1'!$C$30*US_TX_GDP_Growth!$B$10)</f>
        <v>0.88471100923214829</v>
      </c>
      <c r="AE30">
        <f>('AEO Table 1'!AF$30*US_TX_GDP_Growth!AE$10)/('AEO Table 1'!$C$30*US_TX_GDP_Growth!$B$10)</f>
        <v>0.8579935556900028</v>
      </c>
      <c r="AF30">
        <f ca="1">('AEO Table 1'!AG$30*US_TX_GDP_Growth!AF$10)/('AEO Table 1'!$C$30*US_TX_GDP_Growth!$B$10)</f>
        <v>0.84017266434261428</v>
      </c>
      <c r="AG30">
        <f ca="1">('AEO Table 1'!AH$30*US_TX_GDP_Growth!AG$10)/('AEO Table 1'!$C$30*US_TX_GDP_Growth!$B$10)</f>
        <v>0.82138802634224428</v>
      </c>
      <c r="AH30">
        <f ca="1">('AEO Table 1'!AI$30*US_TX_GDP_Growth!AH$10)/('AEO Table 1'!$C$30*US_TX_GDP_Growth!$B$10)</f>
        <v>0.80463049363382633</v>
      </c>
      <c r="AI30">
        <f ca="1">('AEO Table 1'!AJ$30*US_TX_GDP_Growth!AI$10)/('AEO Table 1'!$C$30*US_TX_GDP_Growth!$B$10)</f>
        <v>0.76513244465235286</v>
      </c>
    </row>
    <row r="31" spans="1:35" x14ac:dyDescent="0.45">
      <c r="A31" s="35" t="s">
        <v>225</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row>
    <row r="32" spans="1:35" x14ac:dyDescent="0.45">
      <c r="A32" s="36" t="s">
        <v>235</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row>
    <row r="33" spans="1:35" x14ac:dyDescent="0.45">
      <c r="A33" s="36" t="s">
        <v>236</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row>
    <row r="34" spans="1:35" x14ac:dyDescent="0.45">
      <c r="A34" s="36" t="s">
        <v>237</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row>
    <row r="35" spans="1:35" x14ac:dyDescent="0.45">
      <c r="A35" s="35" t="s">
        <v>226</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row>
    <row r="36" spans="1:35" x14ac:dyDescent="0.45">
      <c r="A36" s="35" t="s">
        <v>227</v>
      </c>
      <c r="B36">
        <f>('AEO Table 1'!C$29*US_TX_GDP_Growth!B$10)/('AEO Table 1'!$C$29*US_TX_GDP_Growth!$B$10)</f>
        <v>1</v>
      </c>
      <c r="C36">
        <f>('AEO Table 1'!D$29*US_TX_GDP_Growth!C$10)/('AEO Table 1'!$C$29*US_TX_GDP_Growth!$B$10)</f>
        <v>1.1469441094106483</v>
      </c>
      <c r="D36">
        <f>('AEO Table 1'!E$29*US_TX_GDP_Growth!D$10)/('AEO Table 1'!$C$29*US_TX_GDP_Growth!$B$10)</f>
        <v>1.1162327610852167</v>
      </c>
      <c r="E36">
        <f>('AEO Table 1'!F$29*US_TX_GDP_Growth!E$10)/('AEO Table 1'!$C$29*US_TX_GDP_Growth!$B$10)</f>
        <v>1.073073068058223</v>
      </c>
      <c r="F36">
        <f>('AEO Table 1'!G$29*US_TX_GDP_Growth!F$10)/('AEO Table 1'!$C$29*US_TX_GDP_Growth!$B$10)</f>
        <v>1.1235580920321264</v>
      </c>
      <c r="G36">
        <f>('AEO Table 1'!H$29*US_TX_GDP_Growth!G$10)/('AEO Table 1'!$C$29*US_TX_GDP_Growth!$B$10)</f>
        <v>1.1219388643090551</v>
      </c>
      <c r="H36">
        <f>('AEO Table 1'!I$29*US_TX_GDP_Growth!H$10)/('AEO Table 1'!$C$29*US_TX_GDP_Growth!$B$10)</f>
        <v>1.0931852454627189</v>
      </c>
      <c r="I36">
        <f>('AEO Table 1'!J$29*US_TX_GDP_Growth!I$10)/('AEO Table 1'!$C$29*US_TX_GDP_Growth!$B$10)</f>
        <v>1.1196636024237925</v>
      </c>
      <c r="J36">
        <f>('AEO Table 1'!K$29*US_TX_GDP_Growth!J$10)/('AEO Table 1'!$C$29*US_TX_GDP_Growth!$B$10)</f>
        <v>1.1019569601070911</v>
      </c>
      <c r="K36">
        <f>('AEO Table 1'!L$29*US_TX_GDP_Growth!K$10)/('AEO Table 1'!$C$29*US_TX_GDP_Growth!$B$10)</f>
        <v>1.0450599557193054</v>
      </c>
      <c r="L36">
        <f>('AEO Table 1'!M$29*US_TX_GDP_Growth!L$10)/('AEO Table 1'!$C$29*US_TX_GDP_Growth!$B$10)</f>
        <v>1.0895656532366413</v>
      </c>
      <c r="M36">
        <f>('AEO Table 1'!N$29*US_TX_GDP_Growth!M$10)/('AEO Table 1'!$C$29*US_TX_GDP_Growth!$B$10)</f>
        <v>1.0371233835754483</v>
      </c>
      <c r="N36">
        <f>('AEO Table 1'!O$29*US_TX_GDP_Growth!N$10)/('AEO Table 1'!$C$29*US_TX_GDP_Growth!$B$10)</f>
        <v>1.0419433135517739</v>
      </c>
      <c r="O36">
        <f>('AEO Table 1'!P$29*US_TX_GDP_Growth!O$10)/('AEO Table 1'!$C$29*US_TX_GDP_Growth!$B$10)</f>
        <v>1.0373896734695078</v>
      </c>
      <c r="P36">
        <f>('AEO Table 1'!Q$29*US_TX_GDP_Growth!P$10)/('AEO Table 1'!$C$29*US_TX_GDP_Growth!$B$10)</f>
        <v>1.0484742672404659</v>
      </c>
      <c r="Q36">
        <f>('AEO Table 1'!R$29*US_TX_GDP_Growth!Q$10)/('AEO Table 1'!$C$29*US_TX_GDP_Growth!$B$10)</f>
        <v>1.0587020892720709</v>
      </c>
      <c r="R36">
        <f>('AEO Table 1'!S$29*US_TX_GDP_Growth!R$10)/('AEO Table 1'!$C$29*US_TX_GDP_Growth!$B$10)</f>
        <v>1.0680727261509544</v>
      </c>
      <c r="S36">
        <f>('AEO Table 1'!T$29*US_TX_GDP_Growth!S$10)/('AEO Table 1'!$C$29*US_TX_GDP_Growth!$B$10)</f>
        <v>1.0418645429478217</v>
      </c>
      <c r="T36">
        <f>('AEO Table 1'!U$29*US_TX_GDP_Growth!T$10)/('AEO Table 1'!$C$29*US_TX_GDP_Growth!$B$10)</f>
        <v>1.0233430238132206</v>
      </c>
      <c r="U36">
        <f>('AEO Table 1'!V$29*US_TX_GDP_Growth!U$10)/('AEO Table 1'!$C$29*US_TX_GDP_Growth!$B$10)</f>
        <v>1.0680409431528248</v>
      </c>
      <c r="V36">
        <f>('AEO Table 1'!W$29*US_TX_GDP_Growth!V$10)/('AEO Table 1'!$C$29*US_TX_GDP_Growth!$B$10)</f>
        <v>1.0423055436253539</v>
      </c>
      <c r="W36">
        <f>('AEO Table 1'!X$29*US_TX_GDP_Growth!W$10)/('AEO Table 1'!$C$29*US_TX_GDP_Growth!$B$10)</f>
        <v>1.0531424262699023</v>
      </c>
      <c r="X36">
        <f>('AEO Table 1'!Y$29*US_TX_GDP_Growth!X$10)/('AEO Table 1'!$C$29*US_TX_GDP_Growth!$B$10)</f>
        <v>1.0725794672428344</v>
      </c>
      <c r="Y36">
        <f>('AEO Table 1'!Z$29*US_TX_GDP_Growth!Y$10)/('AEO Table 1'!$C$29*US_TX_GDP_Growth!$B$10)</f>
        <v>1.0883599034337985</v>
      </c>
      <c r="Z36">
        <f>('AEO Table 1'!AA$29*US_TX_GDP_Growth!Z$10)/('AEO Table 1'!$C$29*US_TX_GDP_Growth!$B$10)</f>
        <v>1.1087237756138981</v>
      </c>
      <c r="AA36">
        <f>('AEO Table 1'!AB$29*US_TX_GDP_Growth!AA$10)/('AEO Table 1'!$C$29*US_TX_GDP_Growth!$B$10)</f>
        <v>1.1139946685318518</v>
      </c>
      <c r="AB36">
        <f>('AEO Table 1'!AC$29*US_TX_GDP_Growth!AB$10)/('AEO Table 1'!$C$29*US_TX_GDP_Growth!$B$10)</f>
        <v>1.1326262485925245</v>
      </c>
      <c r="AC36">
        <f>('AEO Table 1'!AD$29*US_TX_GDP_Growth!AC$10)/('AEO Table 1'!$C$29*US_TX_GDP_Growth!$B$10)</f>
        <v>1.1721308283767105</v>
      </c>
      <c r="AD36">
        <f>('AEO Table 1'!AE$29*US_TX_GDP_Growth!AD$10)/('AEO Table 1'!$C$29*US_TX_GDP_Growth!$B$10)</f>
        <v>1.1950892208345827</v>
      </c>
      <c r="AE36">
        <f>('AEO Table 1'!AF$29*US_TX_GDP_Growth!AE$10)/('AEO Table 1'!$C$29*US_TX_GDP_Growth!$B$10)</f>
        <v>1.1997009324923353</v>
      </c>
      <c r="AF36">
        <f ca="1">('AEO Table 1'!AG$29*US_TX_GDP_Growth!AF$10)/('AEO Table 1'!$C$29*US_TX_GDP_Growth!$B$10)</f>
        <v>1.2378577832937134</v>
      </c>
      <c r="AG36">
        <f ca="1">('AEO Table 1'!AH$29*US_TX_GDP_Growth!AG$10)/('AEO Table 1'!$C$29*US_TX_GDP_Growth!$B$10)</f>
        <v>1.2632762135687576</v>
      </c>
      <c r="AH36">
        <f ca="1">('AEO Table 1'!AI$29*US_TX_GDP_Growth!AH$10)/('AEO Table 1'!$C$29*US_TX_GDP_Growth!$B$10)</f>
        <v>1.3021595347574189</v>
      </c>
      <c r="AI36">
        <f ca="1">('AEO Table 1'!AJ$29*US_TX_GDP_Growth!AI$10)/('AEO Table 1'!$C$29*US_TX_GDP_Growth!$B$10)</f>
        <v>1.3279926035873169</v>
      </c>
    </row>
    <row r="37" spans="1:35" x14ac:dyDescent="0.45">
      <c r="A37" s="35" t="s">
        <v>238</v>
      </c>
      <c r="B37">
        <f>('AEO Table 1'!C$29*US_TX_GDP_Growth!B$10)/('AEO Table 1'!$C$29*US_TX_GDP_Growth!$B$10)</f>
        <v>1</v>
      </c>
      <c r="C37">
        <f>('AEO Table 1'!D$29*US_TX_GDP_Growth!C$10)/('AEO Table 1'!$C$29*US_TX_GDP_Growth!$B$10)</f>
        <v>1.1469441094106483</v>
      </c>
      <c r="D37">
        <f>('AEO Table 1'!E$29*US_TX_GDP_Growth!D$10)/('AEO Table 1'!$C$29*US_TX_GDP_Growth!$B$10)</f>
        <v>1.1162327610852167</v>
      </c>
      <c r="E37">
        <f>('AEO Table 1'!F$29*US_TX_GDP_Growth!E$10)/('AEO Table 1'!$C$29*US_TX_GDP_Growth!$B$10)</f>
        <v>1.073073068058223</v>
      </c>
      <c r="F37">
        <f>('AEO Table 1'!G$29*US_TX_GDP_Growth!F$10)/('AEO Table 1'!$C$29*US_TX_GDP_Growth!$B$10)</f>
        <v>1.1235580920321264</v>
      </c>
      <c r="G37">
        <f>('AEO Table 1'!H$29*US_TX_GDP_Growth!G$10)/('AEO Table 1'!$C$29*US_TX_GDP_Growth!$B$10)</f>
        <v>1.1219388643090551</v>
      </c>
      <c r="H37">
        <f>('AEO Table 1'!I$29*US_TX_GDP_Growth!H$10)/('AEO Table 1'!$C$29*US_TX_GDP_Growth!$B$10)</f>
        <v>1.0931852454627189</v>
      </c>
      <c r="I37">
        <f>('AEO Table 1'!J$29*US_TX_GDP_Growth!I$10)/('AEO Table 1'!$C$29*US_TX_GDP_Growth!$B$10)</f>
        <v>1.1196636024237925</v>
      </c>
      <c r="J37">
        <f>('AEO Table 1'!K$29*US_TX_GDP_Growth!J$10)/('AEO Table 1'!$C$29*US_TX_GDP_Growth!$B$10)</f>
        <v>1.1019569601070911</v>
      </c>
      <c r="K37">
        <f>('AEO Table 1'!L$29*US_TX_GDP_Growth!K$10)/('AEO Table 1'!$C$29*US_TX_GDP_Growth!$B$10)</f>
        <v>1.0450599557193054</v>
      </c>
      <c r="L37">
        <f>('AEO Table 1'!M$29*US_TX_GDP_Growth!L$10)/('AEO Table 1'!$C$29*US_TX_GDP_Growth!$B$10)</f>
        <v>1.0895656532366413</v>
      </c>
      <c r="M37">
        <f>('AEO Table 1'!N$29*US_TX_GDP_Growth!M$10)/('AEO Table 1'!$C$29*US_TX_GDP_Growth!$B$10)</f>
        <v>1.0371233835754483</v>
      </c>
      <c r="N37">
        <f>('AEO Table 1'!O$29*US_TX_GDP_Growth!N$10)/('AEO Table 1'!$C$29*US_TX_GDP_Growth!$B$10)</f>
        <v>1.0419433135517739</v>
      </c>
      <c r="O37">
        <f>('AEO Table 1'!P$29*US_TX_GDP_Growth!O$10)/('AEO Table 1'!$C$29*US_TX_GDP_Growth!$B$10)</f>
        <v>1.0373896734695078</v>
      </c>
      <c r="P37">
        <f>('AEO Table 1'!Q$29*US_TX_GDP_Growth!P$10)/('AEO Table 1'!$C$29*US_TX_GDP_Growth!$B$10)</f>
        <v>1.0484742672404659</v>
      </c>
      <c r="Q37">
        <f>('AEO Table 1'!R$29*US_TX_GDP_Growth!Q$10)/('AEO Table 1'!$C$29*US_TX_GDP_Growth!$B$10)</f>
        <v>1.0587020892720709</v>
      </c>
      <c r="R37">
        <f>('AEO Table 1'!S$29*US_TX_GDP_Growth!R$10)/('AEO Table 1'!$C$29*US_TX_GDP_Growth!$B$10)</f>
        <v>1.0680727261509544</v>
      </c>
      <c r="S37">
        <f>('AEO Table 1'!T$29*US_TX_GDP_Growth!S$10)/('AEO Table 1'!$C$29*US_TX_GDP_Growth!$B$10)</f>
        <v>1.0418645429478217</v>
      </c>
      <c r="T37">
        <f>('AEO Table 1'!U$29*US_TX_GDP_Growth!T$10)/('AEO Table 1'!$C$29*US_TX_GDP_Growth!$B$10)</f>
        <v>1.0233430238132206</v>
      </c>
      <c r="U37">
        <f>('AEO Table 1'!V$29*US_TX_GDP_Growth!U$10)/('AEO Table 1'!$C$29*US_TX_GDP_Growth!$B$10)</f>
        <v>1.0680409431528248</v>
      </c>
      <c r="V37">
        <f>('AEO Table 1'!W$29*US_TX_GDP_Growth!V$10)/('AEO Table 1'!$C$29*US_TX_GDP_Growth!$B$10)</f>
        <v>1.0423055436253539</v>
      </c>
      <c r="W37">
        <f>('AEO Table 1'!X$29*US_TX_GDP_Growth!W$10)/('AEO Table 1'!$C$29*US_TX_GDP_Growth!$B$10)</f>
        <v>1.0531424262699023</v>
      </c>
      <c r="X37">
        <f>('AEO Table 1'!Y$29*US_TX_GDP_Growth!X$10)/('AEO Table 1'!$C$29*US_TX_GDP_Growth!$B$10)</f>
        <v>1.0725794672428344</v>
      </c>
      <c r="Y37">
        <f>('AEO Table 1'!Z$29*US_TX_GDP_Growth!Y$10)/('AEO Table 1'!$C$29*US_TX_GDP_Growth!$B$10)</f>
        <v>1.0883599034337985</v>
      </c>
      <c r="Z37">
        <f>('AEO Table 1'!AA$29*US_TX_GDP_Growth!Z$10)/('AEO Table 1'!$C$29*US_TX_GDP_Growth!$B$10)</f>
        <v>1.1087237756138981</v>
      </c>
      <c r="AA37">
        <f>('AEO Table 1'!AB$29*US_TX_GDP_Growth!AA$10)/('AEO Table 1'!$C$29*US_TX_GDP_Growth!$B$10)</f>
        <v>1.1139946685318518</v>
      </c>
      <c r="AB37">
        <f>('AEO Table 1'!AC$29*US_TX_GDP_Growth!AB$10)/('AEO Table 1'!$C$29*US_TX_GDP_Growth!$B$10)</f>
        <v>1.1326262485925245</v>
      </c>
      <c r="AC37">
        <f>('AEO Table 1'!AD$29*US_TX_GDP_Growth!AC$10)/('AEO Table 1'!$C$29*US_TX_GDP_Growth!$B$10)</f>
        <v>1.1721308283767105</v>
      </c>
      <c r="AD37">
        <f>('AEO Table 1'!AE$29*US_TX_GDP_Growth!AD$10)/('AEO Table 1'!$C$29*US_TX_GDP_Growth!$B$10)</f>
        <v>1.1950892208345827</v>
      </c>
      <c r="AE37">
        <f>('AEO Table 1'!AF$29*US_TX_GDP_Growth!AE$10)/('AEO Table 1'!$C$29*US_TX_GDP_Growth!$B$10)</f>
        <v>1.1997009324923353</v>
      </c>
      <c r="AF37">
        <f ca="1">('AEO Table 1'!AG$29*US_TX_GDP_Growth!AF$10)/('AEO Table 1'!$C$29*US_TX_GDP_Growth!$B$10)</f>
        <v>1.2378577832937134</v>
      </c>
      <c r="AG37">
        <f ca="1">('AEO Table 1'!AH$29*US_TX_GDP_Growth!AG$10)/('AEO Table 1'!$C$29*US_TX_GDP_Growth!$B$10)</f>
        <v>1.2632762135687576</v>
      </c>
      <c r="AH37">
        <f ca="1">('AEO Table 1'!AI$29*US_TX_GDP_Growth!AH$10)/('AEO Table 1'!$C$29*US_TX_GDP_Growth!$B$10)</f>
        <v>1.3021595347574189</v>
      </c>
      <c r="AI37">
        <f ca="1">('AEO Table 1'!AJ$29*US_TX_GDP_Growth!AI$10)/('AEO Table 1'!$C$29*US_TX_GDP_Growth!$B$10)</f>
        <v>1.3279926035873169</v>
      </c>
    </row>
    <row r="38" spans="1:35" x14ac:dyDescent="0.45">
      <c r="A38" s="35" t="s">
        <v>239</v>
      </c>
      <c r="B38">
        <f>('AEO Table 1'!C$29*US_TX_GDP_Growth!B$10)/('AEO Table 1'!$C$29*US_TX_GDP_Growth!$B$10)</f>
        <v>1</v>
      </c>
      <c r="C38">
        <f>('AEO Table 1'!D$29*US_TX_GDP_Growth!C$10)/('AEO Table 1'!$C$29*US_TX_GDP_Growth!$B$10)</f>
        <v>1.1469441094106483</v>
      </c>
      <c r="D38">
        <f>('AEO Table 1'!E$29*US_TX_GDP_Growth!D$10)/('AEO Table 1'!$C$29*US_TX_GDP_Growth!$B$10)</f>
        <v>1.1162327610852167</v>
      </c>
      <c r="E38">
        <f>('AEO Table 1'!F$29*US_TX_GDP_Growth!E$10)/('AEO Table 1'!$C$29*US_TX_GDP_Growth!$B$10)</f>
        <v>1.073073068058223</v>
      </c>
      <c r="F38">
        <f>('AEO Table 1'!G$29*US_TX_GDP_Growth!F$10)/('AEO Table 1'!$C$29*US_TX_GDP_Growth!$B$10)</f>
        <v>1.1235580920321264</v>
      </c>
      <c r="G38">
        <f>('AEO Table 1'!H$29*US_TX_GDP_Growth!G$10)/('AEO Table 1'!$C$29*US_TX_GDP_Growth!$B$10)</f>
        <v>1.1219388643090551</v>
      </c>
      <c r="H38">
        <f>('AEO Table 1'!I$29*US_TX_GDP_Growth!H$10)/('AEO Table 1'!$C$29*US_TX_GDP_Growth!$B$10)</f>
        <v>1.0931852454627189</v>
      </c>
      <c r="I38">
        <f>('AEO Table 1'!J$29*US_TX_GDP_Growth!I$10)/('AEO Table 1'!$C$29*US_TX_GDP_Growth!$B$10)</f>
        <v>1.1196636024237925</v>
      </c>
      <c r="J38">
        <f>('AEO Table 1'!K$29*US_TX_GDP_Growth!J$10)/('AEO Table 1'!$C$29*US_TX_GDP_Growth!$B$10)</f>
        <v>1.1019569601070911</v>
      </c>
      <c r="K38">
        <f>('AEO Table 1'!L$29*US_TX_GDP_Growth!K$10)/('AEO Table 1'!$C$29*US_TX_GDP_Growth!$B$10)</f>
        <v>1.0450599557193054</v>
      </c>
      <c r="L38">
        <f>('AEO Table 1'!M$29*US_TX_GDP_Growth!L$10)/('AEO Table 1'!$C$29*US_TX_GDP_Growth!$B$10)</f>
        <v>1.0895656532366413</v>
      </c>
      <c r="M38">
        <f>('AEO Table 1'!N$29*US_TX_GDP_Growth!M$10)/('AEO Table 1'!$C$29*US_TX_GDP_Growth!$B$10)</f>
        <v>1.0371233835754483</v>
      </c>
      <c r="N38">
        <f>('AEO Table 1'!O$29*US_TX_GDP_Growth!N$10)/('AEO Table 1'!$C$29*US_TX_GDP_Growth!$B$10)</f>
        <v>1.0419433135517739</v>
      </c>
      <c r="O38">
        <f>('AEO Table 1'!P$29*US_TX_GDP_Growth!O$10)/('AEO Table 1'!$C$29*US_TX_GDP_Growth!$B$10)</f>
        <v>1.0373896734695078</v>
      </c>
      <c r="P38">
        <f>('AEO Table 1'!Q$29*US_TX_GDP_Growth!P$10)/('AEO Table 1'!$C$29*US_TX_GDP_Growth!$B$10)</f>
        <v>1.0484742672404659</v>
      </c>
      <c r="Q38">
        <f>('AEO Table 1'!R$29*US_TX_GDP_Growth!Q$10)/('AEO Table 1'!$C$29*US_TX_GDP_Growth!$B$10)</f>
        <v>1.0587020892720709</v>
      </c>
      <c r="R38">
        <f>('AEO Table 1'!S$29*US_TX_GDP_Growth!R$10)/('AEO Table 1'!$C$29*US_TX_GDP_Growth!$B$10)</f>
        <v>1.0680727261509544</v>
      </c>
      <c r="S38">
        <f>('AEO Table 1'!T$29*US_TX_GDP_Growth!S$10)/('AEO Table 1'!$C$29*US_TX_GDP_Growth!$B$10)</f>
        <v>1.0418645429478217</v>
      </c>
      <c r="T38">
        <f>('AEO Table 1'!U$29*US_TX_GDP_Growth!T$10)/('AEO Table 1'!$C$29*US_TX_GDP_Growth!$B$10)</f>
        <v>1.0233430238132206</v>
      </c>
      <c r="U38">
        <f>('AEO Table 1'!V$29*US_TX_GDP_Growth!U$10)/('AEO Table 1'!$C$29*US_TX_GDP_Growth!$B$10)</f>
        <v>1.0680409431528248</v>
      </c>
      <c r="V38">
        <f>('AEO Table 1'!W$29*US_TX_GDP_Growth!V$10)/('AEO Table 1'!$C$29*US_TX_GDP_Growth!$B$10)</f>
        <v>1.0423055436253539</v>
      </c>
      <c r="W38">
        <f>('AEO Table 1'!X$29*US_TX_GDP_Growth!W$10)/('AEO Table 1'!$C$29*US_TX_GDP_Growth!$B$10)</f>
        <v>1.0531424262699023</v>
      </c>
      <c r="X38">
        <f>('AEO Table 1'!Y$29*US_TX_GDP_Growth!X$10)/('AEO Table 1'!$C$29*US_TX_GDP_Growth!$B$10)</f>
        <v>1.0725794672428344</v>
      </c>
      <c r="Y38">
        <f>('AEO Table 1'!Z$29*US_TX_GDP_Growth!Y$10)/('AEO Table 1'!$C$29*US_TX_GDP_Growth!$B$10)</f>
        <v>1.0883599034337985</v>
      </c>
      <c r="Z38">
        <f>('AEO Table 1'!AA$29*US_TX_GDP_Growth!Z$10)/('AEO Table 1'!$C$29*US_TX_GDP_Growth!$B$10)</f>
        <v>1.1087237756138981</v>
      </c>
      <c r="AA38">
        <f>('AEO Table 1'!AB$29*US_TX_GDP_Growth!AA$10)/('AEO Table 1'!$C$29*US_TX_GDP_Growth!$B$10)</f>
        <v>1.1139946685318518</v>
      </c>
      <c r="AB38">
        <f>('AEO Table 1'!AC$29*US_TX_GDP_Growth!AB$10)/('AEO Table 1'!$C$29*US_TX_GDP_Growth!$B$10)</f>
        <v>1.1326262485925245</v>
      </c>
      <c r="AC38">
        <f>('AEO Table 1'!AD$29*US_TX_GDP_Growth!AC$10)/('AEO Table 1'!$C$29*US_TX_GDP_Growth!$B$10)</f>
        <v>1.1721308283767105</v>
      </c>
      <c r="AD38">
        <f>('AEO Table 1'!AE$29*US_TX_GDP_Growth!AD$10)/('AEO Table 1'!$C$29*US_TX_GDP_Growth!$B$10)</f>
        <v>1.1950892208345827</v>
      </c>
      <c r="AE38">
        <f>('AEO Table 1'!AF$29*US_TX_GDP_Growth!AE$10)/('AEO Table 1'!$C$29*US_TX_GDP_Growth!$B$10)</f>
        <v>1.1997009324923353</v>
      </c>
      <c r="AF38">
        <f ca="1">('AEO Table 1'!AG$29*US_TX_GDP_Growth!AF$10)/('AEO Table 1'!$C$29*US_TX_GDP_Growth!$B$10)</f>
        <v>1.2378577832937134</v>
      </c>
      <c r="AG38">
        <f ca="1">('AEO Table 1'!AH$29*US_TX_GDP_Growth!AG$10)/('AEO Table 1'!$C$29*US_TX_GDP_Growth!$B$10)</f>
        <v>1.2632762135687576</v>
      </c>
      <c r="AH38">
        <f ca="1">('AEO Table 1'!AI$29*US_TX_GDP_Growth!AH$10)/('AEO Table 1'!$C$29*US_TX_GDP_Growth!$B$10)</f>
        <v>1.3021595347574189</v>
      </c>
      <c r="AI38">
        <f ca="1">('AEO Table 1'!AJ$29*US_TX_GDP_Growth!AI$10)/('AEO Table 1'!$C$29*US_TX_GDP_Growth!$B$10)</f>
        <v>1.3279926035873169</v>
      </c>
    </row>
    <row r="39" spans="1:35" x14ac:dyDescent="0.45">
      <c r="A39" s="35" t="s">
        <v>240</v>
      </c>
      <c r="B39">
        <f>('AEO Table 1'!C$29*US_TX_GDP_Growth!B$10)/('AEO Table 1'!$C$29*US_TX_GDP_Growth!$B$10)</f>
        <v>1</v>
      </c>
      <c r="C39">
        <f>('AEO Table 1'!D$29*US_TX_GDP_Growth!C$10)/('AEO Table 1'!$C$29*US_TX_GDP_Growth!$B$10)</f>
        <v>1.1469441094106483</v>
      </c>
      <c r="D39">
        <f>('AEO Table 1'!E$29*US_TX_GDP_Growth!D$10)/('AEO Table 1'!$C$29*US_TX_GDP_Growth!$B$10)</f>
        <v>1.1162327610852167</v>
      </c>
      <c r="E39">
        <f>('AEO Table 1'!F$29*US_TX_GDP_Growth!E$10)/('AEO Table 1'!$C$29*US_TX_GDP_Growth!$B$10)</f>
        <v>1.073073068058223</v>
      </c>
      <c r="F39">
        <f>('AEO Table 1'!G$29*US_TX_GDP_Growth!F$10)/('AEO Table 1'!$C$29*US_TX_GDP_Growth!$B$10)</f>
        <v>1.1235580920321264</v>
      </c>
      <c r="G39">
        <f>('AEO Table 1'!H$29*US_TX_GDP_Growth!G$10)/('AEO Table 1'!$C$29*US_TX_GDP_Growth!$B$10)</f>
        <v>1.1219388643090551</v>
      </c>
      <c r="H39">
        <f>('AEO Table 1'!I$29*US_TX_GDP_Growth!H$10)/('AEO Table 1'!$C$29*US_TX_GDP_Growth!$B$10)</f>
        <v>1.0931852454627189</v>
      </c>
      <c r="I39">
        <f>('AEO Table 1'!J$29*US_TX_GDP_Growth!I$10)/('AEO Table 1'!$C$29*US_TX_GDP_Growth!$B$10)</f>
        <v>1.1196636024237925</v>
      </c>
      <c r="J39">
        <f>('AEO Table 1'!K$29*US_TX_GDP_Growth!J$10)/('AEO Table 1'!$C$29*US_TX_GDP_Growth!$B$10)</f>
        <v>1.1019569601070911</v>
      </c>
      <c r="K39">
        <f>('AEO Table 1'!L$29*US_TX_GDP_Growth!K$10)/('AEO Table 1'!$C$29*US_TX_GDP_Growth!$B$10)</f>
        <v>1.0450599557193054</v>
      </c>
      <c r="L39">
        <f>('AEO Table 1'!M$29*US_TX_GDP_Growth!L$10)/('AEO Table 1'!$C$29*US_TX_GDP_Growth!$B$10)</f>
        <v>1.0895656532366413</v>
      </c>
      <c r="M39">
        <f>('AEO Table 1'!N$29*US_TX_GDP_Growth!M$10)/('AEO Table 1'!$C$29*US_TX_GDP_Growth!$B$10)</f>
        <v>1.0371233835754483</v>
      </c>
      <c r="N39">
        <f>('AEO Table 1'!O$29*US_TX_GDP_Growth!N$10)/('AEO Table 1'!$C$29*US_TX_GDP_Growth!$B$10)</f>
        <v>1.0419433135517739</v>
      </c>
      <c r="O39">
        <f>('AEO Table 1'!P$29*US_TX_GDP_Growth!O$10)/('AEO Table 1'!$C$29*US_TX_GDP_Growth!$B$10)</f>
        <v>1.0373896734695078</v>
      </c>
      <c r="P39">
        <f>('AEO Table 1'!Q$29*US_TX_GDP_Growth!P$10)/('AEO Table 1'!$C$29*US_TX_GDP_Growth!$B$10)</f>
        <v>1.0484742672404659</v>
      </c>
      <c r="Q39">
        <f>('AEO Table 1'!R$29*US_TX_GDP_Growth!Q$10)/('AEO Table 1'!$C$29*US_TX_GDP_Growth!$B$10)</f>
        <v>1.0587020892720709</v>
      </c>
      <c r="R39">
        <f>('AEO Table 1'!S$29*US_TX_GDP_Growth!R$10)/('AEO Table 1'!$C$29*US_TX_GDP_Growth!$B$10)</f>
        <v>1.0680727261509544</v>
      </c>
      <c r="S39">
        <f>('AEO Table 1'!T$29*US_TX_GDP_Growth!S$10)/('AEO Table 1'!$C$29*US_TX_GDP_Growth!$B$10)</f>
        <v>1.0418645429478217</v>
      </c>
      <c r="T39">
        <f>('AEO Table 1'!U$29*US_TX_GDP_Growth!T$10)/('AEO Table 1'!$C$29*US_TX_GDP_Growth!$B$10)</f>
        <v>1.0233430238132206</v>
      </c>
      <c r="U39">
        <f>('AEO Table 1'!V$29*US_TX_GDP_Growth!U$10)/('AEO Table 1'!$C$29*US_TX_GDP_Growth!$B$10)</f>
        <v>1.0680409431528248</v>
      </c>
      <c r="V39">
        <f>('AEO Table 1'!W$29*US_TX_GDP_Growth!V$10)/('AEO Table 1'!$C$29*US_TX_GDP_Growth!$B$10)</f>
        <v>1.0423055436253539</v>
      </c>
      <c r="W39">
        <f>('AEO Table 1'!X$29*US_TX_GDP_Growth!W$10)/('AEO Table 1'!$C$29*US_TX_GDP_Growth!$B$10)</f>
        <v>1.0531424262699023</v>
      </c>
      <c r="X39">
        <f>('AEO Table 1'!Y$29*US_TX_GDP_Growth!X$10)/('AEO Table 1'!$C$29*US_TX_GDP_Growth!$B$10)</f>
        <v>1.0725794672428344</v>
      </c>
      <c r="Y39">
        <f>('AEO Table 1'!Z$29*US_TX_GDP_Growth!Y$10)/('AEO Table 1'!$C$29*US_TX_GDP_Growth!$B$10)</f>
        <v>1.0883599034337985</v>
      </c>
      <c r="Z39">
        <f>('AEO Table 1'!AA$29*US_TX_GDP_Growth!Z$10)/('AEO Table 1'!$C$29*US_TX_GDP_Growth!$B$10)</f>
        <v>1.1087237756138981</v>
      </c>
      <c r="AA39">
        <f>('AEO Table 1'!AB$29*US_TX_GDP_Growth!AA$10)/('AEO Table 1'!$C$29*US_TX_GDP_Growth!$B$10)</f>
        <v>1.1139946685318518</v>
      </c>
      <c r="AB39">
        <f>('AEO Table 1'!AC$29*US_TX_GDP_Growth!AB$10)/('AEO Table 1'!$C$29*US_TX_GDP_Growth!$B$10)</f>
        <v>1.1326262485925245</v>
      </c>
      <c r="AC39">
        <f>('AEO Table 1'!AD$29*US_TX_GDP_Growth!AC$10)/('AEO Table 1'!$C$29*US_TX_GDP_Growth!$B$10)</f>
        <v>1.1721308283767105</v>
      </c>
      <c r="AD39">
        <f>('AEO Table 1'!AE$29*US_TX_GDP_Growth!AD$10)/('AEO Table 1'!$C$29*US_TX_GDP_Growth!$B$10)</f>
        <v>1.1950892208345827</v>
      </c>
      <c r="AE39">
        <f>('AEO Table 1'!AF$29*US_TX_GDP_Growth!AE$10)/('AEO Table 1'!$C$29*US_TX_GDP_Growth!$B$10)</f>
        <v>1.1997009324923353</v>
      </c>
      <c r="AF39">
        <f ca="1">('AEO Table 1'!AG$29*US_TX_GDP_Growth!AF$10)/('AEO Table 1'!$C$29*US_TX_GDP_Growth!$B$10)</f>
        <v>1.2378577832937134</v>
      </c>
      <c r="AG39">
        <f ca="1">('AEO Table 1'!AH$29*US_TX_GDP_Growth!AG$10)/('AEO Table 1'!$C$29*US_TX_GDP_Growth!$B$10)</f>
        <v>1.2632762135687576</v>
      </c>
      <c r="AH39">
        <f ca="1">('AEO Table 1'!AI$29*US_TX_GDP_Growth!AH$10)/('AEO Table 1'!$C$29*US_TX_GDP_Growth!$B$10)</f>
        <v>1.3021595347574189</v>
      </c>
      <c r="AI39">
        <f ca="1">('AEO Table 1'!AJ$29*US_TX_GDP_Growth!AI$10)/('AEO Table 1'!$C$29*US_TX_GDP_Growth!$B$10)</f>
        <v>1.3279926035873169</v>
      </c>
    </row>
    <row r="40" spans="1:35" x14ac:dyDescent="0.45">
      <c r="A40" s="35" t="s">
        <v>229</v>
      </c>
      <c r="B40">
        <f>('AEO Table 1'!C$29*US_TX_GDP_Growth!B$10)/('AEO Table 1'!$C$29*US_TX_GDP_Growth!$B$10)</f>
        <v>1</v>
      </c>
      <c r="C40">
        <f>('AEO Table 1'!D$29*US_TX_GDP_Growth!C$10)/('AEO Table 1'!$C$29*US_TX_GDP_Growth!$B$10)</f>
        <v>1.1469441094106483</v>
      </c>
      <c r="D40">
        <f>('AEO Table 1'!E$29*US_TX_GDP_Growth!D$10)/('AEO Table 1'!$C$29*US_TX_GDP_Growth!$B$10)</f>
        <v>1.1162327610852167</v>
      </c>
      <c r="E40">
        <f>('AEO Table 1'!F$29*US_TX_GDP_Growth!E$10)/('AEO Table 1'!$C$29*US_TX_GDP_Growth!$B$10)</f>
        <v>1.073073068058223</v>
      </c>
      <c r="F40">
        <f>('AEO Table 1'!G$29*US_TX_GDP_Growth!F$10)/('AEO Table 1'!$C$29*US_TX_GDP_Growth!$B$10)</f>
        <v>1.1235580920321264</v>
      </c>
      <c r="G40">
        <f>('AEO Table 1'!H$29*US_TX_GDP_Growth!G$10)/('AEO Table 1'!$C$29*US_TX_GDP_Growth!$B$10)</f>
        <v>1.1219388643090551</v>
      </c>
      <c r="H40">
        <f>('AEO Table 1'!I$29*US_TX_GDP_Growth!H$10)/('AEO Table 1'!$C$29*US_TX_GDP_Growth!$B$10)</f>
        <v>1.0931852454627189</v>
      </c>
      <c r="I40">
        <f>('AEO Table 1'!J$29*US_TX_GDP_Growth!I$10)/('AEO Table 1'!$C$29*US_TX_GDP_Growth!$B$10)</f>
        <v>1.1196636024237925</v>
      </c>
      <c r="J40">
        <f>('AEO Table 1'!K$29*US_TX_GDP_Growth!J$10)/('AEO Table 1'!$C$29*US_TX_GDP_Growth!$B$10)</f>
        <v>1.1019569601070911</v>
      </c>
      <c r="K40">
        <f>('AEO Table 1'!L$29*US_TX_GDP_Growth!K$10)/('AEO Table 1'!$C$29*US_TX_GDP_Growth!$B$10)</f>
        <v>1.0450599557193054</v>
      </c>
      <c r="L40">
        <f>('AEO Table 1'!M$29*US_TX_GDP_Growth!L$10)/('AEO Table 1'!$C$29*US_TX_GDP_Growth!$B$10)</f>
        <v>1.0895656532366413</v>
      </c>
      <c r="M40">
        <f>('AEO Table 1'!N$29*US_TX_GDP_Growth!M$10)/('AEO Table 1'!$C$29*US_TX_GDP_Growth!$B$10)</f>
        <v>1.0371233835754483</v>
      </c>
      <c r="N40">
        <f>('AEO Table 1'!O$29*US_TX_GDP_Growth!N$10)/('AEO Table 1'!$C$29*US_TX_GDP_Growth!$B$10)</f>
        <v>1.0419433135517739</v>
      </c>
      <c r="O40">
        <f>('AEO Table 1'!P$29*US_TX_GDP_Growth!O$10)/('AEO Table 1'!$C$29*US_TX_GDP_Growth!$B$10)</f>
        <v>1.0373896734695078</v>
      </c>
      <c r="P40">
        <f>('AEO Table 1'!Q$29*US_TX_GDP_Growth!P$10)/('AEO Table 1'!$C$29*US_TX_GDP_Growth!$B$10)</f>
        <v>1.0484742672404659</v>
      </c>
      <c r="Q40">
        <f>('AEO Table 1'!R$29*US_TX_GDP_Growth!Q$10)/('AEO Table 1'!$C$29*US_TX_GDP_Growth!$B$10)</f>
        <v>1.0587020892720709</v>
      </c>
      <c r="R40">
        <f>('AEO Table 1'!S$29*US_TX_GDP_Growth!R$10)/('AEO Table 1'!$C$29*US_TX_GDP_Growth!$B$10)</f>
        <v>1.0680727261509544</v>
      </c>
      <c r="S40">
        <f>('AEO Table 1'!T$29*US_TX_GDP_Growth!S$10)/('AEO Table 1'!$C$29*US_TX_GDP_Growth!$B$10)</f>
        <v>1.0418645429478217</v>
      </c>
      <c r="T40">
        <f>('AEO Table 1'!U$29*US_TX_GDP_Growth!T$10)/('AEO Table 1'!$C$29*US_TX_GDP_Growth!$B$10)</f>
        <v>1.0233430238132206</v>
      </c>
      <c r="U40">
        <f>('AEO Table 1'!V$29*US_TX_GDP_Growth!U$10)/('AEO Table 1'!$C$29*US_TX_GDP_Growth!$B$10)</f>
        <v>1.0680409431528248</v>
      </c>
      <c r="V40">
        <f>('AEO Table 1'!W$29*US_TX_GDP_Growth!V$10)/('AEO Table 1'!$C$29*US_TX_GDP_Growth!$B$10)</f>
        <v>1.0423055436253539</v>
      </c>
      <c r="W40">
        <f>('AEO Table 1'!X$29*US_TX_GDP_Growth!W$10)/('AEO Table 1'!$C$29*US_TX_GDP_Growth!$B$10)</f>
        <v>1.0531424262699023</v>
      </c>
      <c r="X40">
        <f>('AEO Table 1'!Y$29*US_TX_GDP_Growth!X$10)/('AEO Table 1'!$C$29*US_TX_GDP_Growth!$B$10)</f>
        <v>1.0725794672428344</v>
      </c>
      <c r="Y40">
        <f>('AEO Table 1'!Z$29*US_TX_GDP_Growth!Y$10)/('AEO Table 1'!$C$29*US_TX_GDP_Growth!$B$10)</f>
        <v>1.0883599034337985</v>
      </c>
      <c r="Z40">
        <f>('AEO Table 1'!AA$29*US_TX_GDP_Growth!Z$10)/('AEO Table 1'!$C$29*US_TX_GDP_Growth!$B$10)</f>
        <v>1.1087237756138981</v>
      </c>
      <c r="AA40">
        <f>('AEO Table 1'!AB$29*US_TX_GDP_Growth!AA$10)/('AEO Table 1'!$C$29*US_TX_GDP_Growth!$B$10)</f>
        <v>1.1139946685318518</v>
      </c>
      <c r="AB40">
        <f>('AEO Table 1'!AC$29*US_TX_GDP_Growth!AB$10)/('AEO Table 1'!$C$29*US_TX_GDP_Growth!$B$10)</f>
        <v>1.1326262485925245</v>
      </c>
      <c r="AC40">
        <f>('AEO Table 1'!AD$29*US_TX_GDP_Growth!AC$10)/('AEO Table 1'!$C$29*US_TX_GDP_Growth!$B$10)</f>
        <v>1.1721308283767105</v>
      </c>
      <c r="AD40">
        <f>('AEO Table 1'!AE$29*US_TX_GDP_Growth!AD$10)/('AEO Table 1'!$C$29*US_TX_GDP_Growth!$B$10)</f>
        <v>1.1950892208345827</v>
      </c>
      <c r="AE40">
        <f>('AEO Table 1'!AF$29*US_TX_GDP_Growth!AE$10)/('AEO Table 1'!$C$29*US_TX_GDP_Growth!$B$10)</f>
        <v>1.1997009324923353</v>
      </c>
      <c r="AF40">
        <f ca="1">('AEO Table 1'!AG$29*US_TX_GDP_Growth!AF$10)/('AEO Table 1'!$C$29*US_TX_GDP_Growth!$B$10)</f>
        <v>1.2378577832937134</v>
      </c>
      <c r="AG40">
        <f ca="1">('AEO Table 1'!AH$29*US_TX_GDP_Growth!AG$10)/('AEO Table 1'!$C$29*US_TX_GDP_Growth!$B$10)</f>
        <v>1.2632762135687576</v>
      </c>
      <c r="AH40">
        <f ca="1">('AEO Table 1'!AI$29*US_TX_GDP_Growth!AH$10)/('AEO Table 1'!$C$29*US_TX_GDP_Growth!$B$10)</f>
        <v>1.3021595347574189</v>
      </c>
      <c r="AI40">
        <f ca="1">('AEO Table 1'!AJ$29*US_TX_GDP_Growth!AI$10)/('AEO Table 1'!$C$29*US_TX_GDP_Growth!$B$10)</f>
        <v>1.3279926035873169</v>
      </c>
    </row>
    <row r="41" spans="1:35" x14ac:dyDescent="0.45">
      <c r="A41" s="36" t="s">
        <v>253</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row>
    <row r="42" spans="1:35" x14ac:dyDescent="0.45">
      <c r="A42" s="36" t="s">
        <v>242</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row>
    <row r="43" spans="1:35" x14ac:dyDescent="0.45">
      <c r="A43" s="35" t="s">
        <v>243</v>
      </c>
      <c r="B43">
        <f>('AEO Table 1'!C$31*US_TX_GDP_Growth!B$10)/('AEO Table 1'!$C$31*US_TX_GDP_Growth!$B$10)</f>
        <v>1</v>
      </c>
      <c r="C43">
        <f>('AEO Table 1'!D$31*US_TX_GDP_Growth!C$10)/('AEO Table 1'!$C$31*US_TX_GDP_Growth!$B$10)</f>
        <v>1.0198091241435967</v>
      </c>
      <c r="D43">
        <f>('AEO Table 1'!E$31*US_TX_GDP_Growth!D$10)/('AEO Table 1'!$C$31*US_TX_GDP_Growth!$B$10)</f>
        <v>1.0616706087841905</v>
      </c>
      <c r="E43">
        <f>('AEO Table 1'!F$31*US_TX_GDP_Growth!E$10)/('AEO Table 1'!$C$31*US_TX_GDP_Growth!$B$10)</f>
        <v>1.0672759401521361</v>
      </c>
      <c r="F43">
        <f>('AEO Table 1'!G$31*US_TX_GDP_Growth!F$10)/('AEO Table 1'!$C$31*US_TX_GDP_Growth!$B$10)</f>
        <v>0.9733236070325556</v>
      </c>
      <c r="G43">
        <f>('AEO Table 1'!H$31*US_TX_GDP_Growth!G$10)/('AEO Table 1'!$C$31*US_TX_GDP_Growth!$B$10)</f>
        <v>0.88155280830287708</v>
      </c>
      <c r="H43">
        <f>('AEO Table 1'!I$31*US_TX_GDP_Growth!H$10)/('AEO Table 1'!$C$31*US_TX_GDP_Growth!$B$10)</f>
        <v>0.84335335977822834</v>
      </c>
      <c r="I43">
        <f>('AEO Table 1'!J$31*US_TX_GDP_Growth!I$10)/('AEO Table 1'!$C$31*US_TX_GDP_Growth!$B$10)</f>
        <v>0.80999354752124531</v>
      </c>
      <c r="J43">
        <f>('AEO Table 1'!K$31*US_TX_GDP_Growth!J$10)/('AEO Table 1'!$C$31*US_TX_GDP_Growth!$B$10)</f>
        <v>0.79310602260220064</v>
      </c>
      <c r="K43">
        <f>('AEO Table 1'!L$31*US_TX_GDP_Growth!K$10)/('AEO Table 1'!$C$31*US_TX_GDP_Growth!$B$10)</f>
        <v>0.77291686596867148</v>
      </c>
      <c r="L43">
        <f>('AEO Table 1'!M$31*US_TX_GDP_Growth!L$10)/('AEO Table 1'!$C$31*US_TX_GDP_Growth!$B$10)</f>
        <v>0.78673888476470277</v>
      </c>
      <c r="M43">
        <f>('AEO Table 1'!N$31*US_TX_GDP_Growth!M$10)/('AEO Table 1'!$C$31*US_TX_GDP_Growth!$B$10)</f>
        <v>0.82715994741585219</v>
      </c>
      <c r="N43">
        <f>('AEO Table 1'!O$31*US_TX_GDP_Growth!N$10)/('AEO Table 1'!$C$31*US_TX_GDP_Growth!$B$10)</f>
        <v>0.82706548176793082</v>
      </c>
      <c r="O43">
        <f>('AEO Table 1'!P$31*US_TX_GDP_Growth!O$10)/('AEO Table 1'!$C$31*US_TX_GDP_Growth!$B$10)</f>
        <v>0.83926222510311221</v>
      </c>
      <c r="P43">
        <f>('AEO Table 1'!Q$31*US_TX_GDP_Growth!P$10)/('AEO Table 1'!$C$31*US_TX_GDP_Growth!$B$10)</f>
        <v>0.82060597021469139</v>
      </c>
      <c r="Q43">
        <f>('AEO Table 1'!R$31*US_TX_GDP_Growth!Q$10)/('AEO Table 1'!$C$31*US_TX_GDP_Growth!$B$10)</f>
        <v>0.84686237390144647</v>
      </c>
      <c r="R43">
        <f>('AEO Table 1'!S$31*US_TX_GDP_Growth!R$10)/('AEO Table 1'!$C$31*US_TX_GDP_Growth!$B$10)</f>
        <v>0.85289968010753281</v>
      </c>
      <c r="S43">
        <f>('AEO Table 1'!T$31*US_TX_GDP_Growth!S$10)/('AEO Table 1'!$C$31*US_TX_GDP_Growth!$B$10)</f>
        <v>0.88352461419795092</v>
      </c>
      <c r="T43">
        <f>('AEO Table 1'!U$31*US_TX_GDP_Growth!T$10)/('AEO Table 1'!$C$31*US_TX_GDP_Growth!$B$10)</f>
        <v>0.86702377407525955</v>
      </c>
      <c r="U43">
        <f>('AEO Table 1'!V$31*US_TX_GDP_Growth!U$10)/('AEO Table 1'!$C$31*US_TX_GDP_Growth!$B$10)</f>
        <v>0.87254149566736661</v>
      </c>
      <c r="V43">
        <f>('AEO Table 1'!W$31*US_TX_GDP_Growth!V$10)/('AEO Table 1'!$C$31*US_TX_GDP_Growth!$B$10)</f>
        <v>0.8790090159418168</v>
      </c>
      <c r="W43">
        <f>('AEO Table 1'!X$31*US_TX_GDP_Growth!W$10)/('AEO Table 1'!$C$31*US_TX_GDP_Growth!$B$10)</f>
        <v>0.88711260646414014</v>
      </c>
      <c r="X43">
        <f>('AEO Table 1'!Y$31*US_TX_GDP_Growth!X$10)/('AEO Table 1'!$C$31*US_TX_GDP_Growth!$B$10)</f>
        <v>0.89698451439134719</v>
      </c>
      <c r="Y43">
        <f>('AEO Table 1'!Z$31*US_TX_GDP_Growth!Y$10)/('AEO Table 1'!$C$31*US_TX_GDP_Growth!$B$10)</f>
        <v>0.91122171106607175</v>
      </c>
      <c r="Z43">
        <f>('AEO Table 1'!AA$31*US_TX_GDP_Growth!Z$10)/('AEO Table 1'!$C$31*US_TX_GDP_Growth!$B$10)</f>
        <v>0.90891811389188915</v>
      </c>
      <c r="AA43">
        <f>('AEO Table 1'!AB$31*US_TX_GDP_Growth!AA$10)/('AEO Table 1'!$C$31*US_TX_GDP_Growth!$B$10)</f>
        <v>0.90628435116558981</v>
      </c>
      <c r="AB43">
        <f>('AEO Table 1'!AC$31*US_TX_GDP_Growth!AB$10)/('AEO Table 1'!$C$31*US_TX_GDP_Growth!$B$10)</f>
        <v>0.90374052617757206</v>
      </c>
      <c r="AC43">
        <f>('AEO Table 1'!AD$31*US_TX_GDP_Growth!AC$10)/('AEO Table 1'!$C$31*US_TX_GDP_Growth!$B$10)</f>
        <v>0.90132494885786507</v>
      </c>
      <c r="AD43">
        <f>('AEO Table 1'!AE$31*US_TX_GDP_Growth!AD$10)/('AEO Table 1'!$C$31*US_TX_GDP_Growth!$B$10)</f>
        <v>0.9032577545125855</v>
      </c>
      <c r="AE43">
        <f>('AEO Table 1'!AF$31*US_TX_GDP_Growth!AE$10)/('AEO Table 1'!$C$31*US_TX_GDP_Growth!$B$10)</f>
        <v>0.90030748857292442</v>
      </c>
      <c r="AF43">
        <f ca="1">('AEO Table 1'!AG$31*US_TX_GDP_Growth!AF$10)/('AEO Table 1'!$C$31*US_TX_GDP_Growth!$B$10)</f>
        <v>0.90534763147815933</v>
      </c>
      <c r="AG43">
        <f ca="1">('AEO Table 1'!AH$31*US_TX_GDP_Growth!AG$10)/('AEO Table 1'!$C$31*US_TX_GDP_Growth!$B$10)</f>
        <v>0.90597888886713884</v>
      </c>
      <c r="AH43">
        <f ca="1">('AEO Table 1'!AI$31*US_TX_GDP_Growth!AH$10)/('AEO Table 1'!$C$31*US_TX_GDP_Growth!$B$10)</f>
        <v>0.90911161880821889</v>
      </c>
      <c r="AI43">
        <f ca="1">('AEO Table 1'!AJ$31*US_TX_GDP_Growth!AI$10)/('AEO Table 1'!$C$31*US_TX_GDP_Growth!$B$10)</f>
        <v>0.91233594535979579</v>
      </c>
    </row>
    <row r="44" spans="1:35" x14ac:dyDescent="0.45">
      <c r="A44" s="35" t="s">
        <v>230</v>
      </c>
      <c r="B44">
        <f>('AEO Table 1'!C$28*US_TX_GDP_Growth!B$10)/('AEO Table 1'!$C$28*US_TX_GDP_Growth!$B$10)</f>
        <v>1</v>
      </c>
      <c r="C44">
        <f>('AEO Table 1'!D$28*US_TX_GDP_Growth!C$10)/('AEO Table 1'!$C$28*US_TX_GDP_Growth!$B$10)</f>
        <v>0.98747952234241021</v>
      </c>
      <c r="D44">
        <f>('AEO Table 1'!E$28*US_TX_GDP_Growth!D$10)/('AEO Table 1'!$C$28*US_TX_GDP_Growth!$B$10)</f>
        <v>0.90586436750005039</v>
      </c>
      <c r="E44">
        <f>('AEO Table 1'!F$28*US_TX_GDP_Growth!E$10)/('AEO Table 1'!$C$28*US_TX_GDP_Growth!$B$10)</f>
        <v>0.83838929176857302</v>
      </c>
      <c r="F44">
        <f>('AEO Table 1'!G$28*US_TX_GDP_Growth!F$10)/('AEO Table 1'!$C$28*US_TX_GDP_Growth!$B$10)</f>
        <v>0.80833463655915561</v>
      </c>
      <c r="G44">
        <f>('AEO Table 1'!H$28*US_TX_GDP_Growth!G$10)/('AEO Table 1'!$C$28*US_TX_GDP_Growth!$B$10)</f>
        <v>0.74533435346282328</v>
      </c>
      <c r="H44">
        <f>('AEO Table 1'!I$28*US_TX_GDP_Growth!H$10)/('AEO Table 1'!$C$28*US_TX_GDP_Growth!$B$10)</f>
        <v>0.76234554447897318</v>
      </c>
      <c r="I44">
        <f>('AEO Table 1'!J$28*US_TX_GDP_Growth!I$10)/('AEO Table 1'!$C$28*US_TX_GDP_Growth!$B$10)</f>
        <v>0.73499082438488283</v>
      </c>
      <c r="J44">
        <f>('AEO Table 1'!K$28*US_TX_GDP_Growth!J$10)/('AEO Table 1'!$C$28*US_TX_GDP_Growth!$B$10)</f>
        <v>0.76019827768598058</v>
      </c>
      <c r="K44">
        <f>('AEO Table 1'!L$28*US_TX_GDP_Growth!K$10)/('AEO Table 1'!$C$28*US_TX_GDP_Growth!$B$10)</f>
        <v>0.71792848569615608</v>
      </c>
      <c r="L44">
        <f>('AEO Table 1'!M$28*US_TX_GDP_Growth!L$10)/('AEO Table 1'!$C$28*US_TX_GDP_Growth!$B$10)</f>
        <v>0.62653705286189088</v>
      </c>
      <c r="M44">
        <f>('AEO Table 1'!N$28*US_TX_GDP_Growth!M$10)/('AEO Table 1'!$C$28*US_TX_GDP_Growth!$B$10)</f>
        <v>0.67927094254787179</v>
      </c>
      <c r="N44">
        <f>('AEO Table 1'!O$28*US_TX_GDP_Growth!N$10)/('AEO Table 1'!$C$28*US_TX_GDP_Growth!$B$10)</f>
        <v>0.68403652462737363</v>
      </c>
      <c r="O44">
        <f>('AEO Table 1'!P$28*US_TX_GDP_Growth!O$10)/('AEO Table 1'!$C$28*US_TX_GDP_Growth!$B$10)</f>
        <v>0.69155494147161289</v>
      </c>
      <c r="P44">
        <f>('AEO Table 1'!Q$28*US_TX_GDP_Growth!P$10)/('AEO Table 1'!$C$28*US_TX_GDP_Growth!$B$10)</f>
        <v>0.70135930875707631</v>
      </c>
      <c r="Q44">
        <f>('AEO Table 1'!R$28*US_TX_GDP_Growth!Q$10)/('AEO Table 1'!$C$28*US_TX_GDP_Growth!$B$10)</f>
        <v>0.70321895566212134</v>
      </c>
      <c r="R44">
        <f>('AEO Table 1'!S$28*US_TX_GDP_Growth!R$10)/('AEO Table 1'!$C$28*US_TX_GDP_Growth!$B$10)</f>
        <v>0.69858252318127301</v>
      </c>
      <c r="S44">
        <f>('AEO Table 1'!T$28*US_TX_GDP_Growth!S$10)/('AEO Table 1'!$C$28*US_TX_GDP_Growth!$B$10)</f>
        <v>0.74823250045495682</v>
      </c>
      <c r="T44">
        <f>('AEO Table 1'!U$28*US_TX_GDP_Growth!T$10)/('AEO Table 1'!$C$28*US_TX_GDP_Growth!$B$10)</f>
        <v>0.76934021991129631</v>
      </c>
      <c r="U44">
        <f>('AEO Table 1'!V$28*US_TX_GDP_Growth!U$10)/('AEO Table 1'!$C$28*US_TX_GDP_Growth!$B$10)</f>
        <v>0.78413295388467996</v>
      </c>
      <c r="V44">
        <f>('AEO Table 1'!W$28*US_TX_GDP_Growth!V$10)/('AEO Table 1'!$C$28*US_TX_GDP_Growth!$B$10)</f>
        <v>0.82872905542306874</v>
      </c>
      <c r="W44">
        <f>('AEO Table 1'!X$28*US_TX_GDP_Growth!W$10)/('AEO Table 1'!$C$28*US_TX_GDP_Growth!$B$10)</f>
        <v>0.85767777095411535</v>
      </c>
      <c r="X44">
        <f>('AEO Table 1'!Y$28*US_TX_GDP_Growth!X$10)/('AEO Table 1'!$C$28*US_TX_GDP_Growth!$B$10)</f>
        <v>0.85887441829857192</v>
      </c>
      <c r="Y44">
        <f>('AEO Table 1'!Z$28*US_TX_GDP_Growth!Y$10)/('AEO Table 1'!$C$28*US_TX_GDP_Growth!$B$10)</f>
        <v>0.89136551540282871</v>
      </c>
      <c r="Z44">
        <f>('AEO Table 1'!AA$28*US_TX_GDP_Growth!Z$10)/('AEO Table 1'!$C$28*US_TX_GDP_Growth!$B$10)</f>
        <v>0.91389223574618883</v>
      </c>
      <c r="AA44">
        <f>('AEO Table 1'!AB$28*US_TX_GDP_Growth!AA$10)/('AEO Table 1'!$C$28*US_TX_GDP_Growth!$B$10)</f>
        <v>0.87018097539341255</v>
      </c>
      <c r="AB44">
        <f>('AEO Table 1'!AC$28*US_TX_GDP_Growth!AB$10)/('AEO Table 1'!$C$28*US_TX_GDP_Growth!$B$10)</f>
        <v>0.96826331080936978</v>
      </c>
      <c r="AC44">
        <f>('AEO Table 1'!AD$28*US_TX_GDP_Growth!AC$10)/('AEO Table 1'!$C$28*US_TX_GDP_Growth!$B$10)</f>
        <v>0.95807837214235347</v>
      </c>
      <c r="AD44">
        <f>('AEO Table 1'!AE$28*US_TX_GDP_Growth!AD$10)/('AEO Table 1'!$C$28*US_TX_GDP_Growth!$B$10)</f>
        <v>1.0602619372313644</v>
      </c>
      <c r="AE44">
        <f>('AEO Table 1'!AF$28*US_TX_GDP_Growth!AE$10)/('AEO Table 1'!$C$28*US_TX_GDP_Growth!$B$10)</f>
        <v>1.0414932584033751</v>
      </c>
      <c r="AF44">
        <f ca="1">('AEO Table 1'!AG$28*US_TX_GDP_Growth!AF$10)/('AEO Table 1'!$C$28*US_TX_GDP_Growth!$B$10)</f>
        <v>1.084711178155944</v>
      </c>
      <c r="AG44">
        <f ca="1">('AEO Table 1'!AH$28*US_TX_GDP_Growth!AG$10)/('AEO Table 1'!$C$28*US_TX_GDP_Growth!$B$10)</f>
        <v>1.127224192322184</v>
      </c>
      <c r="AH44">
        <f ca="1">('AEO Table 1'!AI$28*US_TX_GDP_Growth!AH$10)/('AEO Table 1'!$C$28*US_TX_GDP_Growth!$B$10)</f>
        <v>1.1657214821205657</v>
      </c>
      <c r="AI44">
        <f ca="1">('AEO Table 1'!AJ$28*US_TX_GDP_Growth!AI$10)/('AEO Table 1'!$C$28*US_TX_GDP_Growth!$B$10)</f>
        <v>1.2140352590657608</v>
      </c>
    </row>
    <row r="45" spans="1:35" x14ac:dyDescent="0.45">
      <c r="A45" s="35" t="s">
        <v>244</v>
      </c>
      <c r="B45">
        <f>('AEO Table 1'!C$29*US_TX_GDP_Growth!B$10)/('AEO Table 1'!$C$29*US_TX_GDP_Growth!$B$10)</f>
        <v>1</v>
      </c>
      <c r="C45">
        <f>('AEO Table 1'!D$29*US_TX_GDP_Growth!C$10)/('AEO Table 1'!$C$29*US_TX_GDP_Growth!$B$10)</f>
        <v>1.1469441094106483</v>
      </c>
      <c r="D45">
        <f>('AEO Table 1'!E$29*US_TX_GDP_Growth!D$10)/('AEO Table 1'!$C$29*US_TX_GDP_Growth!$B$10)</f>
        <v>1.1162327610852167</v>
      </c>
      <c r="E45">
        <f>('AEO Table 1'!F$29*US_TX_GDP_Growth!E$10)/('AEO Table 1'!$C$29*US_TX_GDP_Growth!$B$10)</f>
        <v>1.073073068058223</v>
      </c>
      <c r="F45">
        <f>('AEO Table 1'!G$29*US_TX_GDP_Growth!F$10)/('AEO Table 1'!$C$29*US_TX_GDP_Growth!$B$10)</f>
        <v>1.1235580920321264</v>
      </c>
      <c r="G45">
        <f>('AEO Table 1'!H$29*US_TX_GDP_Growth!G$10)/('AEO Table 1'!$C$29*US_TX_GDP_Growth!$B$10)</f>
        <v>1.1219388643090551</v>
      </c>
      <c r="H45">
        <f>('AEO Table 1'!I$29*US_TX_GDP_Growth!H$10)/('AEO Table 1'!$C$29*US_TX_GDP_Growth!$B$10)</f>
        <v>1.0931852454627189</v>
      </c>
      <c r="I45">
        <f>('AEO Table 1'!J$29*US_TX_GDP_Growth!I$10)/('AEO Table 1'!$C$29*US_TX_GDP_Growth!$B$10)</f>
        <v>1.1196636024237925</v>
      </c>
      <c r="J45">
        <f>('AEO Table 1'!K$29*US_TX_GDP_Growth!J$10)/('AEO Table 1'!$C$29*US_TX_GDP_Growth!$B$10)</f>
        <v>1.1019569601070911</v>
      </c>
      <c r="K45">
        <f>('AEO Table 1'!L$29*US_TX_GDP_Growth!K$10)/('AEO Table 1'!$C$29*US_TX_GDP_Growth!$B$10)</f>
        <v>1.0450599557193054</v>
      </c>
      <c r="L45">
        <f>('AEO Table 1'!M$29*US_TX_GDP_Growth!L$10)/('AEO Table 1'!$C$29*US_TX_GDP_Growth!$B$10)</f>
        <v>1.0895656532366413</v>
      </c>
      <c r="M45">
        <f>('AEO Table 1'!N$29*US_TX_GDP_Growth!M$10)/('AEO Table 1'!$C$29*US_TX_GDP_Growth!$B$10)</f>
        <v>1.0371233835754483</v>
      </c>
      <c r="N45">
        <f>('AEO Table 1'!O$29*US_TX_GDP_Growth!N$10)/('AEO Table 1'!$C$29*US_TX_GDP_Growth!$B$10)</f>
        <v>1.0419433135517739</v>
      </c>
      <c r="O45">
        <f>('AEO Table 1'!P$29*US_TX_GDP_Growth!O$10)/('AEO Table 1'!$C$29*US_TX_GDP_Growth!$B$10)</f>
        <v>1.0373896734695078</v>
      </c>
      <c r="P45">
        <f>('AEO Table 1'!Q$29*US_TX_GDP_Growth!P$10)/('AEO Table 1'!$C$29*US_TX_GDP_Growth!$B$10)</f>
        <v>1.0484742672404659</v>
      </c>
      <c r="Q45">
        <f>('AEO Table 1'!R$29*US_TX_GDP_Growth!Q$10)/('AEO Table 1'!$C$29*US_TX_GDP_Growth!$B$10)</f>
        <v>1.0587020892720709</v>
      </c>
      <c r="R45">
        <f>('AEO Table 1'!S$29*US_TX_GDP_Growth!R$10)/('AEO Table 1'!$C$29*US_TX_GDP_Growth!$B$10)</f>
        <v>1.0680727261509544</v>
      </c>
      <c r="S45">
        <f>('AEO Table 1'!T$29*US_TX_GDP_Growth!S$10)/('AEO Table 1'!$C$29*US_TX_GDP_Growth!$B$10)</f>
        <v>1.0418645429478217</v>
      </c>
      <c r="T45">
        <f>('AEO Table 1'!U$29*US_TX_GDP_Growth!T$10)/('AEO Table 1'!$C$29*US_TX_GDP_Growth!$B$10)</f>
        <v>1.0233430238132206</v>
      </c>
      <c r="U45">
        <f>('AEO Table 1'!V$29*US_TX_GDP_Growth!U$10)/('AEO Table 1'!$C$29*US_TX_GDP_Growth!$B$10)</f>
        <v>1.0680409431528248</v>
      </c>
      <c r="V45">
        <f>('AEO Table 1'!W$29*US_TX_GDP_Growth!V$10)/('AEO Table 1'!$C$29*US_TX_GDP_Growth!$B$10)</f>
        <v>1.0423055436253539</v>
      </c>
      <c r="W45">
        <f>('AEO Table 1'!X$29*US_TX_GDP_Growth!W$10)/('AEO Table 1'!$C$29*US_TX_GDP_Growth!$B$10)</f>
        <v>1.0531424262699023</v>
      </c>
      <c r="X45">
        <f>('AEO Table 1'!Y$29*US_TX_GDP_Growth!X$10)/('AEO Table 1'!$C$29*US_TX_GDP_Growth!$B$10)</f>
        <v>1.0725794672428344</v>
      </c>
      <c r="Y45">
        <f>('AEO Table 1'!Z$29*US_TX_GDP_Growth!Y$10)/('AEO Table 1'!$C$29*US_TX_GDP_Growth!$B$10)</f>
        <v>1.0883599034337985</v>
      </c>
      <c r="Z45">
        <f>('AEO Table 1'!AA$29*US_TX_GDP_Growth!Z$10)/('AEO Table 1'!$C$29*US_TX_GDP_Growth!$B$10)</f>
        <v>1.1087237756138981</v>
      </c>
      <c r="AA45">
        <f>('AEO Table 1'!AB$29*US_TX_GDP_Growth!AA$10)/('AEO Table 1'!$C$29*US_TX_GDP_Growth!$B$10)</f>
        <v>1.1139946685318518</v>
      </c>
      <c r="AB45">
        <f>('AEO Table 1'!AC$29*US_TX_GDP_Growth!AB$10)/('AEO Table 1'!$C$29*US_TX_GDP_Growth!$B$10)</f>
        <v>1.1326262485925245</v>
      </c>
      <c r="AC45">
        <f>('AEO Table 1'!AD$29*US_TX_GDP_Growth!AC$10)/('AEO Table 1'!$C$29*US_TX_GDP_Growth!$B$10)</f>
        <v>1.1721308283767105</v>
      </c>
      <c r="AD45">
        <f>('AEO Table 1'!AE$29*US_TX_GDP_Growth!AD$10)/('AEO Table 1'!$C$29*US_TX_GDP_Growth!$B$10)</f>
        <v>1.1950892208345827</v>
      </c>
      <c r="AE45">
        <f>('AEO Table 1'!AF$29*US_TX_GDP_Growth!AE$10)/('AEO Table 1'!$C$29*US_TX_GDP_Growth!$B$10)</f>
        <v>1.1997009324923353</v>
      </c>
      <c r="AF45">
        <f ca="1">('AEO Table 1'!AG$29*US_TX_GDP_Growth!AF$10)/('AEO Table 1'!$C$29*US_TX_GDP_Growth!$B$10)</f>
        <v>1.2378577832937134</v>
      </c>
      <c r="AG45">
        <f ca="1">('AEO Table 1'!AH$29*US_TX_GDP_Growth!AG$10)/('AEO Table 1'!$C$29*US_TX_GDP_Growth!$B$10)</f>
        <v>1.2632762135687576</v>
      </c>
      <c r="AH45">
        <f ca="1">('AEO Table 1'!AI$29*US_TX_GDP_Growth!AH$10)/('AEO Table 1'!$C$29*US_TX_GDP_Growth!$B$10)</f>
        <v>1.3021595347574189</v>
      </c>
      <c r="AI45">
        <f ca="1">('AEO Table 1'!AJ$29*US_TX_GDP_Growth!AI$10)/('AEO Table 1'!$C$29*US_TX_GDP_Growth!$B$10)</f>
        <v>1.3279926035873169</v>
      </c>
    </row>
    <row r="46" spans="1:35" x14ac:dyDescent="0.45">
      <c r="A46" s="35" t="s">
        <v>231</v>
      </c>
      <c r="B46">
        <f>('AEO Table 1'!C$29*US_TX_GDP_Growth!B$10)/('AEO Table 1'!$C$29*US_TX_GDP_Growth!$B$10)</f>
        <v>1</v>
      </c>
      <c r="C46">
        <f>('AEO Table 1'!D$29*US_TX_GDP_Growth!C$10)/('AEO Table 1'!$C$29*US_TX_GDP_Growth!$B$10)</f>
        <v>1.1469441094106483</v>
      </c>
      <c r="D46">
        <f>('AEO Table 1'!E$29*US_TX_GDP_Growth!D$10)/('AEO Table 1'!$C$29*US_TX_GDP_Growth!$B$10)</f>
        <v>1.1162327610852167</v>
      </c>
      <c r="E46">
        <f>('AEO Table 1'!F$29*US_TX_GDP_Growth!E$10)/('AEO Table 1'!$C$29*US_TX_GDP_Growth!$B$10)</f>
        <v>1.073073068058223</v>
      </c>
      <c r="F46">
        <f>('AEO Table 1'!G$29*US_TX_GDP_Growth!F$10)/('AEO Table 1'!$C$29*US_TX_GDP_Growth!$B$10)</f>
        <v>1.1235580920321264</v>
      </c>
      <c r="G46">
        <f>('AEO Table 1'!H$29*US_TX_GDP_Growth!G$10)/('AEO Table 1'!$C$29*US_TX_GDP_Growth!$B$10)</f>
        <v>1.1219388643090551</v>
      </c>
      <c r="H46">
        <f>('AEO Table 1'!I$29*US_TX_GDP_Growth!H$10)/('AEO Table 1'!$C$29*US_TX_GDP_Growth!$B$10)</f>
        <v>1.0931852454627189</v>
      </c>
      <c r="I46">
        <f>('AEO Table 1'!J$29*US_TX_GDP_Growth!I$10)/('AEO Table 1'!$C$29*US_TX_GDP_Growth!$B$10)</f>
        <v>1.1196636024237925</v>
      </c>
      <c r="J46">
        <f>('AEO Table 1'!K$29*US_TX_GDP_Growth!J$10)/('AEO Table 1'!$C$29*US_TX_GDP_Growth!$B$10)</f>
        <v>1.1019569601070911</v>
      </c>
      <c r="K46">
        <f>('AEO Table 1'!L$29*US_TX_GDP_Growth!K$10)/('AEO Table 1'!$C$29*US_TX_GDP_Growth!$B$10)</f>
        <v>1.0450599557193054</v>
      </c>
      <c r="L46">
        <f>('AEO Table 1'!M$29*US_TX_GDP_Growth!L$10)/('AEO Table 1'!$C$29*US_TX_GDP_Growth!$B$10)</f>
        <v>1.0895656532366413</v>
      </c>
      <c r="M46">
        <f>('AEO Table 1'!N$29*US_TX_GDP_Growth!M$10)/('AEO Table 1'!$C$29*US_TX_GDP_Growth!$B$10)</f>
        <v>1.0371233835754483</v>
      </c>
      <c r="N46">
        <f>('AEO Table 1'!O$29*US_TX_GDP_Growth!N$10)/('AEO Table 1'!$C$29*US_TX_GDP_Growth!$B$10)</f>
        <v>1.0419433135517739</v>
      </c>
      <c r="O46">
        <f>('AEO Table 1'!P$29*US_TX_GDP_Growth!O$10)/('AEO Table 1'!$C$29*US_TX_GDP_Growth!$B$10)</f>
        <v>1.0373896734695078</v>
      </c>
      <c r="P46">
        <f>('AEO Table 1'!Q$29*US_TX_GDP_Growth!P$10)/('AEO Table 1'!$C$29*US_TX_GDP_Growth!$B$10)</f>
        <v>1.0484742672404659</v>
      </c>
      <c r="Q46">
        <f>('AEO Table 1'!R$29*US_TX_GDP_Growth!Q$10)/('AEO Table 1'!$C$29*US_TX_GDP_Growth!$B$10)</f>
        <v>1.0587020892720709</v>
      </c>
      <c r="R46">
        <f>('AEO Table 1'!S$29*US_TX_GDP_Growth!R$10)/('AEO Table 1'!$C$29*US_TX_GDP_Growth!$B$10)</f>
        <v>1.0680727261509544</v>
      </c>
      <c r="S46">
        <f>('AEO Table 1'!T$29*US_TX_GDP_Growth!S$10)/('AEO Table 1'!$C$29*US_TX_GDP_Growth!$B$10)</f>
        <v>1.0418645429478217</v>
      </c>
      <c r="T46">
        <f>('AEO Table 1'!U$29*US_TX_GDP_Growth!T$10)/('AEO Table 1'!$C$29*US_TX_GDP_Growth!$B$10)</f>
        <v>1.0233430238132206</v>
      </c>
      <c r="U46">
        <f>('AEO Table 1'!V$29*US_TX_GDP_Growth!U$10)/('AEO Table 1'!$C$29*US_TX_GDP_Growth!$B$10)</f>
        <v>1.0680409431528248</v>
      </c>
      <c r="V46">
        <f>('AEO Table 1'!W$29*US_TX_GDP_Growth!V$10)/('AEO Table 1'!$C$29*US_TX_GDP_Growth!$B$10)</f>
        <v>1.0423055436253539</v>
      </c>
      <c r="W46">
        <f>('AEO Table 1'!X$29*US_TX_GDP_Growth!W$10)/('AEO Table 1'!$C$29*US_TX_GDP_Growth!$B$10)</f>
        <v>1.0531424262699023</v>
      </c>
      <c r="X46">
        <f>('AEO Table 1'!Y$29*US_TX_GDP_Growth!X$10)/('AEO Table 1'!$C$29*US_TX_GDP_Growth!$B$10)</f>
        <v>1.0725794672428344</v>
      </c>
      <c r="Y46">
        <f>('AEO Table 1'!Z$29*US_TX_GDP_Growth!Y$10)/('AEO Table 1'!$C$29*US_TX_GDP_Growth!$B$10)</f>
        <v>1.0883599034337985</v>
      </c>
      <c r="Z46">
        <f>('AEO Table 1'!AA$29*US_TX_GDP_Growth!Z$10)/('AEO Table 1'!$C$29*US_TX_GDP_Growth!$B$10)</f>
        <v>1.1087237756138981</v>
      </c>
      <c r="AA46">
        <f>('AEO Table 1'!AB$29*US_TX_GDP_Growth!AA$10)/('AEO Table 1'!$C$29*US_TX_GDP_Growth!$B$10)</f>
        <v>1.1139946685318518</v>
      </c>
      <c r="AB46">
        <f>('AEO Table 1'!AC$29*US_TX_GDP_Growth!AB$10)/('AEO Table 1'!$C$29*US_TX_GDP_Growth!$B$10)</f>
        <v>1.1326262485925245</v>
      </c>
      <c r="AC46">
        <f>('AEO Table 1'!AD$29*US_TX_GDP_Growth!AC$10)/('AEO Table 1'!$C$29*US_TX_GDP_Growth!$B$10)</f>
        <v>1.1721308283767105</v>
      </c>
      <c r="AD46">
        <f>('AEO Table 1'!AE$29*US_TX_GDP_Growth!AD$10)/('AEO Table 1'!$C$29*US_TX_GDP_Growth!$B$10)</f>
        <v>1.1950892208345827</v>
      </c>
      <c r="AE46">
        <f>('AEO Table 1'!AF$29*US_TX_GDP_Growth!AE$10)/('AEO Table 1'!$C$29*US_TX_GDP_Growth!$B$10)</f>
        <v>1.1997009324923353</v>
      </c>
      <c r="AF46">
        <f ca="1">('AEO Table 1'!AG$29*US_TX_GDP_Growth!AF$10)/('AEO Table 1'!$C$29*US_TX_GDP_Growth!$B$10)</f>
        <v>1.2378577832937134</v>
      </c>
      <c r="AG46">
        <f ca="1">('AEO Table 1'!AH$29*US_TX_GDP_Growth!AG$10)/('AEO Table 1'!$C$29*US_TX_GDP_Growth!$B$10)</f>
        <v>1.2632762135687576</v>
      </c>
      <c r="AH46">
        <f ca="1">('AEO Table 1'!AI$29*US_TX_GDP_Growth!AH$10)/('AEO Table 1'!$C$29*US_TX_GDP_Growth!$B$10)</f>
        <v>1.3021595347574189</v>
      </c>
      <c r="AI46">
        <f ca="1">('AEO Table 1'!AJ$29*US_TX_GDP_Growth!AI$10)/('AEO Table 1'!$C$29*US_TX_GDP_Growth!$B$10)</f>
        <v>1.3279926035873169</v>
      </c>
    </row>
    <row r="47" spans="1:35" x14ac:dyDescent="0.45">
      <c r="A47" s="35" t="s">
        <v>245</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row>
    <row r="48" spans="1:35" x14ac:dyDescent="0.45">
      <c r="A48" s="35" t="s">
        <v>246</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row>
    <row r="51" spans="1:35" x14ac:dyDescent="0.45">
      <c r="A51" s="234" t="s">
        <v>580</v>
      </c>
      <c r="B51" s="234"/>
      <c r="C51" s="235"/>
      <c r="D51" s="235"/>
      <c r="E51" s="235"/>
      <c r="F51" s="235"/>
      <c r="G51" s="235"/>
      <c r="H51" s="235"/>
      <c r="I51" s="235"/>
      <c r="J51" s="235"/>
      <c r="K51" s="235"/>
      <c r="L51" s="235"/>
      <c r="M51" s="235"/>
      <c r="N51" s="235"/>
      <c r="O51" s="235"/>
      <c r="P51" s="235"/>
      <c r="Q51" s="235"/>
      <c r="R51" s="235"/>
      <c r="S51" s="235"/>
      <c r="T51" s="235"/>
      <c r="U51" s="235"/>
      <c r="V51" s="235"/>
      <c r="W51" s="235"/>
      <c r="X51" s="235"/>
      <c r="Y51" s="235"/>
      <c r="Z51" s="235"/>
      <c r="AA51" s="235"/>
      <c r="AB51" s="235"/>
      <c r="AC51" s="235"/>
      <c r="AD51" s="235"/>
      <c r="AE51" s="235"/>
      <c r="AF51" s="235"/>
      <c r="AG51" s="235"/>
      <c r="AH51" s="235"/>
      <c r="AI51" s="235"/>
    </row>
    <row r="52" spans="1:35" s="1" customFormat="1" x14ac:dyDescent="0.45">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x14ac:dyDescent="0.45">
      <c r="A53" s="39" t="s">
        <v>232</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v>0</v>
      </c>
      <c r="AI53" s="8">
        <v>0</v>
      </c>
    </row>
    <row r="54" spans="1:35" x14ac:dyDescent="0.45">
      <c r="A54" s="35" t="s">
        <v>233</v>
      </c>
      <c r="B54">
        <f>('AEO Table 1'!C$37*US_TX_GDP_Growth!B$10)/('AEO Table 1'!$C$37*US_TX_GDP_Growth!$B$10)</f>
        <v>1</v>
      </c>
      <c r="C54">
        <f>('AEO Table 1'!D$37*US_TX_GDP_Growth!C$10)/('AEO Table 1'!$C$37*US_TX_GDP_Growth!$B$10)</f>
        <v>1.0316352432480236</v>
      </c>
      <c r="D54">
        <f>('AEO Table 1'!E$37*US_TX_GDP_Growth!D$10)/('AEO Table 1'!$C$37*US_TX_GDP_Growth!$B$10)</f>
        <v>1.0286743924045103</v>
      </c>
      <c r="E54">
        <f>('AEO Table 1'!F$37*US_TX_GDP_Growth!E$10)/('AEO Table 1'!$C$37*US_TX_GDP_Growth!$B$10)</f>
        <v>0.99845988383641793</v>
      </c>
      <c r="F54">
        <f>('AEO Table 1'!G$37*US_TX_GDP_Growth!F$10)/('AEO Table 1'!$C$37*US_TX_GDP_Growth!$B$10)</f>
        <v>0.86643826271409141</v>
      </c>
      <c r="G54">
        <f>('AEO Table 1'!H$37*US_TX_GDP_Growth!G$10)/('AEO Table 1'!$C$37*US_TX_GDP_Growth!$B$10)</f>
        <v>0.89189418140621679</v>
      </c>
      <c r="H54">
        <f>('AEO Table 1'!I$37*US_TX_GDP_Growth!H$10)/('AEO Table 1'!$C$37*US_TX_GDP_Growth!$B$10)</f>
        <v>0.88151869468429911</v>
      </c>
      <c r="I54">
        <f>('AEO Table 1'!J$37*US_TX_GDP_Growth!I$10)/('AEO Table 1'!$C$37*US_TX_GDP_Growth!$B$10)</f>
        <v>0.9092069811589244</v>
      </c>
      <c r="J54">
        <f>('AEO Table 1'!K$37*US_TX_GDP_Growth!J$10)/('AEO Table 1'!$C$37*US_TX_GDP_Growth!$B$10)</f>
        <v>0.9006430137200433</v>
      </c>
      <c r="K54">
        <f>('AEO Table 1'!L$37*US_TX_GDP_Growth!K$10)/('AEO Table 1'!$C$37*US_TX_GDP_Growth!$B$10)</f>
        <v>0.92810694409158045</v>
      </c>
      <c r="L54">
        <f>('AEO Table 1'!M$37*US_TX_GDP_Growth!L$10)/('AEO Table 1'!$C$37*US_TX_GDP_Growth!$B$10)</f>
        <v>0.91878758013755291</v>
      </c>
      <c r="M54">
        <f>('AEO Table 1'!N$37*US_TX_GDP_Growth!M$10)/('AEO Table 1'!$C$37*US_TX_GDP_Growth!$B$10)</f>
        <v>0.83730604334729652</v>
      </c>
      <c r="N54">
        <f>('AEO Table 1'!O$37*US_TX_GDP_Growth!N$10)/('AEO Table 1'!$C$37*US_TX_GDP_Growth!$B$10)</f>
        <v>0.88760250855277401</v>
      </c>
      <c r="O54">
        <f>('AEO Table 1'!P$37*US_TX_GDP_Growth!O$10)/('AEO Table 1'!$C$37*US_TX_GDP_Growth!$B$10)</f>
        <v>0.8525581966488105</v>
      </c>
      <c r="P54">
        <f>('AEO Table 1'!Q$37*US_TX_GDP_Growth!P$10)/('AEO Table 1'!$C$37*US_TX_GDP_Growth!$B$10)</f>
        <v>0.84267032163777911</v>
      </c>
      <c r="Q54">
        <f>('AEO Table 1'!R$37*US_TX_GDP_Growth!Q$10)/('AEO Table 1'!$C$37*US_TX_GDP_Growth!$B$10)</f>
        <v>0.86746205761236883</v>
      </c>
      <c r="R54">
        <f>('AEO Table 1'!S$37*US_TX_GDP_Growth!R$10)/('AEO Table 1'!$C$37*US_TX_GDP_Growth!$B$10)</f>
        <v>0.86161102441029858</v>
      </c>
      <c r="S54">
        <f>('AEO Table 1'!T$37*US_TX_GDP_Growth!S$10)/('AEO Table 1'!$C$37*US_TX_GDP_Growth!$B$10)</f>
        <v>0.78133533125866617</v>
      </c>
      <c r="T54">
        <f>('AEO Table 1'!U$37*US_TX_GDP_Growth!T$10)/('AEO Table 1'!$C$37*US_TX_GDP_Growth!$B$10)</f>
        <v>0.79488038942071348</v>
      </c>
      <c r="U54">
        <f>('AEO Table 1'!V$37*US_TX_GDP_Growth!U$10)/('AEO Table 1'!$C$37*US_TX_GDP_Growth!$B$10)</f>
        <v>0.81686273321524261</v>
      </c>
      <c r="V54">
        <f>('AEO Table 1'!W$37*US_TX_GDP_Growth!V$10)/('AEO Table 1'!$C$37*US_TX_GDP_Growth!$B$10)</f>
        <v>0.83088705992608747</v>
      </c>
      <c r="W54">
        <f>('AEO Table 1'!X$37*US_TX_GDP_Growth!W$10)/('AEO Table 1'!$C$37*US_TX_GDP_Growth!$B$10)</f>
        <v>0.84595579140348809</v>
      </c>
      <c r="X54">
        <f>('AEO Table 1'!Y$37*US_TX_GDP_Growth!X$10)/('AEO Table 1'!$C$37*US_TX_GDP_Growth!$B$10)</f>
        <v>0.85539042425796263</v>
      </c>
      <c r="Y54">
        <f>('AEO Table 1'!Z$37*US_TX_GDP_Growth!Y$10)/('AEO Table 1'!$C$37*US_TX_GDP_Growth!$B$10)</f>
        <v>0.84446818712936789</v>
      </c>
      <c r="Z54">
        <f>('AEO Table 1'!AA$37*US_TX_GDP_Growth!Z$10)/('AEO Table 1'!$C$37*US_TX_GDP_Growth!$B$10)</f>
        <v>0.86297150891493635</v>
      </c>
      <c r="AA54">
        <f>('AEO Table 1'!AB$37*US_TX_GDP_Growth!AA$10)/('AEO Table 1'!$C$37*US_TX_GDP_Growth!$B$10)</f>
        <v>0.85109455576464133</v>
      </c>
      <c r="AB54">
        <f>('AEO Table 1'!AC$37*US_TX_GDP_Growth!AB$10)/('AEO Table 1'!$C$37*US_TX_GDP_Growth!$B$10)</f>
        <v>0.83391107070579329</v>
      </c>
      <c r="AC54">
        <f>('AEO Table 1'!AD$37*US_TX_GDP_Growth!AC$10)/('AEO Table 1'!$C$37*US_TX_GDP_Growth!$B$10)</f>
        <v>0.83403187826554448</v>
      </c>
      <c r="AD54">
        <f>('AEO Table 1'!AE$37*US_TX_GDP_Growth!AD$10)/('AEO Table 1'!$C$37*US_TX_GDP_Growth!$B$10)</f>
        <v>0.86248984320318578</v>
      </c>
      <c r="AE54">
        <f>('AEO Table 1'!AF$37*US_TX_GDP_Growth!AE$10)/('AEO Table 1'!$C$37*US_TX_GDP_Growth!$B$10)</f>
        <v>0.81224380458047107</v>
      </c>
      <c r="AF54">
        <f ca="1">('AEO Table 1'!AG$37*US_TX_GDP_Growth!AF$10)/('AEO Table 1'!$C$37*US_TX_GDP_Growth!$B$10)</f>
        <v>0.7780659338404583</v>
      </c>
      <c r="AG54">
        <f ca="1">('AEO Table 1'!AH$37*US_TX_GDP_Growth!AG$10)/('AEO Table 1'!$C$37*US_TX_GDP_Growth!$B$10)</f>
        <v>0.78373269685258429</v>
      </c>
      <c r="AH54">
        <f ca="1">('AEO Table 1'!AI$37*US_TX_GDP_Growth!AH$10)/('AEO Table 1'!$C$37*US_TX_GDP_Growth!$B$10)</f>
        <v>0.78939945986471016</v>
      </c>
      <c r="AI54">
        <f ca="1">('AEO Table 1'!AJ$37*US_TX_GDP_Growth!AI$10)/('AEO Table 1'!$C$37*US_TX_GDP_Growth!$B$10)</f>
        <v>0.79506622287683471</v>
      </c>
    </row>
    <row r="55" spans="1:35" x14ac:dyDescent="0.45">
      <c r="A55" s="35" t="s">
        <v>224</v>
      </c>
      <c r="B55">
        <f>('AEO Table 1'!C$36*US_TX_GDP_Growth!B$10)/('AEO Table 1'!$C$36*US_TX_GDP_Growth!$B$10)</f>
        <v>1</v>
      </c>
      <c r="C55">
        <f>('AEO Table 1'!D$36*US_TX_GDP_Growth!C$10)/('AEO Table 1'!$C$36*US_TX_GDP_Growth!$B$10)</f>
        <v>1.1681546568009946</v>
      </c>
      <c r="D55">
        <f>('AEO Table 1'!E$36*US_TX_GDP_Growth!D$10)/('AEO Table 1'!$C$36*US_TX_GDP_Growth!$B$10)</f>
        <v>1.6494578015956922</v>
      </c>
      <c r="E55">
        <f>('AEO Table 1'!F$36*US_TX_GDP_Growth!E$10)/('AEO Table 1'!$C$36*US_TX_GDP_Growth!$B$10)</f>
        <v>1.9077453801932114</v>
      </c>
      <c r="F55">
        <f>('AEO Table 1'!G$36*US_TX_GDP_Growth!F$10)/('AEO Table 1'!$C$36*US_TX_GDP_Growth!$B$10)</f>
        <v>2.0292052433773047</v>
      </c>
      <c r="G55">
        <f>('AEO Table 1'!H$36*US_TX_GDP_Growth!G$10)/('AEO Table 1'!$C$36*US_TX_GDP_Growth!$B$10)</f>
        <v>2.132682190426495</v>
      </c>
      <c r="H55">
        <f>('AEO Table 1'!I$36*US_TX_GDP_Growth!H$10)/('AEO Table 1'!$C$36*US_TX_GDP_Growth!$B$10)</f>
        <v>2.3372419198172625</v>
      </c>
      <c r="I55">
        <f>('AEO Table 1'!J$36*US_TX_GDP_Growth!I$10)/('AEO Table 1'!$C$36*US_TX_GDP_Growth!$B$10)</f>
        <v>2.5473962630333076</v>
      </c>
      <c r="J55">
        <f>('AEO Table 1'!K$36*US_TX_GDP_Growth!J$10)/('AEO Table 1'!$C$36*US_TX_GDP_Growth!$B$10)</f>
        <v>2.743222337329446</v>
      </c>
      <c r="K55">
        <f>('AEO Table 1'!L$36*US_TX_GDP_Growth!K$10)/('AEO Table 1'!$C$36*US_TX_GDP_Growth!$B$10)</f>
        <v>2.898198117353818</v>
      </c>
      <c r="L55">
        <f>('AEO Table 1'!M$36*US_TX_GDP_Growth!L$10)/('AEO Table 1'!$C$36*US_TX_GDP_Growth!$B$10)</f>
        <v>3.0079300040826387</v>
      </c>
      <c r="M55">
        <f>('AEO Table 1'!N$36*US_TX_GDP_Growth!M$10)/('AEO Table 1'!$C$36*US_TX_GDP_Growth!$B$10)</f>
        <v>3.1256504402699226</v>
      </c>
      <c r="N55">
        <f>('AEO Table 1'!O$36*US_TX_GDP_Growth!N$10)/('AEO Table 1'!$C$36*US_TX_GDP_Growth!$B$10)</f>
        <v>3.2201850048008849</v>
      </c>
      <c r="O55">
        <f>('AEO Table 1'!P$36*US_TX_GDP_Growth!O$10)/('AEO Table 1'!$C$36*US_TX_GDP_Growth!$B$10)</f>
        <v>3.2831051385495562</v>
      </c>
      <c r="P55">
        <f>('AEO Table 1'!Q$36*US_TX_GDP_Growth!P$10)/('AEO Table 1'!$C$36*US_TX_GDP_Growth!$B$10)</f>
        <v>3.3239251740425062</v>
      </c>
      <c r="Q55">
        <f>('AEO Table 1'!R$36*US_TX_GDP_Growth!Q$10)/('AEO Table 1'!$C$36*US_TX_GDP_Growth!$B$10)</f>
        <v>3.3602946893438683</v>
      </c>
      <c r="R55">
        <f>('AEO Table 1'!S$36*US_TX_GDP_Growth!R$10)/('AEO Table 1'!$C$36*US_TX_GDP_Growth!$B$10)</f>
        <v>3.3818267594379208</v>
      </c>
      <c r="S55">
        <f>('AEO Table 1'!T$36*US_TX_GDP_Growth!S$10)/('AEO Table 1'!$C$36*US_TX_GDP_Growth!$B$10)</f>
        <v>3.4226289550404316</v>
      </c>
      <c r="T55">
        <f>('AEO Table 1'!U$36*US_TX_GDP_Growth!T$10)/('AEO Table 1'!$C$36*US_TX_GDP_Growth!$B$10)</f>
        <v>3.4537978988271716</v>
      </c>
      <c r="U55">
        <f>('AEO Table 1'!V$36*US_TX_GDP_Growth!U$10)/('AEO Table 1'!$C$36*US_TX_GDP_Growth!$B$10)</f>
        <v>3.5065262874332292</v>
      </c>
      <c r="V55">
        <f>('AEO Table 1'!W$36*US_TX_GDP_Growth!V$10)/('AEO Table 1'!$C$36*US_TX_GDP_Growth!$B$10)</f>
        <v>3.5414901805173526</v>
      </c>
      <c r="W55">
        <f>('AEO Table 1'!X$36*US_TX_GDP_Growth!W$10)/('AEO Table 1'!$C$36*US_TX_GDP_Growth!$B$10)</f>
        <v>3.5779849198569584</v>
      </c>
      <c r="X55">
        <f>('AEO Table 1'!Y$36*US_TX_GDP_Growth!X$10)/('AEO Table 1'!$C$36*US_TX_GDP_Growth!$B$10)</f>
        <v>3.6192646012523189</v>
      </c>
      <c r="Y55">
        <f>('AEO Table 1'!Z$36*US_TX_GDP_Growth!Y$10)/('AEO Table 1'!$C$36*US_TX_GDP_Growth!$B$10)</f>
        <v>3.6702903530124784</v>
      </c>
      <c r="Z55">
        <f>('AEO Table 1'!AA$36*US_TX_GDP_Growth!Z$10)/('AEO Table 1'!$C$36*US_TX_GDP_Growth!$B$10)</f>
        <v>3.7039645494510025</v>
      </c>
      <c r="AA55">
        <f>('AEO Table 1'!AB$36*US_TX_GDP_Growth!AA$10)/('AEO Table 1'!$C$36*US_TX_GDP_Growth!$B$10)</f>
        <v>3.7457116797571928</v>
      </c>
      <c r="AB55">
        <f>('AEO Table 1'!AC$36*US_TX_GDP_Growth!AB$10)/('AEO Table 1'!$C$36*US_TX_GDP_Growth!$B$10)</f>
        <v>3.7862788530489127</v>
      </c>
      <c r="AC55">
        <f>('AEO Table 1'!AD$36*US_TX_GDP_Growth!AC$10)/('AEO Table 1'!$C$36*US_TX_GDP_Growth!$B$10)</f>
        <v>3.8561738415877302</v>
      </c>
      <c r="AD55">
        <f>('AEO Table 1'!AE$36*US_TX_GDP_Growth!AD$10)/('AEO Table 1'!$C$36*US_TX_GDP_Growth!$B$10)</f>
        <v>3.8921669728895862</v>
      </c>
      <c r="AE55">
        <f>('AEO Table 1'!AF$36*US_TX_GDP_Growth!AE$10)/('AEO Table 1'!$C$36*US_TX_GDP_Growth!$B$10)</f>
        <v>3.9474767136673381</v>
      </c>
      <c r="AF55">
        <f ca="1">('AEO Table 1'!AG$36*US_TX_GDP_Growth!AF$10)/('AEO Table 1'!$C$36*US_TX_GDP_Growth!$B$10)</f>
        <v>4.0261510724051579</v>
      </c>
      <c r="AG55">
        <f ca="1">('AEO Table 1'!AH$36*US_TX_GDP_Growth!AG$10)/('AEO Table 1'!$C$36*US_TX_GDP_Growth!$B$10)</f>
        <v>4.0845567343892046</v>
      </c>
      <c r="AH55">
        <f ca="1">('AEO Table 1'!AI$36*US_TX_GDP_Growth!AH$10)/('AEO Table 1'!$C$36*US_TX_GDP_Growth!$B$10)</f>
        <v>4.1197426853291832</v>
      </c>
      <c r="AI55">
        <f ca="1">('AEO Table 1'!AJ$36*US_TX_GDP_Growth!AI$10)/('AEO Table 1'!$C$36*US_TX_GDP_Growth!$B$10)</f>
        <v>4.15778312041056</v>
      </c>
    </row>
    <row r="56" spans="1:35" x14ac:dyDescent="0.45">
      <c r="A56" s="35" t="s">
        <v>225</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row>
    <row r="57" spans="1:35" x14ac:dyDescent="0.45">
      <c r="A57" s="36" t="s">
        <v>235</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row>
    <row r="58" spans="1:35" x14ac:dyDescent="0.45">
      <c r="A58" s="36" t="s">
        <v>236</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row>
    <row r="59" spans="1:35" x14ac:dyDescent="0.45">
      <c r="A59" s="36" t="s">
        <v>237</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row>
    <row r="60" spans="1:35" x14ac:dyDescent="0.45">
      <c r="A60" s="35" t="s">
        <v>226</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row>
    <row r="61" spans="1:35" x14ac:dyDescent="0.45">
      <c r="A61" s="35" t="s">
        <v>227</v>
      </c>
      <c r="B61">
        <f>('AEO Table 1'!C$35*US_TX_GDP_Growth!B$10)/('AEO Table 1'!$C$35*US_TX_GDP_Growth!$B$10)</f>
        <v>1</v>
      </c>
      <c r="C61">
        <f>('AEO Table 1'!D$35*US_TX_GDP_Growth!C$10)/('AEO Table 1'!$C$35*US_TX_GDP_Growth!$B$10)</f>
        <v>1.2484976984879166</v>
      </c>
      <c r="D61">
        <f>('AEO Table 1'!E$35*US_TX_GDP_Growth!D$10)/('AEO Table 1'!$C$35*US_TX_GDP_Growth!$B$10)</f>
        <v>1.258585927002714</v>
      </c>
      <c r="E61">
        <f>('AEO Table 1'!F$35*US_TX_GDP_Growth!E$10)/('AEO Table 1'!$C$35*US_TX_GDP_Growth!$B$10)</f>
        <v>1.4904843286302953</v>
      </c>
      <c r="F61">
        <f>('AEO Table 1'!G$35*US_TX_GDP_Growth!F$10)/('AEO Table 1'!$C$35*US_TX_GDP_Growth!$B$10)</f>
        <v>1.5935059055776783</v>
      </c>
      <c r="G61">
        <f>('AEO Table 1'!H$35*US_TX_GDP_Growth!G$10)/('AEO Table 1'!$C$35*US_TX_GDP_Growth!$B$10)</f>
        <v>1.5877030930831524</v>
      </c>
      <c r="H61">
        <f>('AEO Table 1'!I$35*US_TX_GDP_Growth!H$10)/('AEO Table 1'!$C$35*US_TX_GDP_Growth!$B$10)</f>
        <v>1.6282361013396172</v>
      </c>
      <c r="I61">
        <f>('AEO Table 1'!J$35*US_TX_GDP_Growth!I$10)/('AEO Table 1'!$C$35*US_TX_GDP_Growth!$B$10)</f>
        <v>1.6601845733851692</v>
      </c>
      <c r="J61">
        <f>('AEO Table 1'!K$35*US_TX_GDP_Growth!J$10)/('AEO Table 1'!$C$35*US_TX_GDP_Growth!$B$10)</f>
        <v>1.7353957308320438</v>
      </c>
      <c r="K61">
        <f>('AEO Table 1'!L$35*US_TX_GDP_Growth!K$10)/('AEO Table 1'!$C$35*US_TX_GDP_Growth!$B$10)</f>
        <v>1.7409705504691002</v>
      </c>
      <c r="L61">
        <f>('AEO Table 1'!M$35*US_TX_GDP_Growth!L$10)/('AEO Table 1'!$C$35*US_TX_GDP_Growth!$B$10)</f>
        <v>1.6878192120181466</v>
      </c>
      <c r="M61">
        <f>('AEO Table 1'!N$35*US_TX_GDP_Growth!M$10)/('AEO Table 1'!$C$35*US_TX_GDP_Growth!$B$10)</f>
        <v>1.7405863186145023</v>
      </c>
      <c r="N61">
        <f>('AEO Table 1'!O$35*US_TX_GDP_Growth!N$10)/('AEO Table 1'!$C$35*US_TX_GDP_Growth!$B$10)</f>
        <v>1.7724579775910807</v>
      </c>
      <c r="O61">
        <f>('AEO Table 1'!P$35*US_TX_GDP_Growth!O$10)/('AEO Table 1'!$C$35*US_TX_GDP_Growth!$B$10)</f>
        <v>1.8125299078787223</v>
      </c>
      <c r="P61">
        <f>('AEO Table 1'!Q$35*US_TX_GDP_Growth!P$10)/('AEO Table 1'!$C$35*US_TX_GDP_Growth!$B$10)</f>
        <v>1.8659348091513996</v>
      </c>
      <c r="Q61">
        <f>('AEO Table 1'!R$35*US_TX_GDP_Growth!Q$10)/('AEO Table 1'!$C$35*US_TX_GDP_Growth!$B$10)</f>
        <v>1.8761098380084942</v>
      </c>
      <c r="R61">
        <f>('AEO Table 1'!S$35*US_TX_GDP_Growth!R$10)/('AEO Table 1'!$C$35*US_TX_GDP_Growth!$B$10)</f>
        <v>1.8922975391036188</v>
      </c>
      <c r="S61">
        <f>('AEO Table 1'!T$35*US_TX_GDP_Growth!S$10)/('AEO Table 1'!$C$35*US_TX_GDP_Growth!$B$10)</f>
        <v>1.9532148853417985</v>
      </c>
      <c r="T61">
        <f>('AEO Table 1'!U$35*US_TX_GDP_Growth!T$10)/('AEO Table 1'!$C$35*US_TX_GDP_Growth!$B$10)</f>
        <v>1.9665340203928909</v>
      </c>
      <c r="U61">
        <f>('AEO Table 1'!V$35*US_TX_GDP_Growth!U$10)/('AEO Table 1'!$C$35*US_TX_GDP_Growth!$B$10)</f>
        <v>2.0001900679099589</v>
      </c>
      <c r="V61">
        <f>('AEO Table 1'!W$35*US_TX_GDP_Growth!V$10)/('AEO Table 1'!$C$35*US_TX_GDP_Growth!$B$10)</f>
        <v>2.0265019833643652</v>
      </c>
      <c r="W61">
        <f>('AEO Table 1'!X$35*US_TX_GDP_Growth!W$10)/('AEO Table 1'!$C$35*US_TX_GDP_Growth!$B$10)</f>
        <v>2.0621995209930728</v>
      </c>
      <c r="X61">
        <f>('AEO Table 1'!Y$35*US_TX_GDP_Growth!X$10)/('AEO Table 1'!$C$35*US_TX_GDP_Growth!$B$10)</f>
        <v>2.0604757351489957</v>
      </c>
      <c r="Y61">
        <f>('AEO Table 1'!Z$35*US_TX_GDP_Growth!Y$10)/('AEO Table 1'!$C$35*US_TX_GDP_Growth!$B$10)</f>
        <v>2.0998331970631896</v>
      </c>
      <c r="Z61">
        <f>('AEO Table 1'!AA$35*US_TX_GDP_Growth!Z$10)/('AEO Table 1'!$C$35*US_TX_GDP_Growth!$B$10)</f>
        <v>2.108721954704361</v>
      </c>
      <c r="AA61">
        <f>('AEO Table 1'!AB$35*US_TX_GDP_Growth!AA$10)/('AEO Table 1'!$C$35*US_TX_GDP_Growth!$B$10)</f>
        <v>2.0028720883253177</v>
      </c>
      <c r="AB61">
        <f>('AEO Table 1'!AC$35*US_TX_GDP_Growth!AB$10)/('AEO Table 1'!$C$35*US_TX_GDP_Growth!$B$10)</f>
        <v>2.0770977758754339</v>
      </c>
      <c r="AC61">
        <f>('AEO Table 1'!AD$35*US_TX_GDP_Growth!AC$10)/('AEO Table 1'!$C$35*US_TX_GDP_Growth!$B$10)</f>
        <v>2.0103729532357781</v>
      </c>
      <c r="AD61">
        <f>('AEO Table 1'!AE$35*US_TX_GDP_Growth!AD$10)/('AEO Table 1'!$C$35*US_TX_GDP_Growth!$B$10)</f>
        <v>2.0855655038510426</v>
      </c>
      <c r="AE61">
        <f>('AEO Table 1'!AF$35*US_TX_GDP_Growth!AE$10)/('AEO Table 1'!$C$35*US_TX_GDP_Growth!$B$10)</f>
        <v>1.991292151136796</v>
      </c>
      <c r="AF61">
        <f ca="1">('AEO Table 1'!AG$35*US_TX_GDP_Growth!AF$10)/('AEO Table 1'!$C$35*US_TX_GDP_Growth!$B$10)</f>
        <v>1.9922008904412847</v>
      </c>
      <c r="AG61">
        <f ca="1">('AEO Table 1'!AH$35*US_TX_GDP_Growth!AG$10)/('AEO Table 1'!$C$35*US_TX_GDP_Growth!$B$10)</f>
        <v>1.9764991030289407</v>
      </c>
      <c r="AH61">
        <f ca="1">('AEO Table 1'!AI$35*US_TX_GDP_Growth!AH$10)/('AEO Table 1'!$C$35*US_TX_GDP_Growth!$B$10)</f>
        <v>1.9563723056363798</v>
      </c>
      <c r="AI61">
        <f ca="1">('AEO Table 1'!AJ$35*US_TX_GDP_Growth!AI$10)/('AEO Table 1'!$C$35*US_TX_GDP_Growth!$B$10)</f>
        <v>1.9586888096299289</v>
      </c>
    </row>
    <row r="62" spans="1:35" x14ac:dyDescent="0.45">
      <c r="A62" s="35" t="s">
        <v>238</v>
      </c>
      <c r="B62">
        <f>('AEO Table 1'!C$35*US_TX_GDP_Growth!B$10)/('AEO Table 1'!$C$35*US_TX_GDP_Growth!$B$10)</f>
        <v>1</v>
      </c>
      <c r="C62">
        <f>('AEO Table 1'!D$35*US_TX_GDP_Growth!C$10)/('AEO Table 1'!$C$35*US_TX_GDP_Growth!$B$10)</f>
        <v>1.2484976984879166</v>
      </c>
      <c r="D62">
        <f>('AEO Table 1'!E$35*US_TX_GDP_Growth!D$10)/('AEO Table 1'!$C$35*US_TX_GDP_Growth!$B$10)</f>
        <v>1.258585927002714</v>
      </c>
      <c r="E62">
        <f>('AEO Table 1'!F$35*US_TX_GDP_Growth!E$10)/('AEO Table 1'!$C$35*US_TX_GDP_Growth!$B$10)</f>
        <v>1.4904843286302953</v>
      </c>
      <c r="F62">
        <f>('AEO Table 1'!G$35*US_TX_GDP_Growth!F$10)/('AEO Table 1'!$C$35*US_TX_GDP_Growth!$B$10)</f>
        <v>1.5935059055776783</v>
      </c>
      <c r="G62">
        <f>('AEO Table 1'!H$35*US_TX_GDP_Growth!G$10)/('AEO Table 1'!$C$35*US_TX_GDP_Growth!$B$10)</f>
        <v>1.5877030930831524</v>
      </c>
      <c r="H62">
        <f>('AEO Table 1'!I$35*US_TX_GDP_Growth!H$10)/('AEO Table 1'!$C$35*US_TX_GDP_Growth!$B$10)</f>
        <v>1.6282361013396172</v>
      </c>
      <c r="I62">
        <f>('AEO Table 1'!J$35*US_TX_GDP_Growth!I$10)/('AEO Table 1'!$C$35*US_TX_GDP_Growth!$B$10)</f>
        <v>1.6601845733851692</v>
      </c>
      <c r="J62">
        <f>('AEO Table 1'!K$35*US_TX_GDP_Growth!J$10)/('AEO Table 1'!$C$35*US_TX_GDP_Growth!$B$10)</f>
        <v>1.7353957308320438</v>
      </c>
      <c r="K62">
        <f>('AEO Table 1'!L$35*US_TX_GDP_Growth!K$10)/('AEO Table 1'!$C$35*US_TX_GDP_Growth!$B$10)</f>
        <v>1.7409705504691002</v>
      </c>
      <c r="L62">
        <f>('AEO Table 1'!M$35*US_TX_GDP_Growth!L$10)/('AEO Table 1'!$C$35*US_TX_GDP_Growth!$B$10)</f>
        <v>1.6878192120181466</v>
      </c>
      <c r="M62">
        <f>('AEO Table 1'!N$35*US_TX_GDP_Growth!M$10)/('AEO Table 1'!$C$35*US_TX_GDP_Growth!$B$10)</f>
        <v>1.7405863186145023</v>
      </c>
      <c r="N62">
        <f>('AEO Table 1'!O$35*US_TX_GDP_Growth!N$10)/('AEO Table 1'!$C$35*US_TX_GDP_Growth!$B$10)</f>
        <v>1.7724579775910807</v>
      </c>
      <c r="O62">
        <f>('AEO Table 1'!P$35*US_TX_GDP_Growth!O$10)/('AEO Table 1'!$C$35*US_TX_GDP_Growth!$B$10)</f>
        <v>1.8125299078787223</v>
      </c>
      <c r="P62">
        <f>('AEO Table 1'!Q$35*US_TX_GDP_Growth!P$10)/('AEO Table 1'!$C$35*US_TX_GDP_Growth!$B$10)</f>
        <v>1.8659348091513996</v>
      </c>
      <c r="Q62">
        <f>('AEO Table 1'!R$35*US_TX_GDP_Growth!Q$10)/('AEO Table 1'!$C$35*US_TX_GDP_Growth!$B$10)</f>
        <v>1.8761098380084942</v>
      </c>
      <c r="R62">
        <f>('AEO Table 1'!S$35*US_TX_GDP_Growth!R$10)/('AEO Table 1'!$C$35*US_TX_GDP_Growth!$B$10)</f>
        <v>1.8922975391036188</v>
      </c>
      <c r="S62">
        <f>('AEO Table 1'!T$35*US_TX_GDP_Growth!S$10)/('AEO Table 1'!$C$35*US_TX_GDP_Growth!$B$10)</f>
        <v>1.9532148853417985</v>
      </c>
      <c r="T62">
        <f>('AEO Table 1'!U$35*US_TX_GDP_Growth!T$10)/('AEO Table 1'!$C$35*US_TX_GDP_Growth!$B$10)</f>
        <v>1.9665340203928909</v>
      </c>
      <c r="U62">
        <f>('AEO Table 1'!V$35*US_TX_GDP_Growth!U$10)/('AEO Table 1'!$C$35*US_TX_GDP_Growth!$B$10)</f>
        <v>2.0001900679099589</v>
      </c>
      <c r="V62">
        <f>('AEO Table 1'!W$35*US_TX_GDP_Growth!V$10)/('AEO Table 1'!$C$35*US_TX_GDP_Growth!$B$10)</f>
        <v>2.0265019833643652</v>
      </c>
      <c r="W62">
        <f>('AEO Table 1'!X$35*US_TX_GDP_Growth!W$10)/('AEO Table 1'!$C$35*US_TX_GDP_Growth!$B$10)</f>
        <v>2.0621995209930728</v>
      </c>
      <c r="X62">
        <f>('AEO Table 1'!Y$35*US_TX_GDP_Growth!X$10)/('AEO Table 1'!$C$35*US_TX_GDP_Growth!$B$10)</f>
        <v>2.0604757351489957</v>
      </c>
      <c r="Y62">
        <f>('AEO Table 1'!Z$35*US_TX_GDP_Growth!Y$10)/('AEO Table 1'!$C$35*US_TX_GDP_Growth!$B$10)</f>
        <v>2.0998331970631896</v>
      </c>
      <c r="Z62">
        <f>('AEO Table 1'!AA$35*US_TX_GDP_Growth!Z$10)/('AEO Table 1'!$C$35*US_TX_GDP_Growth!$B$10)</f>
        <v>2.108721954704361</v>
      </c>
      <c r="AA62">
        <f>('AEO Table 1'!AB$35*US_TX_GDP_Growth!AA$10)/('AEO Table 1'!$C$35*US_TX_GDP_Growth!$B$10)</f>
        <v>2.0028720883253177</v>
      </c>
      <c r="AB62">
        <f>('AEO Table 1'!AC$35*US_TX_GDP_Growth!AB$10)/('AEO Table 1'!$C$35*US_TX_GDP_Growth!$B$10)</f>
        <v>2.0770977758754339</v>
      </c>
      <c r="AC62">
        <f>('AEO Table 1'!AD$35*US_TX_GDP_Growth!AC$10)/('AEO Table 1'!$C$35*US_TX_GDP_Growth!$B$10)</f>
        <v>2.0103729532357781</v>
      </c>
      <c r="AD62">
        <f>('AEO Table 1'!AE$35*US_TX_GDP_Growth!AD$10)/('AEO Table 1'!$C$35*US_TX_GDP_Growth!$B$10)</f>
        <v>2.0855655038510426</v>
      </c>
      <c r="AE62">
        <f>('AEO Table 1'!AF$35*US_TX_GDP_Growth!AE$10)/('AEO Table 1'!$C$35*US_TX_GDP_Growth!$B$10)</f>
        <v>1.991292151136796</v>
      </c>
      <c r="AF62">
        <f ca="1">('AEO Table 1'!AG$35*US_TX_GDP_Growth!AF$10)/('AEO Table 1'!$C$35*US_TX_GDP_Growth!$B$10)</f>
        <v>1.9922008904412847</v>
      </c>
      <c r="AG62">
        <f ca="1">('AEO Table 1'!AH$35*US_TX_GDP_Growth!AG$10)/('AEO Table 1'!$C$35*US_TX_GDP_Growth!$B$10)</f>
        <v>1.9764991030289407</v>
      </c>
      <c r="AH62">
        <f ca="1">('AEO Table 1'!AI$35*US_TX_GDP_Growth!AH$10)/('AEO Table 1'!$C$35*US_TX_GDP_Growth!$B$10)</f>
        <v>1.9563723056363798</v>
      </c>
      <c r="AI62">
        <f ca="1">('AEO Table 1'!AJ$35*US_TX_GDP_Growth!AI$10)/('AEO Table 1'!$C$35*US_TX_GDP_Growth!$B$10)</f>
        <v>1.9586888096299289</v>
      </c>
    </row>
    <row r="63" spans="1:35" x14ac:dyDescent="0.45">
      <c r="A63" s="35" t="s">
        <v>239</v>
      </c>
      <c r="B63">
        <f>('AEO Table 1'!C$35*US_TX_GDP_Growth!B$10)/('AEO Table 1'!$C$35*US_TX_GDP_Growth!$B$10)</f>
        <v>1</v>
      </c>
      <c r="C63">
        <f>('AEO Table 1'!D$35*US_TX_GDP_Growth!C$10)/('AEO Table 1'!$C$35*US_TX_GDP_Growth!$B$10)</f>
        <v>1.2484976984879166</v>
      </c>
      <c r="D63">
        <f>('AEO Table 1'!E$35*US_TX_GDP_Growth!D$10)/('AEO Table 1'!$C$35*US_TX_GDP_Growth!$B$10)</f>
        <v>1.258585927002714</v>
      </c>
      <c r="E63">
        <f>('AEO Table 1'!F$35*US_TX_GDP_Growth!E$10)/('AEO Table 1'!$C$35*US_TX_GDP_Growth!$B$10)</f>
        <v>1.4904843286302953</v>
      </c>
      <c r="F63">
        <f>('AEO Table 1'!G$35*US_TX_GDP_Growth!F$10)/('AEO Table 1'!$C$35*US_TX_GDP_Growth!$B$10)</f>
        <v>1.5935059055776783</v>
      </c>
      <c r="G63">
        <f>('AEO Table 1'!H$35*US_TX_GDP_Growth!G$10)/('AEO Table 1'!$C$35*US_TX_GDP_Growth!$B$10)</f>
        <v>1.5877030930831524</v>
      </c>
      <c r="H63">
        <f>('AEO Table 1'!I$35*US_TX_GDP_Growth!H$10)/('AEO Table 1'!$C$35*US_TX_GDP_Growth!$B$10)</f>
        <v>1.6282361013396172</v>
      </c>
      <c r="I63">
        <f>('AEO Table 1'!J$35*US_TX_GDP_Growth!I$10)/('AEO Table 1'!$C$35*US_TX_GDP_Growth!$B$10)</f>
        <v>1.6601845733851692</v>
      </c>
      <c r="J63">
        <f>('AEO Table 1'!K$35*US_TX_GDP_Growth!J$10)/('AEO Table 1'!$C$35*US_TX_GDP_Growth!$B$10)</f>
        <v>1.7353957308320438</v>
      </c>
      <c r="K63">
        <f>('AEO Table 1'!L$35*US_TX_GDP_Growth!K$10)/('AEO Table 1'!$C$35*US_TX_GDP_Growth!$B$10)</f>
        <v>1.7409705504691002</v>
      </c>
      <c r="L63">
        <f>('AEO Table 1'!M$35*US_TX_GDP_Growth!L$10)/('AEO Table 1'!$C$35*US_TX_GDP_Growth!$B$10)</f>
        <v>1.6878192120181466</v>
      </c>
      <c r="M63">
        <f>('AEO Table 1'!N$35*US_TX_GDP_Growth!M$10)/('AEO Table 1'!$C$35*US_TX_GDP_Growth!$B$10)</f>
        <v>1.7405863186145023</v>
      </c>
      <c r="N63">
        <f>('AEO Table 1'!O$35*US_TX_GDP_Growth!N$10)/('AEO Table 1'!$C$35*US_TX_GDP_Growth!$B$10)</f>
        <v>1.7724579775910807</v>
      </c>
      <c r="O63">
        <f>('AEO Table 1'!P$35*US_TX_GDP_Growth!O$10)/('AEO Table 1'!$C$35*US_TX_GDP_Growth!$B$10)</f>
        <v>1.8125299078787223</v>
      </c>
      <c r="P63">
        <f>('AEO Table 1'!Q$35*US_TX_GDP_Growth!P$10)/('AEO Table 1'!$C$35*US_TX_GDP_Growth!$B$10)</f>
        <v>1.8659348091513996</v>
      </c>
      <c r="Q63">
        <f>('AEO Table 1'!R$35*US_TX_GDP_Growth!Q$10)/('AEO Table 1'!$C$35*US_TX_GDP_Growth!$B$10)</f>
        <v>1.8761098380084942</v>
      </c>
      <c r="R63">
        <f>('AEO Table 1'!S$35*US_TX_GDP_Growth!R$10)/('AEO Table 1'!$C$35*US_TX_GDP_Growth!$B$10)</f>
        <v>1.8922975391036188</v>
      </c>
      <c r="S63">
        <f>('AEO Table 1'!T$35*US_TX_GDP_Growth!S$10)/('AEO Table 1'!$C$35*US_TX_GDP_Growth!$B$10)</f>
        <v>1.9532148853417985</v>
      </c>
      <c r="T63">
        <f>('AEO Table 1'!U$35*US_TX_GDP_Growth!T$10)/('AEO Table 1'!$C$35*US_TX_GDP_Growth!$B$10)</f>
        <v>1.9665340203928909</v>
      </c>
      <c r="U63">
        <f>('AEO Table 1'!V$35*US_TX_GDP_Growth!U$10)/('AEO Table 1'!$C$35*US_TX_GDP_Growth!$B$10)</f>
        <v>2.0001900679099589</v>
      </c>
      <c r="V63">
        <f>('AEO Table 1'!W$35*US_TX_GDP_Growth!V$10)/('AEO Table 1'!$C$35*US_TX_GDP_Growth!$B$10)</f>
        <v>2.0265019833643652</v>
      </c>
      <c r="W63">
        <f>('AEO Table 1'!X$35*US_TX_GDP_Growth!W$10)/('AEO Table 1'!$C$35*US_TX_GDP_Growth!$B$10)</f>
        <v>2.0621995209930728</v>
      </c>
      <c r="X63">
        <f>('AEO Table 1'!Y$35*US_TX_GDP_Growth!X$10)/('AEO Table 1'!$C$35*US_TX_GDP_Growth!$B$10)</f>
        <v>2.0604757351489957</v>
      </c>
      <c r="Y63">
        <f>('AEO Table 1'!Z$35*US_TX_GDP_Growth!Y$10)/('AEO Table 1'!$C$35*US_TX_GDP_Growth!$B$10)</f>
        <v>2.0998331970631896</v>
      </c>
      <c r="Z63">
        <f>('AEO Table 1'!AA$35*US_TX_GDP_Growth!Z$10)/('AEO Table 1'!$C$35*US_TX_GDP_Growth!$B$10)</f>
        <v>2.108721954704361</v>
      </c>
      <c r="AA63">
        <f>('AEO Table 1'!AB$35*US_TX_GDP_Growth!AA$10)/('AEO Table 1'!$C$35*US_TX_GDP_Growth!$B$10)</f>
        <v>2.0028720883253177</v>
      </c>
      <c r="AB63">
        <f>('AEO Table 1'!AC$35*US_TX_GDP_Growth!AB$10)/('AEO Table 1'!$C$35*US_TX_GDP_Growth!$B$10)</f>
        <v>2.0770977758754339</v>
      </c>
      <c r="AC63">
        <f>('AEO Table 1'!AD$35*US_TX_GDP_Growth!AC$10)/('AEO Table 1'!$C$35*US_TX_GDP_Growth!$B$10)</f>
        <v>2.0103729532357781</v>
      </c>
      <c r="AD63">
        <f>('AEO Table 1'!AE$35*US_TX_GDP_Growth!AD$10)/('AEO Table 1'!$C$35*US_TX_GDP_Growth!$B$10)</f>
        <v>2.0855655038510426</v>
      </c>
      <c r="AE63">
        <f>('AEO Table 1'!AF$35*US_TX_GDP_Growth!AE$10)/('AEO Table 1'!$C$35*US_TX_GDP_Growth!$B$10)</f>
        <v>1.991292151136796</v>
      </c>
      <c r="AF63">
        <f ca="1">('AEO Table 1'!AG$35*US_TX_GDP_Growth!AF$10)/('AEO Table 1'!$C$35*US_TX_GDP_Growth!$B$10)</f>
        <v>1.9922008904412847</v>
      </c>
      <c r="AG63">
        <f ca="1">('AEO Table 1'!AH$35*US_TX_GDP_Growth!AG$10)/('AEO Table 1'!$C$35*US_TX_GDP_Growth!$B$10)</f>
        <v>1.9764991030289407</v>
      </c>
      <c r="AH63">
        <f ca="1">('AEO Table 1'!AI$35*US_TX_GDP_Growth!AH$10)/('AEO Table 1'!$C$35*US_TX_GDP_Growth!$B$10)</f>
        <v>1.9563723056363798</v>
      </c>
      <c r="AI63">
        <f ca="1">('AEO Table 1'!AJ$35*US_TX_GDP_Growth!AI$10)/('AEO Table 1'!$C$35*US_TX_GDP_Growth!$B$10)</f>
        <v>1.9586888096299289</v>
      </c>
    </row>
    <row r="64" spans="1:35" x14ac:dyDescent="0.45">
      <c r="A64" s="35" t="s">
        <v>240</v>
      </c>
      <c r="B64">
        <f>('AEO Table 1'!C$35*US_TX_GDP_Growth!B$10)/('AEO Table 1'!$C$35*US_TX_GDP_Growth!$B$10)</f>
        <v>1</v>
      </c>
      <c r="C64">
        <f>('AEO Table 1'!D$35*US_TX_GDP_Growth!C$10)/('AEO Table 1'!$C$35*US_TX_GDP_Growth!$B$10)</f>
        <v>1.2484976984879166</v>
      </c>
      <c r="D64">
        <f>('AEO Table 1'!E$35*US_TX_GDP_Growth!D$10)/('AEO Table 1'!$C$35*US_TX_GDP_Growth!$B$10)</f>
        <v>1.258585927002714</v>
      </c>
      <c r="E64">
        <f>('AEO Table 1'!F$35*US_TX_GDP_Growth!E$10)/('AEO Table 1'!$C$35*US_TX_GDP_Growth!$B$10)</f>
        <v>1.4904843286302953</v>
      </c>
      <c r="F64">
        <f>('AEO Table 1'!G$35*US_TX_GDP_Growth!F$10)/('AEO Table 1'!$C$35*US_TX_GDP_Growth!$B$10)</f>
        <v>1.5935059055776783</v>
      </c>
      <c r="G64">
        <f>('AEO Table 1'!H$35*US_TX_GDP_Growth!G$10)/('AEO Table 1'!$C$35*US_TX_GDP_Growth!$B$10)</f>
        <v>1.5877030930831524</v>
      </c>
      <c r="H64">
        <f>('AEO Table 1'!I$35*US_TX_GDP_Growth!H$10)/('AEO Table 1'!$C$35*US_TX_GDP_Growth!$B$10)</f>
        <v>1.6282361013396172</v>
      </c>
      <c r="I64">
        <f>('AEO Table 1'!J$35*US_TX_GDP_Growth!I$10)/('AEO Table 1'!$C$35*US_TX_GDP_Growth!$B$10)</f>
        <v>1.6601845733851692</v>
      </c>
      <c r="J64">
        <f>('AEO Table 1'!K$35*US_TX_GDP_Growth!J$10)/('AEO Table 1'!$C$35*US_TX_GDP_Growth!$B$10)</f>
        <v>1.7353957308320438</v>
      </c>
      <c r="K64">
        <f>('AEO Table 1'!L$35*US_TX_GDP_Growth!K$10)/('AEO Table 1'!$C$35*US_TX_GDP_Growth!$B$10)</f>
        <v>1.7409705504691002</v>
      </c>
      <c r="L64">
        <f>('AEO Table 1'!M$35*US_TX_GDP_Growth!L$10)/('AEO Table 1'!$C$35*US_TX_GDP_Growth!$B$10)</f>
        <v>1.6878192120181466</v>
      </c>
      <c r="M64">
        <f>('AEO Table 1'!N$35*US_TX_GDP_Growth!M$10)/('AEO Table 1'!$C$35*US_TX_GDP_Growth!$B$10)</f>
        <v>1.7405863186145023</v>
      </c>
      <c r="N64">
        <f>('AEO Table 1'!O$35*US_TX_GDP_Growth!N$10)/('AEO Table 1'!$C$35*US_TX_GDP_Growth!$B$10)</f>
        <v>1.7724579775910807</v>
      </c>
      <c r="O64">
        <f>('AEO Table 1'!P$35*US_TX_GDP_Growth!O$10)/('AEO Table 1'!$C$35*US_TX_GDP_Growth!$B$10)</f>
        <v>1.8125299078787223</v>
      </c>
      <c r="P64">
        <f>('AEO Table 1'!Q$35*US_TX_GDP_Growth!P$10)/('AEO Table 1'!$C$35*US_TX_GDP_Growth!$B$10)</f>
        <v>1.8659348091513996</v>
      </c>
      <c r="Q64">
        <f>('AEO Table 1'!R$35*US_TX_GDP_Growth!Q$10)/('AEO Table 1'!$C$35*US_TX_GDP_Growth!$B$10)</f>
        <v>1.8761098380084942</v>
      </c>
      <c r="R64">
        <f>('AEO Table 1'!S$35*US_TX_GDP_Growth!R$10)/('AEO Table 1'!$C$35*US_TX_GDP_Growth!$B$10)</f>
        <v>1.8922975391036188</v>
      </c>
      <c r="S64">
        <f>('AEO Table 1'!T$35*US_TX_GDP_Growth!S$10)/('AEO Table 1'!$C$35*US_TX_GDP_Growth!$B$10)</f>
        <v>1.9532148853417985</v>
      </c>
      <c r="T64">
        <f>('AEO Table 1'!U$35*US_TX_GDP_Growth!T$10)/('AEO Table 1'!$C$35*US_TX_GDP_Growth!$B$10)</f>
        <v>1.9665340203928909</v>
      </c>
      <c r="U64">
        <f>('AEO Table 1'!V$35*US_TX_GDP_Growth!U$10)/('AEO Table 1'!$C$35*US_TX_GDP_Growth!$B$10)</f>
        <v>2.0001900679099589</v>
      </c>
      <c r="V64">
        <f>('AEO Table 1'!W$35*US_TX_GDP_Growth!V$10)/('AEO Table 1'!$C$35*US_TX_GDP_Growth!$B$10)</f>
        <v>2.0265019833643652</v>
      </c>
      <c r="W64">
        <f>('AEO Table 1'!X$35*US_TX_GDP_Growth!W$10)/('AEO Table 1'!$C$35*US_TX_GDP_Growth!$B$10)</f>
        <v>2.0621995209930728</v>
      </c>
      <c r="X64">
        <f>('AEO Table 1'!Y$35*US_TX_GDP_Growth!X$10)/('AEO Table 1'!$C$35*US_TX_GDP_Growth!$B$10)</f>
        <v>2.0604757351489957</v>
      </c>
      <c r="Y64">
        <f>('AEO Table 1'!Z$35*US_TX_GDP_Growth!Y$10)/('AEO Table 1'!$C$35*US_TX_GDP_Growth!$B$10)</f>
        <v>2.0998331970631896</v>
      </c>
      <c r="Z64">
        <f>('AEO Table 1'!AA$35*US_TX_GDP_Growth!Z$10)/('AEO Table 1'!$C$35*US_TX_GDP_Growth!$B$10)</f>
        <v>2.108721954704361</v>
      </c>
      <c r="AA64">
        <f>('AEO Table 1'!AB$35*US_TX_GDP_Growth!AA$10)/('AEO Table 1'!$C$35*US_TX_GDP_Growth!$B$10)</f>
        <v>2.0028720883253177</v>
      </c>
      <c r="AB64">
        <f>('AEO Table 1'!AC$35*US_TX_GDP_Growth!AB$10)/('AEO Table 1'!$C$35*US_TX_GDP_Growth!$B$10)</f>
        <v>2.0770977758754339</v>
      </c>
      <c r="AC64">
        <f>('AEO Table 1'!AD$35*US_TX_GDP_Growth!AC$10)/('AEO Table 1'!$C$35*US_TX_GDP_Growth!$B$10)</f>
        <v>2.0103729532357781</v>
      </c>
      <c r="AD64">
        <f>('AEO Table 1'!AE$35*US_TX_GDP_Growth!AD$10)/('AEO Table 1'!$C$35*US_TX_GDP_Growth!$B$10)</f>
        <v>2.0855655038510426</v>
      </c>
      <c r="AE64">
        <f>('AEO Table 1'!AF$35*US_TX_GDP_Growth!AE$10)/('AEO Table 1'!$C$35*US_TX_GDP_Growth!$B$10)</f>
        <v>1.991292151136796</v>
      </c>
      <c r="AF64">
        <f ca="1">('AEO Table 1'!AG$35*US_TX_GDP_Growth!AF$10)/('AEO Table 1'!$C$35*US_TX_GDP_Growth!$B$10)</f>
        <v>1.9922008904412847</v>
      </c>
      <c r="AG64">
        <f ca="1">('AEO Table 1'!AH$35*US_TX_GDP_Growth!AG$10)/('AEO Table 1'!$C$35*US_TX_GDP_Growth!$B$10)</f>
        <v>1.9764991030289407</v>
      </c>
      <c r="AH64">
        <f ca="1">('AEO Table 1'!AI$35*US_TX_GDP_Growth!AH$10)/('AEO Table 1'!$C$35*US_TX_GDP_Growth!$B$10)</f>
        <v>1.9563723056363798</v>
      </c>
      <c r="AI64">
        <f ca="1">('AEO Table 1'!AJ$35*US_TX_GDP_Growth!AI$10)/('AEO Table 1'!$C$35*US_TX_GDP_Growth!$B$10)</f>
        <v>1.9586888096299289</v>
      </c>
    </row>
    <row r="65" spans="1:35" x14ac:dyDescent="0.45">
      <c r="A65" s="35" t="s">
        <v>229</v>
      </c>
      <c r="B65">
        <f>('AEO Table 1'!C$35*US_TX_GDP_Growth!B$10)/('AEO Table 1'!$C$35*US_TX_GDP_Growth!$B$10)</f>
        <v>1</v>
      </c>
      <c r="C65">
        <f>('AEO Table 1'!D$35*US_TX_GDP_Growth!C$10)/('AEO Table 1'!$C$35*US_TX_GDP_Growth!$B$10)</f>
        <v>1.2484976984879166</v>
      </c>
      <c r="D65">
        <f>('AEO Table 1'!E$35*US_TX_GDP_Growth!D$10)/('AEO Table 1'!$C$35*US_TX_GDP_Growth!$B$10)</f>
        <v>1.258585927002714</v>
      </c>
      <c r="E65">
        <f>('AEO Table 1'!F$35*US_TX_GDP_Growth!E$10)/('AEO Table 1'!$C$35*US_TX_GDP_Growth!$B$10)</f>
        <v>1.4904843286302953</v>
      </c>
      <c r="F65">
        <f>('AEO Table 1'!G$35*US_TX_GDP_Growth!F$10)/('AEO Table 1'!$C$35*US_TX_GDP_Growth!$B$10)</f>
        <v>1.5935059055776783</v>
      </c>
      <c r="G65">
        <f>('AEO Table 1'!H$35*US_TX_GDP_Growth!G$10)/('AEO Table 1'!$C$35*US_TX_GDP_Growth!$B$10)</f>
        <v>1.5877030930831524</v>
      </c>
      <c r="H65">
        <f>('AEO Table 1'!I$35*US_TX_GDP_Growth!H$10)/('AEO Table 1'!$C$35*US_TX_GDP_Growth!$B$10)</f>
        <v>1.6282361013396172</v>
      </c>
      <c r="I65">
        <f>('AEO Table 1'!J$35*US_TX_GDP_Growth!I$10)/('AEO Table 1'!$C$35*US_TX_GDP_Growth!$B$10)</f>
        <v>1.6601845733851692</v>
      </c>
      <c r="J65">
        <f>('AEO Table 1'!K$35*US_TX_GDP_Growth!J$10)/('AEO Table 1'!$C$35*US_TX_GDP_Growth!$B$10)</f>
        <v>1.7353957308320438</v>
      </c>
      <c r="K65">
        <f>('AEO Table 1'!L$35*US_TX_GDP_Growth!K$10)/('AEO Table 1'!$C$35*US_TX_GDP_Growth!$B$10)</f>
        <v>1.7409705504691002</v>
      </c>
      <c r="L65">
        <f>('AEO Table 1'!M$35*US_TX_GDP_Growth!L$10)/('AEO Table 1'!$C$35*US_TX_GDP_Growth!$B$10)</f>
        <v>1.6878192120181466</v>
      </c>
      <c r="M65">
        <f>('AEO Table 1'!N$35*US_TX_GDP_Growth!M$10)/('AEO Table 1'!$C$35*US_TX_GDP_Growth!$B$10)</f>
        <v>1.7405863186145023</v>
      </c>
      <c r="N65">
        <f>('AEO Table 1'!O$35*US_TX_GDP_Growth!N$10)/('AEO Table 1'!$C$35*US_TX_GDP_Growth!$B$10)</f>
        <v>1.7724579775910807</v>
      </c>
      <c r="O65">
        <f>('AEO Table 1'!P$35*US_TX_GDP_Growth!O$10)/('AEO Table 1'!$C$35*US_TX_GDP_Growth!$B$10)</f>
        <v>1.8125299078787223</v>
      </c>
      <c r="P65">
        <f>('AEO Table 1'!Q$35*US_TX_GDP_Growth!P$10)/('AEO Table 1'!$C$35*US_TX_GDP_Growth!$B$10)</f>
        <v>1.8659348091513996</v>
      </c>
      <c r="Q65">
        <f>('AEO Table 1'!R$35*US_TX_GDP_Growth!Q$10)/('AEO Table 1'!$C$35*US_TX_GDP_Growth!$B$10)</f>
        <v>1.8761098380084942</v>
      </c>
      <c r="R65">
        <f>('AEO Table 1'!S$35*US_TX_GDP_Growth!R$10)/('AEO Table 1'!$C$35*US_TX_GDP_Growth!$B$10)</f>
        <v>1.8922975391036188</v>
      </c>
      <c r="S65">
        <f>('AEO Table 1'!T$35*US_TX_GDP_Growth!S$10)/('AEO Table 1'!$C$35*US_TX_GDP_Growth!$B$10)</f>
        <v>1.9532148853417985</v>
      </c>
      <c r="T65">
        <f>('AEO Table 1'!U$35*US_TX_GDP_Growth!T$10)/('AEO Table 1'!$C$35*US_TX_GDP_Growth!$B$10)</f>
        <v>1.9665340203928909</v>
      </c>
      <c r="U65">
        <f>('AEO Table 1'!V$35*US_TX_GDP_Growth!U$10)/('AEO Table 1'!$C$35*US_TX_GDP_Growth!$B$10)</f>
        <v>2.0001900679099589</v>
      </c>
      <c r="V65">
        <f>('AEO Table 1'!W$35*US_TX_GDP_Growth!V$10)/('AEO Table 1'!$C$35*US_TX_GDP_Growth!$B$10)</f>
        <v>2.0265019833643652</v>
      </c>
      <c r="W65">
        <f>('AEO Table 1'!X$35*US_TX_GDP_Growth!W$10)/('AEO Table 1'!$C$35*US_TX_GDP_Growth!$B$10)</f>
        <v>2.0621995209930728</v>
      </c>
      <c r="X65">
        <f>('AEO Table 1'!Y$35*US_TX_GDP_Growth!X$10)/('AEO Table 1'!$C$35*US_TX_GDP_Growth!$B$10)</f>
        <v>2.0604757351489957</v>
      </c>
      <c r="Y65">
        <f>('AEO Table 1'!Z$35*US_TX_GDP_Growth!Y$10)/('AEO Table 1'!$C$35*US_TX_GDP_Growth!$B$10)</f>
        <v>2.0998331970631896</v>
      </c>
      <c r="Z65">
        <f>('AEO Table 1'!AA$35*US_TX_GDP_Growth!Z$10)/('AEO Table 1'!$C$35*US_TX_GDP_Growth!$B$10)</f>
        <v>2.108721954704361</v>
      </c>
      <c r="AA65">
        <f>('AEO Table 1'!AB$35*US_TX_GDP_Growth!AA$10)/('AEO Table 1'!$C$35*US_TX_GDP_Growth!$B$10)</f>
        <v>2.0028720883253177</v>
      </c>
      <c r="AB65">
        <f>('AEO Table 1'!AC$35*US_TX_GDP_Growth!AB$10)/('AEO Table 1'!$C$35*US_TX_GDP_Growth!$B$10)</f>
        <v>2.0770977758754339</v>
      </c>
      <c r="AC65">
        <f>('AEO Table 1'!AD$35*US_TX_GDP_Growth!AC$10)/('AEO Table 1'!$C$35*US_TX_GDP_Growth!$B$10)</f>
        <v>2.0103729532357781</v>
      </c>
      <c r="AD65">
        <f>('AEO Table 1'!AE$35*US_TX_GDP_Growth!AD$10)/('AEO Table 1'!$C$35*US_TX_GDP_Growth!$B$10)</f>
        <v>2.0855655038510426</v>
      </c>
      <c r="AE65">
        <f>('AEO Table 1'!AF$35*US_TX_GDP_Growth!AE$10)/('AEO Table 1'!$C$35*US_TX_GDP_Growth!$B$10)</f>
        <v>1.991292151136796</v>
      </c>
      <c r="AF65">
        <f ca="1">('AEO Table 1'!AG$35*US_TX_GDP_Growth!AF$10)/('AEO Table 1'!$C$35*US_TX_GDP_Growth!$B$10)</f>
        <v>1.9922008904412847</v>
      </c>
      <c r="AG65">
        <f ca="1">('AEO Table 1'!AH$35*US_TX_GDP_Growth!AG$10)/('AEO Table 1'!$C$35*US_TX_GDP_Growth!$B$10)</f>
        <v>1.9764991030289407</v>
      </c>
      <c r="AH65">
        <f ca="1">('AEO Table 1'!AI$35*US_TX_GDP_Growth!AH$10)/('AEO Table 1'!$C$35*US_TX_GDP_Growth!$B$10)</f>
        <v>1.9563723056363798</v>
      </c>
      <c r="AI65">
        <f ca="1">('AEO Table 1'!AJ$35*US_TX_GDP_Growth!AI$10)/('AEO Table 1'!$C$35*US_TX_GDP_Growth!$B$10)</f>
        <v>1.9586888096299289</v>
      </c>
    </row>
    <row r="66" spans="1:35" x14ac:dyDescent="0.45">
      <c r="A66" s="36" t="s">
        <v>253</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row>
    <row r="67" spans="1:35" x14ac:dyDescent="0.45">
      <c r="A67" s="36" t="s">
        <v>242</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row>
    <row r="68" spans="1:35" x14ac:dyDescent="0.45">
      <c r="A68" s="35" t="s">
        <v>243</v>
      </c>
      <c r="B68">
        <f>('AEO Table 1'!C$37*US_TX_GDP_Growth!B$10)/('AEO Table 1'!$C$37*US_TX_GDP_Growth!$B$10)</f>
        <v>1</v>
      </c>
      <c r="C68">
        <f>('AEO Table 1'!D$37*US_TX_GDP_Growth!C$10)/('AEO Table 1'!$C$37*US_TX_GDP_Growth!$B$10)</f>
        <v>1.0316352432480236</v>
      </c>
      <c r="D68">
        <f>('AEO Table 1'!E$37*US_TX_GDP_Growth!D$10)/('AEO Table 1'!$C$37*US_TX_GDP_Growth!$B$10)</f>
        <v>1.0286743924045103</v>
      </c>
      <c r="E68">
        <f>('AEO Table 1'!F$37*US_TX_GDP_Growth!E$10)/('AEO Table 1'!$C$37*US_TX_GDP_Growth!$B$10)</f>
        <v>0.99845988383641793</v>
      </c>
      <c r="F68">
        <f>('AEO Table 1'!G$37*US_TX_GDP_Growth!F$10)/('AEO Table 1'!$C$37*US_TX_GDP_Growth!$B$10)</f>
        <v>0.86643826271409141</v>
      </c>
      <c r="G68">
        <f>('AEO Table 1'!H$37*US_TX_GDP_Growth!G$10)/('AEO Table 1'!$C$37*US_TX_GDP_Growth!$B$10)</f>
        <v>0.89189418140621679</v>
      </c>
      <c r="H68">
        <f>('AEO Table 1'!I$37*US_TX_GDP_Growth!H$10)/('AEO Table 1'!$C$37*US_TX_GDP_Growth!$B$10)</f>
        <v>0.88151869468429911</v>
      </c>
      <c r="I68">
        <f>('AEO Table 1'!J$37*US_TX_GDP_Growth!I$10)/('AEO Table 1'!$C$37*US_TX_GDP_Growth!$B$10)</f>
        <v>0.9092069811589244</v>
      </c>
      <c r="J68">
        <f>('AEO Table 1'!K$37*US_TX_GDP_Growth!J$10)/('AEO Table 1'!$C$37*US_TX_GDP_Growth!$B$10)</f>
        <v>0.9006430137200433</v>
      </c>
      <c r="K68">
        <f>('AEO Table 1'!L$37*US_TX_GDP_Growth!K$10)/('AEO Table 1'!$C$37*US_TX_GDP_Growth!$B$10)</f>
        <v>0.92810694409158045</v>
      </c>
      <c r="L68">
        <f>('AEO Table 1'!M$37*US_TX_GDP_Growth!L$10)/('AEO Table 1'!$C$37*US_TX_GDP_Growth!$B$10)</f>
        <v>0.91878758013755291</v>
      </c>
      <c r="M68">
        <f>('AEO Table 1'!N$37*US_TX_GDP_Growth!M$10)/('AEO Table 1'!$C$37*US_TX_GDP_Growth!$B$10)</f>
        <v>0.83730604334729652</v>
      </c>
      <c r="N68">
        <f>('AEO Table 1'!O$37*US_TX_GDP_Growth!N$10)/('AEO Table 1'!$C$37*US_TX_GDP_Growth!$B$10)</f>
        <v>0.88760250855277401</v>
      </c>
      <c r="O68">
        <f>('AEO Table 1'!P$37*US_TX_GDP_Growth!O$10)/('AEO Table 1'!$C$37*US_TX_GDP_Growth!$B$10)</f>
        <v>0.8525581966488105</v>
      </c>
      <c r="P68">
        <f>('AEO Table 1'!Q$37*US_TX_GDP_Growth!P$10)/('AEO Table 1'!$C$37*US_TX_GDP_Growth!$B$10)</f>
        <v>0.84267032163777911</v>
      </c>
      <c r="Q68">
        <f>('AEO Table 1'!R$37*US_TX_GDP_Growth!Q$10)/('AEO Table 1'!$C$37*US_TX_GDP_Growth!$B$10)</f>
        <v>0.86746205761236883</v>
      </c>
      <c r="R68">
        <f>('AEO Table 1'!S$37*US_TX_GDP_Growth!R$10)/('AEO Table 1'!$C$37*US_TX_GDP_Growth!$B$10)</f>
        <v>0.86161102441029858</v>
      </c>
      <c r="S68">
        <f>('AEO Table 1'!T$37*US_TX_GDP_Growth!S$10)/('AEO Table 1'!$C$37*US_TX_GDP_Growth!$B$10)</f>
        <v>0.78133533125866617</v>
      </c>
      <c r="T68">
        <f>('AEO Table 1'!U$37*US_TX_GDP_Growth!T$10)/('AEO Table 1'!$C$37*US_TX_GDP_Growth!$B$10)</f>
        <v>0.79488038942071348</v>
      </c>
      <c r="U68">
        <f>('AEO Table 1'!V$37*US_TX_GDP_Growth!U$10)/('AEO Table 1'!$C$37*US_TX_GDP_Growth!$B$10)</f>
        <v>0.81686273321524261</v>
      </c>
      <c r="V68">
        <f>('AEO Table 1'!W$37*US_TX_GDP_Growth!V$10)/('AEO Table 1'!$C$37*US_TX_GDP_Growth!$B$10)</f>
        <v>0.83088705992608747</v>
      </c>
      <c r="W68">
        <f>('AEO Table 1'!X$37*US_TX_GDP_Growth!W$10)/('AEO Table 1'!$C$37*US_TX_GDP_Growth!$B$10)</f>
        <v>0.84595579140348809</v>
      </c>
      <c r="X68">
        <f>('AEO Table 1'!Y$37*US_TX_GDP_Growth!X$10)/('AEO Table 1'!$C$37*US_TX_GDP_Growth!$B$10)</f>
        <v>0.85539042425796263</v>
      </c>
      <c r="Y68">
        <f>('AEO Table 1'!Z$37*US_TX_GDP_Growth!Y$10)/('AEO Table 1'!$C$37*US_TX_GDP_Growth!$B$10)</f>
        <v>0.84446818712936789</v>
      </c>
      <c r="Z68">
        <f>('AEO Table 1'!AA$37*US_TX_GDP_Growth!Z$10)/('AEO Table 1'!$C$37*US_TX_GDP_Growth!$B$10)</f>
        <v>0.86297150891493635</v>
      </c>
      <c r="AA68">
        <f>('AEO Table 1'!AB$37*US_TX_GDP_Growth!AA$10)/('AEO Table 1'!$C$37*US_TX_GDP_Growth!$B$10)</f>
        <v>0.85109455576464133</v>
      </c>
      <c r="AB68">
        <f>('AEO Table 1'!AC$37*US_TX_GDP_Growth!AB$10)/('AEO Table 1'!$C$37*US_TX_GDP_Growth!$B$10)</f>
        <v>0.83391107070579329</v>
      </c>
      <c r="AC68">
        <f>('AEO Table 1'!AD$37*US_TX_GDP_Growth!AC$10)/('AEO Table 1'!$C$37*US_TX_GDP_Growth!$B$10)</f>
        <v>0.83403187826554448</v>
      </c>
      <c r="AD68">
        <f>('AEO Table 1'!AE$37*US_TX_GDP_Growth!AD$10)/('AEO Table 1'!$C$37*US_TX_GDP_Growth!$B$10)</f>
        <v>0.86248984320318578</v>
      </c>
      <c r="AE68">
        <f>('AEO Table 1'!AF$37*US_TX_GDP_Growth!AE$10)/('AEO Table 1'!$C$37*US_TX_GDP_Growth!$B$10)</f>
        <v>0.81224380458047107</v>
      </c>
      <c r="AF68">
        <f ca="1">('AEO Table 1'!AG$37*US_TX_GDP_Growth!AF$10)/('AEO Table 1'!$C$37*US_TX_GDP_Growth!$B$10)</f>
        <v>0.7780659338404583</v>
      </c>
      <c r="AG68">
        <f ca="1">('AEO Table 1'!AH$37*US_TX_GDP_Growth!AG$10)/('AEO Table 1'!$C$37*US_TX_GDP_Growth!$B$10)</f>
        <v>0.78373269685258429</v>
      </c>
      <c r="AH68">
        <f ca="1">('AEO Table 1'!AI$37*US_TX_GDP_Growth!AH$10)/('AEO Table 1'!$C$37*US_TX_GDP_Growth!$B$10)</f>
        <v>0.78939945986471016</v>
      </c>
      <c r="AI68">
        <f ca="1">('AEO Table 1'!AJ$37*US_TX_GDP_Growth!AI$10)/('AEO Table 1'!$C$37*US_TX_GDP_Growth!$B$10)</f>
        <v>0.79506622287683471</v>
      </c>
    </row>
    <row r="69" spans="1:35" x14ac:dyDescent="0.45">
      <c r="A69" s="35" t="s">
        <v>230</v>
      </c>
      <c r="B69">
        <f>('AEO Table 1'!C$35*US_TX_GDP_Growth!B$10)/('AEO Table 1'!$C$35*US_TX_GDP_Growth!$B$10)</f>
        <v>1</v>
      </c>
      <c r="C69">
        <f>('AEO Table 1'!D$35*US_TX_GDP_Growth!C$10)/('AEO Table 1'!$C$35*US_TX_GDP_Growth!$B$10)</f>
        <v>1.2484976984879166</v>
      </c>
      <c r="D69">
        <f>('AEO Table 1'!E$35*US_TX_GDP_Growth!D$10)/('AEO Table 1'!$C$35*US_TX_GDP_Growth!$B$10)</f>
        <v>1.258585927002714</v>
      </c>
      <c r="E69">
        <f>('AEO Table 1'!F$35*US_TX_GDP_Growth!E$10)/('AEO Table 1'!$C$35*US_TX_GDP_Growth!$B$10)</f>
        <v>1.4904843286302953</v>
      </c>
      <c r="F69">
        <f>('AEO Table 1'!G$35*US_TX_GDP_Growth!F$10)/('AEO Table 1'!$C$35*US_TX_GDP_Growth!$B$10)</f>
        <v>1.5935059055776783</v>
      </c>
      <c r="G69">
        <f>('AEO Table 1'!H$35*US_TX_GDP_Growth!G$10)/('AEO Table 1'!$C$35*US_TX_GDP_Growth!$B$10)</f>
        <v>1.5877030930831524</v>
      </c>
      <c r="H69">
        <f>('AEO Table 1'!I$35*US_TX_GDP_Growth!H$10)/('AEO Table 1'!$C$35*US_TX_GDP_Growth!$B$10)</f>
        <v>1.6282361013396172</v>
      </c>
      <c r="I69">
        <f>('AEO Table 1'!J$35*US_TX_GDP_Growth!I$10)/('AEO Table 1'!$C$35*US_TX_GDP_Growth!$B$10)</f>
        <v>1.6601845733851692</v>
      </c>
      <c r="J69">
        <f>('AEO Table 1'!K$35*US_TX_GDP_Growth!J$10)/('AEO Table 1'!$C$35*US_TX_GDP_Growth!$B$10)</f>
        <v>1.7353957308320438</v>
      </c>
      <c r="K69">
        <f>('AEO Table 1'!L$35*US_TX_GDP_Growth!K$10)/('AEO Table 1'!$C$35*US_TX_GDP_Growth!$B$10)</f>
        <v>1.7409705504691002</v>
      </c>
      <c r="L69">
        <f>('AEO Table 1'!M$35*US_TX_GDP_Growth!L$10)/('AEO Table 1'!$C$35*US_TX_GDP_Growth!$B$10)</f>
        <v>1.6878192120181466</v>
      </c>
      <c r="M69">
        <f>('AEO Table 1'!N$35*US_TX_GDP_Growth!M$10)/('AEO Table 1'!$C$35*US_TX_GDP_Growth!$B$10)</f>
        <v>1.7405863186145023</v>
      </c>
      <c r="N69">
        <f>('AEO Table 1'!O$35*US_TX_GDP_Growth!N$10)/('AEO Table 1'!$C$35*US_TX_GDP_Growth!$B$10)</f>
        <v>1.7724579775910807</v>
      </c>
      <c r="O69">
        <f>('AEO Table 1'!P$35*US_TX_GDP_Growth!O$10)/('AEO Table 1'!$C$35*US_TX_GDP_Growth!$B$10)</f>
        <v>1.8125299078787223</v>
      </c>
      <c r="P69">
        <f>('AEO Table 1'!Q$35*US_TX_GDP_Growth!P$10)/('AEO Table 1'!$C$35*US_TX_GDP_Growth!$B$10)</f>
        <v>1.8659348091513996</v>
      </c>
      <c r="Q69">
        <f>('AEO Table 1'!R$35*US_TX_GDP_Growth!Q$10)/('AEO Table 1'!$C$35*US_TX_GDP_Growth!$B$10)</f>
        <v>1.8761098380084942</v>
      </c>
      <c r="R69">
        <f>('AEO Table 1'!S$35*US_TX_GDP_Growth!R$10)/('AEO Table 1'!$C$35*US_TX_GDP_Growth!$B$10)</f>
        <v>1.8922975391036188</v>
      </c>
      <c r="S69">
        <f>('AEO Table 1'!T$35*US_TX_GDP_Growth!S$10)/('AEO Table 1'!$C$35*US_TX_GDP_Growth!$B$10)</f>
        <v>1.9532148853417985</v>
      </c>
      <c r="T69">
        <f>('AEO Table 1'!U$35*US_TX_GDP_Growth!T$10)/('AEO Table 1'!$C$35*US_TX_GDP_Growth!$B$10)</f>
        <v>1.9665340203928909</v>
      </c>
      <c r="U69">
        <f>('AEO Table 1'!V$35*US_TX_GDP_Growth!U$10)/('AEO Table 1'!$C$35*US_TX_GDP_Growth!$B$10)</f>
        <v>2.0001900679099589</v>
      </c>
      <c r="V69">
        <f>('AEO Table 1'!W$35*US_TX_GDP_Growth!V$10)/('AEO Table 1'!$C$35*US_TX_GDP_Growth!$B$10)</f>
        <v>2.0265019833643652</v>
      </c>
      <c r="W69">
        <f>('AEO Table 1'!X$35*US_TX_GDP_Growth!W$10)/('AEO Table 1'!$C$35*US_TX_GDP_Growth!$B$10)</f>
        <v>2.0621995209930728</v>
      </c>
      <c r="X69">
        <f>('AEO Table 1'!Y$35*US_TX_GDP_Growth!X$10)/('AEO Table 1'!$C$35*US_TX_GDP_Growth!$B$10)</f>
        <v>2.0604757351489957</v>
      </c>
      <c r="Y69">
        <f>('AEO Table 1'!Z$35*US_TX_GDP_Growth!Y$10)/('AEO Table 1'!$C$35*US_TX_GDP_Growth!$B$10)</f>
        <v>2.0998331970631896</v>
      </c>
      <c r="Z69">
        <f>('AEO Table 1'!AA$35*US_TX_GDP_Growth!Z$10)/('AEO Table 1'!$C$35*US_TX_GDP_Growth!$B$10)</f>
        <v>2.108721954704361</v>
      </c>
      <c r="AA69">
        <f>('AEO Table 1'!AB$35*US_TX_GDP_Growth!AA$10)/('AEO Table 1'!$C$35*US_TX_GDP_Growth!$B$10)</f>
        <v>2.0028720883253177</v>
      </c>
      <c r="AB69">
        <f>('AEO Table 1'!AC$35*US_TX_GDP_Growth!AB$10)/('AEO Table 1'!$C$35*US_TX_GDP_Growth!$B$10)</f>
        <v>2.0770977758754339</v>
      </c>
      <c r="AC69">
        <f>('AEO Table 1'!AD$35*US_TX_GDP_Growth!AC$10)/('AEO Table 1'!$C$35*US_TX_GDP_Growth!$B$10)</f>
        <v>2.0103729532357781</v>
      </c>
      <c r="AD69">
        <f>('AEO Table 1'!AE$35*US_TX_GDP_Growth!AD$10)/('AEO Table 1'!$C$35*US_TX_GDP_Growth!$B$10)</f>
        <v>2.0855655038510426</v>
      </c>
      <c r="AE69">
        <f>('AEO Table 1'!AF$35*US_TX_GDP_Growth!AE$10)/('AEO Table 1'!$C$35*US_TX_GDP_Growth!$B$10)</f>
        <v>1.991292151136796</v>
      </c>
      <c r="AF69">
        <f ca="1">('AEO Table 1'!AG$35*US_TX_GDP_Growth!AF$10)/('AEO Table 1'!$C$35*US_TX_GDP_Growth!$B$10)</f>
        <v>1.9922008904412847</v>
      </c>
      <c r="AG69">
        <f ca="1">('AEO Table 1'!AH$35*US_TX_GDP_Growth!AG$10)/('AEO Table 1'!$C$35*US_TX_GDP_Growth!$B$10)</f>
        <v>1.9764991030289407</v>
      </c>
      <c r="AH69">
        <f ca="1">('AEO Table 1'!AI$35*US_TX_GDP_Growth!AH$10)/('AEO Table 1'!$C$35*US_TX_GDP_Growth!$B$10)</f>
        <v>1.9563723056363798</v>
      </c>
      <c r="AI69">
        <f ca="1">('AEO Table 1'!AJ$35*US_TX_GDP_Growth!AI$10)/('AEO Table 1'!$C$35*US_TX_GDP_Growth!$B$10)</f>
        <v>1.9586888096299289</v>
      </c>
    </row>
    <row r="70" spans="1:35" x14ac:dyDescent="0.45">
      <c r="A70" s="35" t="s">
        <v>244</v>
      </c>
      <c r="B70">
        <f>('AEO Table 1'!C$35*US_TX_GDP_Growth!B$10)/('AEO Table 1'!$C$35*US_TX_GDP_Growth!$B$10)</f>
        <v>1</v>
      </c>
      <c r="C70">
        <f>('AEO Table 1'!D$35*US_TX_GDP_Growth!C$10)/('AEO Table 1'!$C$35*US_TX_GDP_Growth!$B$10)</f>
        <v>1.2484976984879166</v>
      </c>
      <c r="D70">
        <f>('AEO Table 1'!E$35*US_TX_GDP_Growth!D$10)/('AEO Table 1'!$C$35*US_TX_GDP_Growth!$B$10)</f>
        <v>1.258585927002714</v>
      </c>
      <c r="E70">
        <f>('AEO Table 1'!F$35*US_TX_GDP_Growth!E$10)/('AEO Table 1'!$C$35*US_TX_GDP_Growth!$B$10)</f>
        <v>1.4904843286302953</v>
      </c>
      <c r="F70">
        <f>('AEO Table 1'!G$35*US_TX_GDP_Growth!F$10)/('AEO Table 1'!$C$35*US_TX_GDP_Growth!$B$10)</f>
        <v>1.5935059055776783</v>
      </c>
      <c r="G70">
        <f>('AEO Table 1'!H$35*US_TX_GDP_Growth!G$10)/('AEO Table 1'!$C$35*US_TX_GDP_Growth!$B$10)</f>
        <v>1.5877030930831524</v>
      </c>
      <c r="H70">
        <f>('AEO Table 1'!I$35*US_TX_GDP_Growth!H$10)/('AEO Table 1'!$C$35*US_TX_GDP_Growth!$B$10)</f>
        <v>1.6282361013396172</v>
      </c>
      <c r="I70">
        <f>('AEO Table 1'!J$35*US_TX_GDP_Growth!I$10)/('AEO Table 1'!$C$35*US_TX_GDP_Growth!$B$10)</f>
        <v>1.6601845733851692</v>
      </c>
      <c r="J70">
        <f>('AEO Table 1'!K$35*US_TX_GDP_Growth!J$10)/('AEO Table 1'!$C$35*US_TX_GDP_Growth!$B$10)</f>
        <v>1.7353957308320438</v>
      </c>
      <c r="K70">
        <f>('AEO Table 1'!L$35*US_TX_GDP_Growth!K$10)/('AEO Table 1'!$C$35*US_TX_GDP_Growth!$B$10)</f>
        <v>1.7409705504691002</v>
      </c>
      <c r="L70">
        <f>('AEO Table 1'!M$35*US_TX_GDP_Growth!L$10)/('AEO Table 1'!$C$35*US_TX_GDP_Growth!$B$10)</f>
        <v>1.6878192120181466</v>
      </c>
      <c r="M70">
        <f>('AEO Table 1'!N$35*US_TX_GDP_Growth!M$10)/('AEO Table 1'!$C$35*US_TX_GDP_Growth!$B$10)</f>
        <v>1.7405863186145023</v>
      </c>
      <c r="N70">
        <f>('AEO Table 1'!O$35*US_TX_GDP_Growth!N$10)/('AEO Table 1'!$C$35*US_TX_GDP_Growth!$B$10)</f>
        <v>1.7724579775910807</v>
      </c>
      <c r="O70">
        <f>('AEO Table 1'!P$35*US_TX_GDP_Growth!O$10)/('AEO Table 1'!$C$35*US_TX_GDP_Growth!$B$10)</f>
        <v>1.8125299078787223</v>
      </c>
      <c r="P70">
        <f>('AEO Table 1'!Q$35*US_TX_GDP_Growth!P$10)/('AEO Table 1'!$C$35*US_TX_GDP_Growth!$B$10)</f>
        <v>1.8659348091513996</v>
      </c>
      <c r="Q70">
        <f>('AEO Table 1'!R$35*US_TX_GDP_Growth!Q$10)/('AEO Table 1'!$C$35*US_TX_GDP_Growth!$B$10)</f>
        <v>1.8761098380084942</v>
      </c>
      <c r="R70">
        <f>('AEO Table 1'!S$35*US_TX_GDP_Growth!R$10)/('AEO Table 1'!$C$35*US_TX_GDP_Growth!$B$10)</f>
        <v>1.8922975391036188</v>
      </c>
      <c r="S70">
        <f>('AEO Table 1'!T$35*US_TX_GDP_Growth!S$10)/('AEO Table 1'!$C$35*US_TX_GDP_Growth!$B$10)</f>
        <v>1.9532148853417985</v>
      </c>
      <c r="T70">
        <f>('AEO Table 1'!U$35*US_TX_GDP_Growth!T$10)/('AEO Table 1'!$C$35*US_TX_GDP_Growth!$B$10)</f>
        <v>1.9665340203928909</v>
      </c>
      <c r="U70">
        <f>('AEO Table 1'!V$35*US_TX_GDP_Growth!U$10)/('AEO Table 1'!$C$35*US_TX_GDP_Growth!$B$10)</f>
        <v>2.0001900679099589</v>
      </c>
      <c r="V70">
        <f>('AEO Table 1'!W$35*US_TX_GDP_Growth!V$10)/('AEO Table 1'!$C$35*US_TX_GDP_Growth!$B$10)</f>
        <v>2.0265019833643652</v>
      </c>
      <c r="W70">
        <f>('AEO Table 1'!X$35*US_TX_GDP_Growth!W$10)/('AEO Table 1'!$C$35*US_TX_GDP_Growth!$B$10)</f>
        <v>2.0621995209930728</v>
      </c>
      <c r="X70">
        <f>('AEO Table 1'!Y$35*US_TX_GDP_Growth!X$10)/('AEO Table 1'!$C$35*US_TX_GDP_Growth!$B$10)</f>
        <v>2.0604757351489957</v>
      </c>
      <c r="Y70">
        <f>('AEO Table 1'!Z$35*US_TX_GDP_Growth!Y$10)/('AEO Table 1'!$C$35*US_TX_GDP_Growth!$B$10)</f>
        <v>2.0998331970631896</v>
      </c>
      <c r="Z70">
        <f>('AEO Table 1'!AA$35*US_TX_GDP_Growth!Z$10)/('AEO Table 1'!$C$35*US_TX_GDP_Growth!$B$10)</f>
        <v>2.108721954704361</v>
      </c>
      <c r="AA70">
        <f>('AEO Table 1'!AB$35*US_TX_GDP_Growth!AA$10)/('AEO Table 1'!$C$35*US_TX_GDP_Growth!$B$10)</f>
        <v>2.0028720883253177</v>
      </c>
      <c r="AB70">
        <f>('AEO Table 1'!AC$35*US_TX_GDP_Growth!AB$10)/('AEO Table 1'!$C$35*US_TX_GDP_Growth!$B$10)</f>
        <v>2.0770977758754339</v>
      </c>
      <c r="AC70">
        <f>('AEO Table 1'!AD$35*US_TX_GDP_Growth!AC$10)/('AEO Table 1'!$C$35*US_TX_GDP_Growth!$B$10)</f>
        <v>2.0103729532357781</v>
      </c>
      <c r="AD70">
        <f>('AEO Table 1'!AE$35*US_TX_GDP_Growth!AD$10)/('AEO Table 1'!$C$35*US_TX_GDP_Growth!$B$10)</f>
        <v>2.0855655038510426</v>
      </c>
      <c r="AE70">
        <f>('AEO Table 1'!AF$35*US_TX_GDP_Growth!AE$10)/('AEO Table 1'!$C$35*US_TX_GDP_Growth!$B$10)</f>
        <v>1.991292151136796</v>
      </c>
      <c r="AF70">
        <f ca="1">('AEO Table 1'!AG$35*US_TX_GDP_Growth!AF$10)/('AEO Table 1'!$C$35*US_TX_GDP_Growth!$B$10)</f>
        <v>1.9922008904412847</v>
      </c>
      <c r="AG70">
        <f ca="1">('AEO Table 1'!AH$35*US_TX_GDP_Growth!AG$10)/('AEO Table 1'!$C$35*US_TX_GDP_Growth!$B$10)</f>
        <v>1.9764991030289407</v>
      </c>
      <c r="AH70">
        <f ca="1">('AEO Table 1'!AI$35*US_TX_GDP_Growth!AH$10)/('AEO Table 1'!$C$35*US_TX_GDP_Growth!$B$10)</f>
        <v>1.9563723056363798</v>
      </c>
      <c r="AI70">
        <f ca="1">('AEO Table 1'!AJ$35*US_TX_GDP_Growth!AI$10)/('AEO Table 1'!$C$35*US_TX_GDP_Growth!$B$10)</f>
        <v>1.9586888096299289</v>
      </c>
    </row>
    <row r="71" spans="1:35" x14ac:dyDescent="0.45">
      <c r="A71" s="35" t="s">
        <v>231</v>
      </c>
      <c r="B71">
        <f>('AEO Table 1'!C$35*US_TX_GDP_Growth!B$10)/('AEO Table 1'!$C$35*US_TX_GDP_Growth!$B$10)</f>
        <v>1</v>
      </c>
      <c r="C71">
        <f>('AEO Table 1'!D$35*US_TX_GDP_Growth!C$10)/('AEO Table 1'!$C$35*US_TX_GDP_Growth!$B$10)</f>
        <v>1.2484976984879166</v>
      </c>
      <c r="D71">
        <f>('AEO Table 1'!E$35*US_TX_GDP_Growth!D$10)/('AEO Table 1'!$C$35*US_TX_GDP_Growth!$B$10)</f>
        <v>1.258585927002714</v>
      </c>
      <c r="E71">
        <f>('AEO Table 1'!F$35*US_TX_GDP_Growth!E$10)/('AEO Table 1'!$C$35*US_TX_GDP_Growth!$B$10)</f>
        <v>1.4904843286302953</v>
      </c>
      <c r="F71">
        <f>('AEO Table 1'!G$35*US_TX_GDP_Growth!F$10)/('AEO Table 1'!$C$35*US_TX_GDP_Growth!$B$10)</f>
        <v>1.5935059055776783</v>
      </c>
      <c r="G71">
        <f>('AEO Table 1'!H$35*US_TX_GDP_Growth!G$10)/('AEO Table 1'!$C$35*US_TX_GDP_Growth!$B$10)</f>
        <v>1.5877030930831524</v>
      </c>
      <c r="H71">
        <f>('AEO Table 1'!I$35*US_TX_GDP_Growth!H$10)/('AEO Table 1'!$C$35*US_TX_GDP_Growth!$B$10)</f>
        <v>1.6282361013396172</v>
      </c>
      <c r="I71">
        <f>('AEO Table 1'!J$35*US_TX_GDP_Growth!I$10)/('AEO Table 1'!$C$35*US_TX_GDP_Growth!$B$10)</f>
        <v>1.6601845733851692</v>
      </c>
      <c r="J71">
        <f>('AEO Table 1'!K$35*US_TX_GDP_Growth!J$10)/('AEO Table 1'!$C$35*US_TX_GDP_Growth!$B$10)</f>
        <v>1.7353957308320438</v>
      </c>
      <c r="K71">
        <f>('AEO Table 1'!L$35*US_TX_GDP_Growth!K$10)/('AEO Table 1'!$C$35*US_TX_GDP_Growth!$B$10)</f>
        <v>1.7409705504691002</v>
      </c>
      <c r="L71">
        <f>('AEO Table 1'!M$35*US_TX_GDP_Growth!L$10)/('AEO Table 1'!$C$35*US_TX_GDP_Growth!$B$10)</f>
        <v>1.6878192120181466</v>
      </c>
      <c r="M71">
        <f>('AEO Table 1'!N$35*US_TX_GDP_Growth!M$10)/('AEO Table 1'!$C$35*US_TX_GDP_Growth!$B$10)</f>
        <v>1.7405863186145023</v>
      </c>
      <c r="N71">
        <f>('AEO Table 1'!O$35*US_TX_GDP_Growth!N$10)/('AEO Table 1'!$C$35*US_TX_GDP_Growth!$B$10)</f>
        <v>1.7724579775910807</v>
      </c>
      <c r="O71">
        <f>('AEO Table 1'!P$35*US_TX_GDP_Growth!O$10)/('AEO Table 1'!$C$35*US_TX_GDP_Growth!$B$10)</f>
        <v>1.8125299078787223</v>
      </c>
      <c r="P71">
        <f>('AEO Table 1'!Q$35*US_TX_GDP_Growth!P$10)/('AEO Table 1'!$C$35*US_TX_GDP_Growth!$B$10)</f>
        <v>1.8659348091513996</v>
      </c>
      <c r="Q71">
        <f>('AEO Table 1'!R$35*US_TX_GDP_Growth!Q$10)/('AEO Table 1'!$C$35*US_TX_GDP_Growth!$B$10)</f>
        <v>1.8761098380084942</v>
      </c>
      <c r="R71">
        <f>('AEO Table 1'!S$35*US_TX_GDP_Growth!R$10)/('AEO Table 1'!$C$35*US_TX_GDP_Growth!$B$10)</f>
        <v>1.8922975391036188</v>
      </c>
      <c r="S71">
        <f>('AEO Table 1'!T$35*US_TX_GDP_Growth!S$10)/('AEO Table 1'!$C$35*US_TX_GDP_Growth!$B$10)</f>
        <v>1.9532148853417985</v>
      </c>
      <c r="T71">
        <f>('AEO Table 1'!U$35*US_TX_GDP_Growth!T$10)/('AEO Table 1'!$C$35*US_TX_GDP_Growth!$B$10)</f>
        <v>1.9665340203928909</v>
      </c>
      <c r="U71">
        <f>('AEO Table 1'!V$35*US_TX_GDP_Growth!U$10)/('AEO Table 1'!$C$35*US_TX_GDP_Growth!$B$10)</f>
        <v>2.0001900679099589</v>
      </c>
      <c r="V71">
        <f>('AEO Table 1'!W$35*US_TX_GDP_Growth!V$10)/('AEO Table 1'!$C$35*US_TX_GDP_Growth!$B$10)</f>
        <v>2.0265019833643652</v>
      </c>
      <c r="W71">
        <f>('AEO Table 1'!X$35*US_TX_GDP_Growth!W$10)/('AEO Table 1'!$C$35*US_TX_GDP_Growth!$B$10)</f>
        <v>2.0621995209930728</v>
      </c>
      <c r="X71">
        <f>('AEO Table 1'!Y$35*US_TX_GDP_Growth!X$10)/('AEO Table 1'!$C$35*US_TX_GDP_Growth!$B$10)</f>
        <v>2.0604757351489957</v>
      </c>
      <c r="Y71">
        <f>('AEO Table 1'!Z$35*US_TX_GDP_Growth!Y$10)/('AEO Table 1'!$C$35*US_TX_GDP_Growth!$B$10)</f>
        <v>2.0998331970631896</v>
      </c>
      <c r="Z71">
        <f>('AEO Table 1'!AA$35*US_TX_GDP_Growth!Z$10)/('AEO Table 1'!$C$35*US_TX_GDP_Growth!$B$10)</f>
        <v>2.108721954704361</v>
      </c>
      <c r="AA71">
        <f>('AEO Table 1'!AB$35*US_TX_GDP_Growth!AA$10)/('AEO Table 1'!$C$35*US_TX_GDP_Growth!$B$10)</f>
        <v>2.0028720883253177</v>
      </c>
      <c r="AB71">
        <f>('AEO Table 1'!AC$35*US_TX_GDP_Growth!AB$10)/('AEO Table 1'!$C$35*US_TX_GDP_Growth!$B$10)</f>
        <v>2.0770977758754339</v>
      </c>
      <c r="AC71">
        <f>('AEO Table 1'!AD$35*US_TX_GDP_Growth!AC$10)/('AEO Table 1'!$C$35*US_TX_GDP_Growth!$B$10)</f>
        <v>2.0103729532357781</v>
      </c>
      <c r="AD71">
        <f>('AEO Table 1'!AE$35*US_TX_GDP_Growth!AD$10)/('AEO Table 1'!$C$35*US_TX_GDP_Growth!$B$10)</f>
        <v>2.0855655038510426</v>
      </c>
      <c r="AE71">
        <f>('AEO Table 1'!AF$35*US_TX_GDP_Growth!AE$10)/('AEO Table 1'!$C$35*US_TX_GDP_Growth!$B$10)</f>
        <v>1.991292151136796</v>
      </c>
      <c r="AF71">
        <f ca="1">('AEO Table 1'!AG$35*US_TX_GDP_Growth!AF$10)/('AEO Table 1'!$C$35*US_TX_GDP_Growth!$B$10)</f>
        <v>1.9922008904412847</v>
      </c>
      <c r="AG71">
        <f ca="1">('AEO Table 1'!AH$35*US_TX_GDP_Growth!AG$10)/('AEO Table 1'!$C$35*US_TX_GDP_Growth!$B$10)</f>
        <v>1.9764991030289407</v>
      </c>
      <c r="AH71">
        <f ca="1">('AEO Table 1'!AI$35*US_TX_GDP_Growth!AH$10)/('AEO Table 1'!$C$35*US_TX_GDP_Growth!$B$10)</f>
        <v>1.9563723056363798</v>
      </c>
      <c r="AI71">
        <f ca="1">('AEO Table 1'!AJ$35*US_TX_GDP_Growth!AI$10)/('AEO Table 1'!$C$35*US_TX_GDP_Growth!$B$10)</f>
        <v>1.9586888096299289</v>
      </c>
    </row>
    <row r="72" spans="1:35" x14ac:dyDescent="0.45">
      <c r="A72" s="35" t="s">
        <v>245</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row>
    <row r="73" spans="1:35" x14ac:dyDescent="0.45">
      <c r="A73" s="35" t="s">
        <v>246</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row>
    <row r="74" spans="1:35" x14ac:dyDescent="0.45">
      <c r="B74" s="3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44"/>
  <sheetViews>
    <sheetView topLeftCell="A4" workbookViewId="0">
      <selection activeCell="A24" sqref="A24:B44"/>
    </sheetView>
  </sheetViews>
  <sheetFormatPr defaultColWidth="8.796875" defaultRowHeight="14.25" x14ac:dyDescent="0.45"/>
  <cols>
    <col min="1" max="1" width="36.33203125" customWidth="1"/>
    <col min="2" max="35" width="13" customWidth="1"/>
  </cols>
  <sheetData>
    <row r="1" spans="1:35" x14ac:dyDescent="0.45">
      <c r="A1" s="33" t="s">
        <v>588</v>
      </c>
      <c r="B1" s="236">
        <v>2017</v>
      </c>
      <c r="C1" s="5">
        <v>2018</v>
      </c>
      <c r="D1" s="236">
        <v>2019</v>
      </c>
      <c r="E1" s="5">
        <v>2020</v>
      </c>
      <c r="F1" s="236">
        <v>2021</v>
      </c>
      <c r="G1" s="5">
        <v>2022</v>
      </c>
      <c r="H1" s="236">
        <v>2023</v>
      </c>
      <c r="I1" s="5">
        <v>2024</v>
      </c>
      <c r="J1" s="236">
        <v>2025</v>
      </c>
      <c r="K1" s="5">
        <v>2026</v>
      </c>
      <c r="L1" s="236">
        <v>2027</v>
      </c>
      <c r="M1" s="5">
        <v>2028</v>
      </c>
      <c r="N1" s="236">
        <v>2029</v>
      </c>
      <c r="O1" s="5">
        <v>2030</v>
      </c>
      <c r="P1" s="236">
        <v>2031</v>
      </c>
      <c r="Q1" s="5">
        <v>2032</v>
      </c>
      <c r="R1" s="236">
        <v>2033</v>
      </c>
      <c r="S1" s="5">
        <v>2034</v>
      </c>
      <c r="T1" s="236">
        <v>2035</v>
      </c>
      <c r="U1" s="5">
        <v>2036</v>
      </c>
      <c r="V1" s="236">
        <v>2037</v>
      </c>
      <c r="W1" s="5">
        <v>2038</v>
      </c>
      <c r="X1" s="236">
        <v>2039</v>
      </c>
      <c r="Y1" s="5">
        <v>2040</v>
      </c>
      <c r="Z1" s="236">
        <v>2041</v>
      </c>
      <c r="AA1" s="5">
        <v>2042</v>
      </c>
      <c r="AB1" s="236">
        <v>2043</v>
      </c>
      <c r="AC1" s="5">
        <v>2044</v>
      </c>
      <c r="AD1" s="236">
        <v>2045</v>
      </c>
      <c r="AE1" s="5">
        <v>2046</v>
      </c>
      <c r="AF1" s="236">
        <v>2047</v>
      </c>
      <c r="AG1" s="5">
        <v>2048</v>
      </c>
      <c r="AH1" s="236">
        <v>2049</v>
      </c>
      <c r="AI1" s="5">
        <v>2050</v>
      </c>
    </row>
    <row r="2" spans="1:35" x14ac:dyDescent="0.45">
      <c r="A2" s="33" t="s">
        <v>232</v>
      </c>
      <c r="B2" s="32">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c r="AH2">
        <f>$B2*'Time Series Scaling Factors'!AH3</f>
        <v>0</v>
      </c>
      <c r="AI2">
        <f>$B2*'Time Series Scaling Factors'!AI3</f>
        <v>0</v>
      </c>
    </row>
    <row r="3" spans="1:35" x14ac:dyDescent="0.45">
      <c r="A3" s="34" t="s">
        <v>233</v>
      </c>
      <c r="B3" s="32">
        <f>'Start Year Data'!B27</f>
        <v>0</v>
      </c>
      <c r="C3">
        <f>$B3*'Time Series Scaling Factors'!C4</f>
        <v>0</v>
      </c>
      <c r="D3">
        <f>$B3*'Time Series Scaling Factors'!D4</f>
        <v>0</v>
      </c>
      <c r="E3">
        <f>$B3*'Time Series Scaling Factors'!E4</f>
        <v>0</v>
      </c>
      <c r="F3">
        <f>$B3*'Time Series Scaling Factors'!F4</f>
        <v>0</v>
      </c>
      <c r="G3">
        <f>$B3*'Time Series Scaling Factors'!G4</f>
        <v>0</v>
      </c>
      <c r="H3">
        <f>$B3*'Time Series Scaling Factors'!H4</f>
        <v>0</v>
      </c>
      <c r="I3">
        <f>$B3*'Time Series Scaling Factors'!I4</f>
        <v>0</v>
      </c>
      <c r="J3">
        <f>$B3*'Time Series Scaling Factors'!J4</f>
        <v>0</v>
      </c>
      <c r="K3">
        <f>$B3*'Time Series Scaling Factors'!K4</f>
        <v>0</v>
      </c>
      <c r="L3">
        <f>$B3*'Time Series Scaling Factors'!L4</f>
        <v>0</v>
      </c>
      <c r="M3">
        <f>$B3*'Time Series Scaling Factors'!M4</f>
        <v>0</v>
      </c>
      <c r="N3">
        <f>$B3*'Time Series Scaling Factors'!N4</f>
        <v>0</v>
      </c>
      <c r="O3">
        <f>$B3*'Time Series Scaling Factors'!O4</f>
        <v>0</v>
      </c>
      <c r="P3">
        <f>$B3*'Time Series Scaling Factors'!P4</f>
        <v>0</v>
      </c>
      <c r="Q3">
        <f>$B3*'Time Series Scaling Factors'!Q4</f>
        <v>0</v>
      </c>
      <c r="R3">
        <f>$B3*'Time Series Scaling Factors'!R4</f>
        <v>0</v>
      </c>
      <c r="S3">
        <f>$B3*'Time Series Scaling Factors'!S4</f>
        <v>0</v>
      </c>
      <c r="T3">
        <f>$B3*'Time Series Scaling Factors'!T4</f>
        <v>0</v>
      </c>
      <c r="U3">
        <f>$B3*'Time Series Scaling Factors'!U4</f>
        <v>0</v>
      </c>
      <c r="V3">
        <f>$B3*'Time Series Scaling Factors'!V4</f>
        <v>0</v>
      </c>
      <c r="W3">
        <f>$B3*'Time Series Scaling Factors'!W4</f>
        <v>0</v>
      </c>
      <c r="X3">
        <f>$B3*'Time Series Scaling Factors'!X4</f>
        <v>0</v>
      </c>
      <c r="Y3">
        <f>$B3*'Time Series Scaling Factors'!Y4</f>
        <v>0</v>
      </c>
      <c r="Z3">
        <f>$B3*'Time Series Scaling Factors'!Z4</f>
        <v>0</v>
      </c>
      <c r="AA3">
        <f>$B3*'Time Series Scaling Factors'!AA4</f>
        <v>0</v>
      </c>
      <c r="AB3">
        <f>$B3*'Time Series Scaling Factors'!AB4</f>
        <v>0</v>
      </c>
      <c r="AC3">
        <f>$B3*'Time Series Scaling Factors'!AC4</f>
        <v>0</v>
      </c>
      <c r="AD3">
        <f>$B3*'Time Series Scaling Factors'!AD4</f>
        <v>0</v>
      </c>
      <c r="AE3">
        <f>$B3*'Time Series Scaling Factors'!AE4</f>
        <v>0</v>
      </c>
      <c r="AF3">
        <f ca="1">$B3*'Time Series Scaling Factors'!AF4</f>
        <v>0</v>
      </c>
      <c r="AG3">
        <f ca="1">$B3*'Time Series Scaling Factors'!AG4</f>
        <v>0</v>
      </c>
      <c r="AH3">
        <f ca="1">$B3*'Time Series Scaling Factors'!AH4</f>
        <v>0</v>
      </c>
      <c r="AI3">
        <f ca="1">$B3*'Time Series Scaling Factors'!AI4</f>
        <v>0</v>
      </c>
    </row>
    <row r="4" spans="1:35" x14ac:dyDescent="0.45">
      <c r="A4" s="34" t="s">
        <v>224</v>
      </c>
      <c r="B4" s="32">
        <f>'Start Year Data'!B28</f>
        <v>7399507278000000</v>
      </c>
      <c r="C4">
        <f>$B4*'Time Series Scaling Factors'!C5</f>
        <v>8049610244994208</v>
      </c>
      <c r="D4">
        <f>$B4*'Time Series Scaling Factors'!D5</f>
        <v>8926367223604389</v>
      </c>
      <c r="E4">
        <f>$B4*'Time Series Scaling Factors'!E5</f>
        <v>9366445945127740</v>
      </c>
      <c r="F4">
        <f>$B4*'Time Series Scaling Factors'!F5</f>
        <v>9617087160318844</v>
      </c>
      <c r="G4">
        <f>$B4*'Time Series Scaling Factors'!G5</f>
        <v>9845447987813462</v>
      </c>
      <c r="H4">
        <f>$B4*'Time Series Scaling Factors'!H5</f>
        <v>1.0117698955240292E+16</v>
      </c>
      <c r="I4">
        <f>$B4*'Time Series Scaling Factors'!I5</f>
        <v>1.0404231277283324E+16</v>
      </c>
      <c r="J4">
        <f>$B4*'Time Series Scaling Factors'!J5</f>
        <v>1.0734159650283518E+16</v>
      </c>
      <c r="K4">
        <f>$B4*'Time Series Scaling Factors'!K5</f>
        <v>1.1058795251488628E+16</v>
      </c>
      <c r="L4">
        <f>$B4*'Time Series Scaling Factors'!L5</f>
        <v>1.131042497851701E+16</v>
      </c>
      <c r="M4">
        <f>$B4*'Time Series Scaling Factors'!M5</f>
        <v>1.1581127463538994E+16</v>
      </c>
      <c r="N4">
        <f>$B4*'Time Series Scaling Factors'!N5</f>
        <v>1.1763342663574532E+16</v>
      </c>
      <c r="O4">
        <f>$B4*'Time Series Scaling Factors'!O5</f>
        <v>1.1913427942597384E+16</v>
      </c>
      <c r="P4">
        <f>$B4*'Time Series Scaling Factors'!P5</f>
        <v>1.2108244931740532E+16</v>
      </c>
      <c r="Q4">
        <f>$B4*'Time Series Scaling Factors'!Q5</f>
        <v>1.2308552424307216E+16</v>
      </c>
      <c r="R4">
        <f>$B4*'Time Series Scaling Factors'!R5</f>
        <v>1.2410986862797102E+16</v>
      </c>
      <c r="S4">
        <f>$B4*'Time Series Scaling Factors'!S5</f>
        <v>1.2565242877830418E+16</v>
      </c>
      <c r="T4">
        <f>$B4*'Time Series Scaling Factors'!T5</f>
        <v>1.2698080145870414E+16</v>
      </c>
      <c r="U4">
        <f>$B4*'Time Series Scaling Factors'!U5</f>
        <v>1.2844068970360164E+16</v>
      </c>
      <c r="V4">
        <f>$B4*'Time Series Scaling Factors'!V5</f>
        <v>1.2994317262952602E+16</v>
      </c>
      <c r="W4">
        <f>$B4*'Time Series Scaling Factors'!W5</f>
        <v>1.3146347362724834E+16</v>
      </c>
      <c r="X4">
        <f>$B4*'Time Series Scaling Factors'!X5</f>
        <v>1.3290081372928882E+16</v>
      </c>
      <c r="Y4">
        <f>$B4*'Time Series Scaling Factors'!Y5</f>
        <v>1.3477291385098246E+16</v>
      </c>
      <c r="Z4">
        <f>$B4*'Time Series Scaling Factors'!Z5</f>
        <v>1.363928807349881E+16</v>
      </c>
      <c r="AA4">
        <f>$B4*'Time Series Scaling Factors'!AA5</f>
        <v>1.3819741330621294E+16</v>
      </c>
      <c r="AB4">
        <f>$B4*'Time Series Scaling Factors'!AB5</f>
        <v>1.3966257554205568E+16</v>
      </c>
      <c r="AC4">
        <f>$B4*'Time Series Scaling Factors'!AC5</f>
        <v>1.419782018196768E+16</v>
      </c>
      <c r="AD4">
        <f>$B4*'Time Series Scaling Factors'!AD5</f>
        <v>1.441108728653683E+16</v>
      </c>
      <c r="AE4">
        <f>$B4*'Time Series Scaling Factors'!AE5</f>
        <v>1.4601527845998158E+16</v>
      </c>
      <c r="AF4">
        <f ca="1">$B4*'Time Series Scaling Factors'!AF5</f>
        <v>1.4874747397342538E+16</v>
      </c>
      <c r="AG4">
        <f ca="1">$B4*'Time Series Scaling Factors'!AG5</f>
        <v>1.510816082701479E+16</v>
      </c>
      <c r="AH4">
        <f ca="1">$B4*'Time Series Scaling Factors'!AH5</f>
        <v>1.5282916972457104E+16</v>
      </c>
      <c r="AI4">
        <f ca="1">$B4*'Time Series Scaling Factors'!AI5</f>
        <v>1.5502594901784248E+16</v>
      </c>
    </row>
    <row r="5" spans="1:35" x14ac:dyDescent="0.45">
      <c r="A5" s="34" t="s">
        <v>234</v>
      </c>
      <c r="B5" s="32">
        <f>'Start Year Data'!B29</f>
        <v>0</v>
      </c>
      <c r="C5">
        <f>$B5*'Time Series Scaling Factors'!C6</f>
        <v>0</v>
      </c>
      <c r="D5">
        <f>$B5*'Time Series Scaling Factors'!D6</f>
        <v>0</v>
      </c>
      <c r="E5">
        <f>$B5*'Time Series Scaling Factors'!E6</f>
        <v>0</v>
      </c>
      <c r="F5">
        <f>$B5*'Time Series Scaling Factors'!F6</f>
        <v>0</v>
      </c>
      <c r="G5">
        <f>$B5*'Time Series Scaling Factors'!G6</f>
        <v>0</v>
      </c>
      <c r="H5">
        <f>$B5*'Time Series Scaling Factors'!H6</f>
        <v>0</v>
      </c>
      <c r="I5">
        <f>$B5*'Time Series Scaling Factors'!I6</f>
        <v>0</v>
      </c>
      <c r="J5">
        <f>$B5*'Time Series Scaling Factors'!J6</f>
        <v>0</v>
      </c>
      <c r="K5">
        <f>$B5*'Time Series Scaling Factors'!K6</f>
        <v>0</v>
      </c>
      <c r="L5">
        <f>$B5*'Time Series Scaling Factors'!L6</f>
        <v>0</v>
      </c>
      <c r="M5">
        <f>$B5*'Time Series Scaling Factors'!M6</f>
        <v>0</v>
      </c>
      <c r="N5">
        <f>$B5*'Time Series Scaling Factors'!N6</f>
        <v>0</v>
      </c>
      <c r="O5">
        <f>$B5*'Time Series Scaling Factors'!O6</f>
        <v>0</v>
      </c>
      <c r="P5">
        <f>$B5*'Time Series Scaling Factors'!P6</f>
        <v>0</v>
      </c>
      <c r="Q5">
        <f>$B5*'Time Series Scaling Factors'!Q6</f>
        <v>0</v>
      </c>
      <c r="R5">
        <f>$B5*'Time Series Scaling Factors'!R6</f>
        <v>0</v>
      </c>
      <c r="S5">
        <f>$B5*'Time Series Scaling Factors'!S6</f>
        <v>0</v>
      </c>
      <c r="T5">
        <f>$B5*'Time Series Scaling Factors'!T6</f>
        <v>0</v>
      </c>
      <c r="U5">
        <f>$B5*'Time Series Scaling Factors'!U6</f>
        <v>0</v>
      </c>
      <c r="V5">
        <f>$B5*'Time Series Scaling Factors'!V6</f>
        <v>0</v>
      </c>
      <c r="W5">
        <f>$B5*'Time Series Scaling Factors'!W6</f>
        <v>0</v>
      </c>
      <c r="X5">
        <f>$B5*'Time Series Scaling Factors'!X6</f>
        <v>0</v>
      </c>
      <c r="Y5">
        <f>$B5*'Time Series Scaling Factors'!Y6</f>
        <v>0</v>
      </c>
      <c r="Z5">
        <f>$B5*'Time Series Scaling Factors'!Z6</f>
        <v>0</v>
      </c>
      <c r="AA5">
        <f>$B5*'Time Series Scaling Factors'!AA6</f>
        <v>0</v>
      </c>
      <c r="AB5">
        <f>$B5*'Time Series Scaling Factors'!AB6</f>
        <v>0</v>
      </c>
      <c r="AC5">
        <f>$B5*'Time Series Scaling Factors'!AC6</f>
        <v>0</v>
      </c>
      <c r="AD5">
        <f>$B5*'Time Series Scaling Factors'!AD6</f>
        <v>0</v>
      </c>
      <c r="AE5">
        <f>$B5*'Time Series Scaling Factors'!AE6</f>
        <v>0</v>
      </c>
      <c r="AF5">
        <f ca="1">$B5*'Time Series Scaling Factors'!AF6</f>
        <v>0</v>
      </c>
      <c r="AG5">
        <f ca="1">$B5*'Time Series Scaling Factors'!AG6</f>
        <v>0</v>
      </c>
      <c r="AH5">
        <f ca="1">$B5*'Time Series Scaling Factors'!AH6</f>
        <v>0</v>
      </c>
      <c r="AI5">
        <f ca="1">$B5*'Time Series Scaling Factors'!AI6</f>
        <v>0</v>
      </c>
    </row>
    <row r="6" spans="1:35" x14ac:dyDescent="0.45">
      <c r="A6" s="34" t="s">
        <v>235</v>
      </c>
      <c r="B6" s="32">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c r="AH6">
        <f>$B6*'Time Series Scaling Factors'!AH7</f>
        <v>0</v>
      </c>
      <c r="AI6">
        <f>$B6*'Time Series Scaling Factors'!AI7</f>
        <v>0</v>
      </c>
    </row>
    <row r="7" spans="1:35" x14ac:dyDescent="0.45">
      <c r="A7" s="34" t="s">
        <v>236</v>
      </c>
      <c r="B7" s="32">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c r="AH7">
        <f>$B7*'Time Series Scaling Factors'!AH8</f>
        <v>0</v>
      </c>
      <c r="AI7">
        <f>$B7*'Time Series Scaling Factors'!AI8</f>
        <v>0</v>
      </c>
    </row>
    <row r="8" spans="1:35" x14ac:dyDescent="0.45">
      <c r="A8" s="34" t="s">
        <v>237</v>
      </c>
      <c r="B8" s="32">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c r="AH8">
        <f>$B8*'Time Series Scaling Factors'!AH9</f>
        <v>0</v>
      </c>
      <c r="AI8">
        <f>$B8*'Time Series Scaling Factors'!AI9</f>
        <v>0</v>
      </c>
    </row>
    <row r="9" spans="1:35" x14ac:dyDescent="0.45">
      <c r="A9" s="34" t="s">
        <v>226</v>
      </c>
      <c r="B9" s="32">
        <f>'Start Year Data'!B33</f>
        <v>9868999336000</v>
      </c>
      <c r="C9">
        <f>$B9*'Time Series Scaling Factors'!C10</f>
        <v>10158087090343.439</v>
      </c>
      <c r="D9">
        <f>$B9*'Time Series Scaling Factors'!D10</f>
        <v>10325568500379.453</v>
      </c>
      <c r="E9">
        <f>$B9*'Time Series Scaling Factors'!E10</f>
        <v>10260320205217.559</v>
      </c>
      <c r="F9">
        <f>$B9*'Time Series Scaling Factors'!F10</f>
        <v>10442254776908.676</v>
      </c>
      <c r="G9">
        <f>$B9*'Time Series Scaling Factors'!G10</f>
        <v>10586935609188.779</v>
      </c>
      <c r="H9">
        <f>$B9*'Time Series Scaling Factors'!H10</f>
        <v>10741980741469.756</v>
      </c>
      <c r="I9">
        <f>$B9*'Time Series Scaling Factors'!I10</f>
        <v>10938108864860.762</v>
      </c>
      <c r="J9">
        <f>$B9*'Time Series Scaling Factors'!J10</f>
        <v>11137438447237.129</v>
      </c>
      <c r="K9">
        <f>$B9*'Time Series Scaling Factors'!K10</f>
        <v>11311051879946.619</v>
      </c>
      <c r="L9">
        <f>$B9*'Time Series Scaling Factors'!L10</f>
        <v>11470099376765.871</v>
      </c>
      <c r="M9">
        <f>$B9*'Time Series Scaling Factors'!M10</f>
        <v>11671078750230.604</v>
      </c>
      <c r="N9">
        <f>$B9*'Time Series Scaling Factors'!N10</f>
        <v>11877433107226.658</v>
      </c>
      <c r="O9">
        <f>$B9*'Time Series Scaling Factors'!O10</f>
        <v>12031617432829.418</v>
      </c>
      <c r="P9">
        <f>$B9*'Time Series Scaling Factors'!P10</f>
        <v>12136438771064.871</v>
      </c>
      <c r="Q9">
        <f>$B9*'Time Series Scaling Factors'!Q10</f>
        <v>12271055476010.582</v>
      </c>
      <c r="R9">
        <f>$B9*'Time Series Scaling Factors'!R10</f>
        <v>12406719313150.246</v>
      </c>
      <c r="S9">
        <f>$B9*'Time Series Scaling Factors'!S10</f>
        <v>12557807967909.889</v>
      </c>
      <c r="T9">
        <f>$B9*'Time Series Scaling Factors'!T10</f>
        <v>12717657766441.369</v>
      </c>
      <c r="U9">
        <f>$B9*'Time Series Scaling Factors'!U10</f>
        <v>12887848623193.594</v>
      </c>
      <c r="V9">
        <f>$B9*'Time Series Scaling Factors'!V10</f>
        <v>13023835071871.646</v>
      </c>
      <c r="W9">
        <f>$B9*'Time Series Scaling Factors'!W10</f>
        <v>13175192175905.676</v>
      </c>
      <c r="X9">
        <f>$B9*'Time Series Scaling Factors'!X10</f>
        <v>13319037384592.611</v>
      </c>
      <c r="Y9">
        <f>$B9*'Time Series Scaling Factors'!Y10</f>
        <v>13469315143280.213</v>
      </c>
      <c r="Z9">
        <f>$B9*'Time Series Scaling Factors'!Z10</f>
        <v>13619988618826.23</v>
      </c>
      <c r="AA9">
        <f>$B9*'Time Series Scaling Factors'!AA10</f>
        <v>13754238276558.869</v>
      </c>
      <c r="AB9">
        <f>$B9*'Time Series Scaling Factors'!AB10</f>
        <v>13882253765810.51</v>
      </c>
      <c r="AC9">
        <f>$B9*'Time Series Scaling Factors'!AC10</f>
        <v>14047936236822.064</v>
      </c>
      <c r="AD9">
        <f>$B9*'Time Series Scaling Factors'!AD10</f>
        <v>14229431894480.777</v>
      </c>
      <c r="AE9">
        <f>$B9*'Time Series Scaling Factors'!AE10</f>
        <v>14415669756781.695</v>
      </c>
      <c r="AF9">
        <f ca="1">$B9*'Time Series Scaling Factors'!AF10</f>
        <v>14705580019758.35</v>
      </c>
      <c r="AG9">
        <f ca="1">$B9*'Time Series Scaling Factors'!AG10</f>
        <v>14882785455738.406</v>
      </c>
      <c r="AH9">
        <f ca="1">$B9*'Time Series Scaling Factors'!AH10</f>
        <v>15064617275309.557</v>
      </c>
      <c r="AI9">
        <f ca="1">$B9*'Time Series Scaling Factors'!AI10</f>
        <v>15253335285075.914</v>
      </c>
    </row>
    <row r="10" spans="1:35" x14ac:dyDescent="0.45">
      <c r="A10" s="34" t="s">
        <v>227</v>
      </c>
      <c r="B10" s="32">
        <f>'Start Year Data'!B34</f>
        <v>2418646233019051.5</v>
      </c>
      <c r="C10">
        <f>$B10*'Time Series Scaling Factors'!C11</f>
        <v>2783709950734212</v>
      </c>
      <c r="D10">
        <f>$B10*'Time Series Scaling Factors'!D11</f>
        <v>3137368464449736</v>
      </c>
      <c r="E10">
        <f>$B10*'Time Series Scaling Factors'!E11</f>
        <v>3455623547965202</v>
      </c>
      <c r="F10">
        <f>$B10*'Time Series Scaling Factors'!F11</f>
        <v>3643299691597884.5</v>
      </c>
      <c r="G10">
        <f>$B10*'Time Series Scaling Factors'!G11</f>
        <v>3761844969457216</v>
      </c>
      <c r="H10">
        <f>$B10*'Time Series Scaling Factors'!H11</f>
        <v>3776812124449220</v>
      </c>
      <c r="I10">
        <f>$B10*'Time Series Scaling Factors'!I11</f>
        <v>3840860874952190</v>
      </c>
      <c r="J10">
        <f>$B10*'Time Series Scaling Factors'!J11</f>
        <v>3904254404649929.5</v>
      </c>
      <c r="K10">
        <f>$B10*'Time Series Scaling Factors'!K11</f>
        <v>4020638614944464</v>
      </c>
      <c r="L10">
        <f>$B10*'Time Series Scaling Factors'!L11</f>
        <v>4095840365804837.5</v>
      </c>
      <c r="M10">
        <f>$B10*'Time Series Scaling Factors'!M11</f>
        <v>4117918442639078.5</v>
      </c>
      <c r="N10">
        <f>$B10*'Time Series Scaling Factors'!N11</f>
        <v>4164909661956577.5</v>
      </c>
      <c r="O10">
        <f>$B10*'Time Series Scaling Factors'!O11</f>
        <v>4221785335775796.5</v>
      </c>
      <c r="P10">
        <f>$B10*'Time Series Scaling Factors'!P11</f>
        <v>4283224937654504.5</v>
      </c>
      <c r="Q10">
        <f>$B10*'Time Series Scaling Factors'!Q11</f>
        <v>4310856541235824.5</v>
      </c>
      <c r="R10">
        <f>$B10*'Time Series Scaling Factors'!R11</f>
        <v>4329388304343342.5</v>
      </c>
      <c r="S10">
        <f>$B10*'Time Series Scaling Factors'!S11</f>
        <v>4341911622893088</v>
      </c>
      <c r="T10">
        <f>$B10*'Time Series Scaling Factors'!T11</f>
        <v>4335384624546961.5</v>
      </c>
      <c r="U10">
        <f>$B10*'Time Series Scaling Factors'!U11</f>
        <v>4340969168332236</v>
      </c>
      <c r="V10">
        <f>$B10*'Time Series Scaling Factors'!V11</f>
        <v>4337997460290768.5</v>
      </c>
      <c r="W10">
        <f>$B10*'Time Series Scaling Factors'!W11</f>
        <v>4354763884880366.5</v>
      </c>
      <c r="X10">
        <f>$B10*'Time Series Scaling Factors'!X11</f>
        <v>4374843020189695</v>
      </c>
      <c r="Y10">
        <f>$B10*'Time Series Scaling Factors'!Y11</f>
        <v>4390741761120733</v>
      </c>
      <c r="Z10">
        <f>$B10*'Time Series Scaling Factors'!Z11</f>
        <v>4384614278791701</v>
      </c>
      <c r="AA10">
        <f>$B10*'Time Series Scaling Factors'!AA11</f>
        <v>4362279745165642</v>
      </c>
      <c r="AB10">
        <f>$B10*'Time Series Scaling Factors'!AB11</f>
        <v>4306230224374735</v>
      </c>
      <c r="AC10">
        <f>$B10*'Time Series Scaling Factors'!AC11</f>
        <v>4262790856543926</v>
      </c>
      <c r="AD10">
        <f>$B10*'Time Series Scaling Factors'!AD11</f>
        <v>4206251837902145</v>
      </c>
      <c r="AE10">
        <f>$B10*'Time Series Scaling Factors'!AE11</f>
        <v>4166929573112125.5</v>
      </c>
      <c r="AF10">
        <f ca="1">$B10*'Time Series Scaling Factors'!AF11</f>
        <v>4155565051649242.5</v>
      </c>
      <c r="AG10">
        <f ca="1">$B10*'Time Series Scaling Factors'!AG11</f>
        <v>4104402379773630.5</v>
      </c>
      <c r="AH10">
        <f ca="1">$B10*'Time Series Scaling Factors'!AH11</f>
        <v>4034803847245024.5</v>
      </c>
      <c r="AI10">
        <f ca="1">$B10*'Time Series Scaling Factors'!AI11</f>
        <v>3988895375349984.5</v>
      </c>
    </row>
    <row r="11" spans="1:35" x14ac:dyDescent="0.45">
      <c r="A11" s="34" t="s">
        <v>238</v>
      </c>
      <c r="B11" s="32">
        <f>'Start Year Data'!B35</f>
        <v>3536663025915933</v>
      </c>
      <c r="C11">
        <f>$B11*'Time Series Scaling Factors'!C12</f>
        <v>4070477080621655</v>
      </c>
      <c r="D11">
        <f>$B11*'Time Series Scaling Factors'!D12</f>
        <v>4587613887229711</v>
      </c>
      <c r="E11">
        <f>$B11*'Time Series Scaling Factors'!E12</f>
        <v>5052982063572708</v>
      </c>
      <c r="F11">
        <f>$B11*'Time Series Scaling Factors'!F12</f>
        <v>5327411316173110</v>
      </c>
      <c r="G11">
        <f>$B11*'Time Series Scaling Factors'!G12</f>
        <v>5500754029703686</v>
      </c>
      <c r="H11">
        <f>$B11*'Time Series Scaling Factors'!H12</f>
        <v>5522639737063749</v>
      </c>
      <c r="I11">
        <f>$B11*'Time Series Scaling Factors'!I12</f>
        <v>5616294958181894</v>
      </c>
      <c r="J11">
        <f>$B11*'Time Series Scaling Factors'!J12</f>
        <v>5708992083335432</v>
      </c>
      <c r="K11">
        <f>$B11*'Time Series Scaling Factors'!K12</f>
        <v>5879174777989091</v>
      </c>
      <c r="L11">
        <f>$B11*'Time Series Scaling Factors'!L12</f>
        <v>5989138462682258</v>
      </c>
      <c r="M11">
        <f>$B11*'Time Series Scaling Factors'!M12</f>
        <v>6021422108366781</v>
      </c>
      <c r="N11">
        <f>$B11*'Time Series Scaling Factors'!N12</f>
        <v>6090134971634700</v>
      </c>
      <c r="O11">
        <f>$B11*'Time Series Scaling Factors'!O12</f>
        <v>6173301368573785</v>
      </c>
      <c r="P11">
        <f>$B11*'Time Series Scaling Factors'!P12</f>
        <v>6263141364735684</v>
      </c>
      <c r="Q11">
        <f>$B11*'Time Series Scaling Factors'!Q12</f>
        <v>6303545649330392</v>
      </c>
      <c r="R11">
        <f>$B11*'Time Series Scaling Factors'!R12</f>
        <v>6330643701328506</v>
      </c>
      <c r="S11">
        <f>$B11*'Time Series Scaling Factors'!S12</f>
        <v>6348955911304483</v>
      </c>
      <c r="T11">
        <f>$B11*'Time Series Scaling Factors'!T12</f>
        <v>6339411814525953</v>
      </c>
      <c r="U11">
        <f>$B11*'Time Series Scaling Factors'!U12</f>
        <v>6347577808069100</v>
      </c>
      <c r="V11">
        <f>$B11*'Time Series Scaling Factors'!V12</f>
        <v>6343232430969054</v>
      </c>
      <c r="W11">
        <f>$B11*'Time Series Scaling Factors'!W12</f>
        <v>6367749118491735</v>
      </c>
      <c r="X11">
        <f>$B11*'Time Series Scaling Factors'!X12</f>
        <v>6397109813938388</v>
      </c>
      <c r="Y11">
        <f>$B11*'Time Series Scaling Factors'!Y12</f>
        <v>6420357731902492</v>
      </c>
      <c r="Z11">
        <f>$B11*'Time Series Scaling Factors'!Z12</f>
        <v>6411397827018846</v>
      </c>
      <c r="AA11">
        <f>$B11*'Time Series Scaling Factors'!AA12</f>
        <v>6378739177647970</v>
      </c>
      <c r="AB11">
        <f>$B11*'Time Series Scaling Factors'!AB12</f>
        <v>6296780822145078</v>
      </c>
      <c r="AC11">
        <f>$B11*'Time Series Scaling Factors'!AC12</f>
        <v>6233261650147519</v>
      </c>
      <c r="AD11">
        <f>$B11*'Time Series Scaling Factors'!AD12</f>
        <v>6150587526903640</v>
      </c>
      <c r="AE11">
        <f>$B11*'Time Series Scaling Factors'!AE12</f>
        <v>6093088584693913</v>
      </c>
      <c r="AF11">
        <f ca="1">$B11*'Time Series Scaling Factors'!AF12</f>
        <v>6076470824594770</v>
      </c>
      <c r="AG11">
        <f ca="1">$B11*'Time Series Scaling Factors'!AG12</f>
        <v>6001658259011881</v>
      </c>
      <c r="AH11">
        <f ca="1">$B11*'Time Series Scaling Factors'!AH12</f>
        <v>5899887874698720</v>
      </c>
      <c r="AI11">
        <f ca="1">$B11*'Time Series Scaling Factors'!AI12</f>
        <v>5832758257762215</v>
      </c>
    </row>
    <row r="12" spans="1:35" x14ac:dyDescent="0.45">
      <c r="A12" s="34" t="s">
        <v>239</v>
      </c>
      <c r="B12" s="32">
        <f>'Start Year Data'!B36</f>
        <v>23184561615510.168</v>
      </c>
      <c r="C12">
        <f>$B12*'Time Series Scaling Factors'!C13</f>
        <v>23863695601102.418</v>
      </c>
      <c r="D12">
        <f>$B12*'Time Series Scaling Factors'!D13</f>
        <v>24257148162829.543</v>
      </c>
      <c r="E12">
        <f>$B12*'Time Series Scaling Factors'!E13</f>
        <v>24103864829029.957</v>
      </c>
      <c r="F12">
        <f>$B12*'Time Series Scaling Factors'!F13</f>
        <v>24531271209733.375</v>
      </c>
      <c r="G12">
        <f>$B12*'Time Series Scaling Factors'!G13</f>
        <v>24871159941749.531</v>
      </c>
      <c r="H12">
        <f>$B12*'Time Series Scaling Factors'!H13</f>
        <v>25235396811179.719</v>
      </c>
      <c r="I12">
        <f>$B12*'Time Series Scaling Factors'!I13</f>
        <v>25696147127040.633</v>
      </c>
      <c r="J12">
        <f>$B12*'Time Series Scaling Factors'!J13</f>
        <v>26164418410385.543</v>
      </c>
      <c r="K12">
        <f>$B12*'Time Series Scaling Factors'!K13</f>
        <v>26572276511383.738</v>
      </c>
      <c r="L12">
        <f>$B12*'Time Series Scaling Factors'!L13</f>
        <v>26945915860648.621</v>
      </c>
      <c r="M12">
        <f>$B12*'Time Series Scaling Factors'!M13</f>
        <v>27418062884769.133</v>
      </c>
      <c r="N12">
        <f>$B12*'Time Series Scaling Factors'!N13</f>
        <v>27902836988152.863</v>
      </c>
      <c r="O12">
        <f>$B12*'Time Series Scaling Factors'!O13</f>
        <v>28265051623637.066</v>
      </c>
      <c r="P12">
        <f>$B12*'Time Series Scaling Factors'!P13</f>
        <v>28511301186758.941</v>
      </c>
      <c r="Q12">
        <f>$B12*'Time Series Scaling Factors'!Q13</f>
        <v>28827546956368.625</v>
      </c>
      <c r="R12">
        <f>$B12*'Time Series Scaling Factors'!R13</f>
        <v>29146252681647.953</v>
      </c>
      <c r="S12">
        <f>$B12*'Time Series Scaling Factors'!S13</f>
        <v>29501194870457.469</v>
      </c>
      <c r="T12">
        <f>$B12*'Time Series Scaling Factors'!T13</f>
        <v>29876719011974.137</v>
      </c>
      <c r="U12">
        <f>$B12*'Time Series Scaling Factors'!U13</f>
        <v>30276536690588.727</v>
      </c>
      <c r="V12">
        <f>$B12*'Time Series Scaling Factors'!V13</f>
        <v>30596000304974.637</v>
      </c>
      <c r="W12">
        <f>$B12*'Time Series Scaling Factors'!W13</f>
        <v>30951573143207.738</v>
      </c>
      <c r="X12">
        <f>$B12*'Time Series Scaling Factors'!X13</f>
        <v>31289498802168.203</v>
      </c>
      <c r="Y12">
        <f>$B12*'Time Series Scaling Factors'!Y13</f>
        <v>31642536008587.313</v>
      </c>
      <c r="Z12">
        <f>$B12*'Time Series Scaling Factors'!Z13</f>
        <v>31996502845415.121</v>
      </c>
      <c r="AA12">
        <f>$B12*'Time Series Scaling Factors'!AA13</f>
        <v>32311886336242.781</v>
      </c>
      <c r="AB12">
        <f>$B12*'Time Series Scaling Factors'!AB13</f>
        <v>32612624323676.602</v>
      </c>
      <c r="AC12">
        <f>$B12*'Time Series Scaling Factors'!AC13</f>
        <v>33001850761636.246</v>
      </c>
      <c r="AD12">
        <f>$B12*'Time Series Scaling Factors'!AD13</f>
        <v>33428226031780.043</v>
      </c>
      <c r="AE12">
        <f>$B12*'Time Series Scaling Factors'!AE13</f>
        <v>33865741837248.383</v>
      </c>
      <c r="AF12">
        <f ca="1">$B12*'Time Series Scaling Factors'!AF13</f>
        <v>34546808085822.602</v>
      </c>
      <c r="AG12">
        <f ca="1">$B12*'Time Series Scaling Factors'!AG13</f>
        <v>34963104633142.883</v>
      </c>
      <c r="AH12">
        <f ca="1">$B12*'Time Series Scaling Factors'!AH13</f>
        <v>35390269625355.391</v>
      </c>
      <c r="AI12">
        <f ca="1">$B12*'Time Series Scaling Factors'!AI13</f>
        <v>35833611870746.391</v>
      </c>
    </row>
    <row r="13" spans="1:35" x14ac:dyDescent="0.45">
      <c r="A13" s="34" t="s">
        <v>240</v>
      </c>
      <c r="B13" s="32">
        <f>'Start Year Data'!B37</f>
        <v>23430532151181.418</v>
      </c>
      <c r="C13">
        <f>$B13*'Time Series Scaling Factors'!C14</f>
        <v>24116871230965.18</v>
      </c>
      <c r="D13">
        <f>$B13*'Time Series Scaling Factors'!D14</f>
        <v>24514498024621.906</v>
      </c>
      <c r="E13">
        <f>$B13*'Time Series Scaling Factors'!E14</f>
        <v>24359588471429.027</v>
      </c>
      <c r="F13">
        <f>$B13*'Time Series Scaling Factors'!F14</f>
        <v>24791529308213.793</v>
      </c>
      <c r="G13">
        <f>$B13*'Time Series Scaling Factors'!G14</f>
        <v>25135024000733.715</v>
      </c>
      <c r="H13">
        <f>$B13*'Time Series Scaling Factors'!H14</f>
        <v>25503125145856.098</v>
      </c>
      <c r="I13">
        <f>$B13*'Time Series Scaling Factors'!I14</f>
        <v>25968763671547.434</v>
      </c>
      <c r="J13">
        <f>$B13*'Time Series Scaling Factors'!J14</f>
        <v>26442002956457.957</v>
      </c>
      <c r="K13">
        <f>$B13*'Time Series Scaling Factors'!K14</f>
        <v>26854188121182.609</v>
      </c>
      <c r="L13">
        <f>$B13*'Time Series Scaling Factors'!L14</f>
        <v>27231791499287.488</v>
      </c>
      <c r="M13">
        <f>$B13*'Time Series Scaling Factors'!M14</f>
        <v>27708947643630.523</v>
      </c>
      <c r="N13">
        <f>$B13*'Time Series Scaling Factors'!N14</f>
        <v>28198864830927.863</v>
      </c>
      <c r="O13">
        <f>$B13*'Time Series Scaling Factors'!O14</f>
        <v>28564922287742.723</v>
      </c>
      <c r="P13">
        <f>$B13*'Time Series Scaling Factors'!P14</f>
        <v>28813784371125.039</v>
      </c>
      <c r="Q13">
        <f>$B13*'Time Series Scaling Factors'!Q14</f>
        <v>29133385267419.652</v>
      </c>
      <c r="R13">
        <f>$B13*'Time Series Scaling Factors'!R14</f>
        <v>29455472217639.457</v>
      </c>
      <c r="S13">
        <f>$B13*'Time Series Scaling Factors'!S14</f>
        <v>29814180072660.898</v>
      </c>
      <c r="T13">
        <f>$B13*'Time Series Scaling Factors'!T14</f>
        <v>30193688239227.434</v>
      </c>
      <c r="U13">
        <f>$B13*'Time Series Scaling Factors'!U14</f>
        <v>30597747678812.559</v>
      </c>
      <c r="V13">
        <f>$B13*'Time Series Scaling Factors'!V14</f>
        <v>30920600558764.977</v>
      </c>
      <c r="W13">
        <f>$B13*'Time Series Scaling Factors'!W14</f>
        <v>31279945753919.926</v>
      </c>
      <c r="X13">
        <f>$B13*'Time Series Scaling Factors'!X14</f>
        <v>31621456546674.598</v>
      </c>
      <c r="Y13">
        <f>$B13*'Time Series Scaling Factors'!Y14</f>
        <v>31978239208893.773</v>
      </c>
      <c r="Z13">
        <f>$B13*'Time Series Scaling Factors'!Z14</f>
        <v>32335961364192.047</v>
      </c>
      <c r="AA13">
        <f>$B13*'Time Series Scaling Factors'!AA14</f>
        <v>32654690833583.688</v>
      </c>
      <c r="AB13">
        <f>$B13*'Time Series Scaling Factors'!AB14</f>
        <v>32958619421948.094</v>
      </c>
      <c r="AC13">
        <f>$B13*'Time Series Scaling Factors'!AC14</f>
        <v>33351975255883.824</v>
      </c>
      <c r="AD13">
        <f>$B13*'Time Series Scaling Factors'!AD14</f>
        <v>33782874042811.48</v>
      </c>
      <c r="AE13">
        <f>$B13*'Time Series Scaling Factors'!AE14</f>
        <v>34225031557656.102</v>
      </c>
      <c r="AF13">
        <f ca="1">$B13*'Time Series Scaling Factors'!AF14</f>
        <v>34913323400259.988</v>
      </c>
      <c r="AG13">
        <f ca="1">$B13*'Time Series Scaling Factors'!AG14</f>
        <v>35334036536793.414</v>
      </c>
      <c r="AH13">
        <f ca="1">$B13*'Time Series Scaling Factors'!AH14</f>
        <v>35765733424139.281</v>
      </c>
      <c r="AI13">
        <f ca="1">$B13*'Time Series Scaling Factors'!AI14</f>
        <v>36213779192995.297</v>
      </c>
    </row>
    <row r="14" spans="1:35" x14ac:dyDescent="0.45">
      <c r="A14" s="34" t="s">
        <v>229</v>
      </c>
      <c r="B14" s="32">
        <f>'Start Year Data'!B38</f>
        <v>1046474003795909.5</v>
      </c>
      <c r="C14">
        <f>$B14*'Time Series Scaling Factors'!C15</f>
        <v>1204425871705562</v>
      </c>
      <c r="D14">
        <f>$B14*'Time Series Scaling Factors'!D15</f>
        <v>1357443057837172.5</v>
      </c>
      <c r="E14">
        <f>$B14*'Time Series Scaling Factors'!E15</f>
        <v>1495142266149712.8</v>
      </c>
      <c r="F14">
        <f>$B14*'Time Series Scaling Factors'!F15</f>
        <v>1576343974263560.3</v>
      </c>
      <c r="G14">
        <f>$B14*'Time Series Scaling Factors'!G15</f>
        <v>1627634878182858.5</v>
      </c>
      <c r="H14">
        <f>$B14*'Time Series Scaling Factors'!H15</f>
        <v>1634110706849362.5</v>
      </c>
      <c r="I14">
        <f>$B14*'Time Series Scaling Factors'!I15</f>
        <v>1661822635721781.5</v>
      </c>
      <c r="J14">
        <f>$B14*'Time Series Scaling Factors'!J15</f>
        <v>1689251070658601.8</v>
      </c>
      <c r="K14">
        <f>$B14*'Time Series Scaling Factors'!K15</f>
        <v>1739606946959502.5</v>
      </c>
      <c r="L14">
        <f>$B14*'Time Series Scaling Factors'!L15</f>
        <v>1772144436833366.5</v>
      </c>
      <c r="M14">
        <f>$B14*'Time Series Scaling Factors'!M15</f>
        <v>1781696943167458.5</v>
      </c>
      <c r="N14">
        <f>$B14*'Time Series Scaling Factors'!N15</f>
        <v>1802028601742037.5</v>
      </c>
      <c r="O14">
        <f>$B14*'Time Series Scaling Factors'!O15</f>
        <v>1826636960454297</v>
      </c>
      <c r="P14">
        <f>$B14*'Time Series Scaling Factors'!P15</f>
        <v>1853219990784195</v>
      </c>
      <c r="Q14">
        <f>$B14*'Time Series Scaling Factors'!Q15</f>
        <v>1865175337720134</v>
      </c>
      <c r="R14">
        <f>$B14*'Time Series Scaling Factors'!R15</f>
        <v>1873193462930746</v>
      </c>
      <c r="S14">
        <f>$B14*'Time Series Scaling Factors'!S15</f>
        <v>1878611918562930.5</v>
      </c>
      <c r="T14">
        <f>$B14*'Time Series Scaling Factors'!T15</f>
        <v>1875787886673192.5</v>
      </c>
      <c r="U14">
        <f>$B14*'Time Series Scaling Factors'!U15</f>
        <v>1878204147395644.5</v>
      </c>
      <c r="V14">
        <f>$B14*'Time Series Scaling Factors'!V15</f>
        <v>1876918380519194.3</v>
      </c>
      <c r="W14">
        <f>$B14*'Time Series Scaling Factors'!W15</f>
        <v>1884172697926216.3</v>
      </c>
      <c r="X14">
        <f>$B14*'Time Series Scaling Factors'!X15</f>
        <v>1892860323604191</v>
      </c>
      <c r="Y14">
        <f>$B14*'Time Series Scaling Factors'!Y15</f>
        <v>1899739220918846.8</v>
      </c>
      <c r="Z14">
        <f>$B14*'Time Series Scaling Factors'!Z15</f>
        <v>1897088047349718.8</v>
      </c>
      <c r="AA14">
        <f>$B14*'Time Series Scaling Factors'!AA15</f>
        <v>1887424580031721.8</v>
      </c>
      <c r="AB14">
        <f>$B14*'Time Series Scaling Factors'!AB15</f>
        <v>1863173672382574.8</v>
      </c>
      <c r="AC14">
        <f>$B14*'Time Series Scaling Factors'!AC15</f>
        <v>1844378790950275.8</v>
      </c>
      <c r="AD14">
        <f>$B14*'Time Series Scaling Factors'!AD15</f>
        <v>1819916092602323.3</v>
      </c>
      <c r="AE14">
        <f>$B14*'Time Series Scaling Factors'!AE15</f>
        <v>1802902555313833.8</v>
      </c>
      <c r="AF14">
        <f ca="1">$B14*'Time Series Scaling Factors'!AF15</f>
        <v>1797985475621016</v>
      </c>
      <c r="AG14">
        <f ca="1">$B14*'Time Series Scaling Factors'!AG15</f>
        <v>1775848957534310.8</v>
      </c>
      <c r="AH14">
        <f ca="1">$B14*'Time Series Scaling Factors'!AH15</f>
        <v>1745735808286098</v>
      </c>
      <c r="AI14">
        <f ca="1">$B14*'Time Series Scaling Factors'!AI15</f>
        <v>1725872621294842</v>
      </c>
    </row>
    <row r="15" spans="1:35" x14ac:dyDescent="0.45">
      <c r="A15" s="34" t="s">
        <v>253</v>
      </c>
      <c r="B15" s="32">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c r="AH15">
        <f>$B15*'Time Series Scaling Factors'!AH16</f>
        <v>0</v>
      </c>
      <c r="AI15">
        <f>$B15*'Time Series Scaling Factors'!AI16</f>
        <v>0</v>
      </c>
    </row>
    <row r="16" spans="1:35" x14ac:dyDescent="0.45">
      <c r="A16" s="34" t="s">
        <v>242</v>
      </c>
      <c r="B16" s="32">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c r="AH16">
        <f>$B16*'Time Series Scaling Factors'!AH17</f>
        <v>0</v>
      </c>
      <c r="AI16">
        <f>$B16*'Time Series Scaling Factors'!AI17</f>
        <v>0</v>
      </c>
    </row>
    <row r="17" spans="1:35" x14ac:dyDescent="0.45">
      <c r="A17" s="34" t="s">
        <v>243</v>
      </c>
      <c r="B17" s="32">
        <f>'Start Year Data'!B41</f>
        <v>440962891000000</v>
      </c>
      <c r="C17">
        <f>$B17*'Time Series Scaling Factors'!C18</f>
        <v>436564823160131.69</v>
      </c>
      <c r="D17">
        <f>$B17*'Time Series Scaling Factors'!D18</f>
        <v>424803093376203.75</v>
      </c>
      <c r="E17">
        <f>$B17*'Time Series Scaling Factors'!E18</f>
        <v>406548367456822.25</v>
      </c>
      <c r="F17">
        <f>$B17*'Time Series Scaling Factors'!F18</f>
        <v>389850448685403.56</v>
      </c>
      <c r="G17">
        <f>$B17*'Time Series Scaling Factors'!G18</f>
        <v>392056968240928.94</v>
      </c>
      <c r="H17">
        <f>$B17*'Time Series Scaling Factors'!H18</f>
        <v>394373664452116.44</v>
      </c>
      <c r="I17">
        <f>$B17*'Time Series Scaling Factors'!I18</f>
        <v>403180393091173.19</v>
      </c>
      <c r="J17">
        <f>$B17*'Time Series Scaling Factors'!J18</f>
        <v>405067237461403.63</v>
      </c>
      <c r="K17">
        <f>$B17*'Time Series Scaling Factors'!K18</f>
        <v>406585754084351.19</v>
      </c>
      <c r="L17">
        <f>$B17*'Time Series Scaling Factors'!L18</f>
        <v>406069955280768.44</v>
      </c>
      <c r="M17">
        <f>$B17*'Time Series Scaling Factors'!M18</f>
        <v>403006928567295.56</v>
      </c>
      <c r="N17">
        <f>$B17*'Time Series Scaling Factors'!N18</f>
        <v>416396139717900.5</v>
      </c>
      <c r="O17">
        <f>$B17*'Time Series Scaling Factors'!O18</f>
        <v>418790887553560.69</v>
      </c>
      <c r="P17">
        <f>$B17*'Time Series Scaling Factors'!P18</f>
        <v>416251625782093</v>
      </c>
      <c r="Q17">
        <f>$B17*'Time Series Scaling Factors'!Q18</f>
        <v>410773148149016.56</v>
      </c>
      <c r="R17">
        <f>$B17*'Time Series Scaling Factors'!R18</f>
        <v>412479784699531.88</v>
      </c>
      <c r="S17">
        <f>$B17*'Time Series Scaling Factors'!S18</f>
        <v>404781795579222.69</v>
      </c>
      <c r="T17">
        <f>$B17*'Time Series Scaling Factors'!T18</f>
        <v>407054447818272.19</v>
      </c>
      <c r="U17">
        <f>$B17*'Time Series Scaling Factors'!U18</f>
        <v>410338620092400.06</v>
      </c>
      <c r="V17">
        <f>$B17*'Time Series Scaling Factors'!V18</f>
        <v>410910940853234.38</v>
      </c>
      <c r="W17">
        <f>$B17*'Time Series Scaling Factors'!W18</f>
        <v>413664479434743.63</v>
      </c>
      <c r="X17">
        <f>$B17*'Time Series Scaling Factors'!X18</f>
        <v>416151908872286.06</v>
      </c>
      <c r="Y17">
        <f>$B17*'Time Series Scaling Factors'!Y18</f>
        <v>418070012023319.06</v>
      </c>
      <c r="Z17">
        <f>$B17*'Time Series Scaling Factors'!Z18</f>
        <v>419601436853987.31</v>
      </c>
      <c r="AA17">
        <f>$B17*'Time Series Scaling Factors'!AA18</f>
        <v>420209473096189.44</v>
      </c>
      <c r="AB17">
        <f>$B17*'Time Series Scaling Factors'!AB18</f>
        <v>419911958238866.06</v>
      </c>
      <c r="AC17">
        <f>$B17*'Time Series Scaling Factors'!AC18</f>
        <v>422904341413456.88</v>
      </c>
      <c r="AD17">
        <f>$B17*'Time Series Scaling Factors'!AD18</f>
        <v>428879489021220.19</v>
      </c>
      <c r="AE17">
        <f>$B17*'Time Series Scaling Factors'!AE18</f>
        <v>427279930918012</v>
      </c>
      <c r="AF17">
        <f ca="1">$B17*'Time Series Scaling Factors'!AF18</f>
        <v>430223832865194.13</v>
      </c>
      <c r="AG17">
        <f ca="1">$B17*'Time Series Scaling Factors'!AG18</f>
        <v>434160342989806.88</v>
      </c>
      <c r="AH17">
        <f ca="1">$B17*'Time Series Scaling Factors'!AH18</f>
        <v>437408881266739.63</v>
      </c>
      <c r="AI17">
        <f ca="1">$B17*'Time Series Scaling Factors'!AI18</f>
        <v>440899920894282</v>
      </c>
    </row>
    <row r="18" spans="1:35" x14ac:dyDescent="0.45">
      <c r="A18" s="34" t="s">
        <v>230</v>
      </c>
      <c r="B18" s="32">
        <f>'Start Year Data'!B42</f>
        <v>7282947000000000</v>
      </c>
      <c r="C18">
        <f>$B18*'Time Series Scaling Factors'!C19</f>
        <v>8382214710773779</v>
      </c>
      <c r="D18">
        <f>$B18*'Time Series Scaling Factors'!D19</f>
        <v>9447139451038034</v>
      </c>
      <c r="E18">
        <f>$B18*'Time Series Scaling Factors'!E19</f>
        <v>1.040545856115878E+16</v>
      </c>
      <c r="F18">
        <f>$B18*'Time Series Scaling Factors'!F19</f>
        <v>1.0970582715564394E+16</v>
      </c>
      <c r="G18">
        <f>$B18*'Time Series Scaling Factors'!G19</f>
        <v>1.132754230889529E+16</v>
      </c>
      <c r="H18">
        <f>$B18*'Time Series Scaling Factors'!H19</f>
        <v>1.137261090762603E+16</v>
      </c>
      <c r="I18">
        <f>$B18*'Time Series Scaling Factors'!I19</f>
        <v>1.1565472372424498E+16</v>
      </c>
      <c r="J18">
        <f>$B18*'Time Series Scaling Factors'!J19</f>
        <v>1.1756360858152014E+16</v>
      </c>
      <c r="K18">
        <f>$B18*'Time Series Scaling Factors'!K19</f>
        <v>1.2106813116791722E+16</v>
      </c>
      <c r="L18">
        <f>$B18*'Time Series Scaling Factors'!L19</f>
        <v>1.233325812489018E+16</v>
      </c>
      <c r="M18">
        <f>$B18*'Time Series Scaling Factors'!M19</f>
        <v>1.239973889469048E+16</v>
      </c>
      <c r="N18">
        <f>$B18*'Time Series Scaling Factors'!N19</f>
        <v>1.2541237289570468E+16</v>
      </c>
      <c r="O18">
        <f>$B18*'Time Series Scaling Factors'!O19</f>
        <v>1.271249942471026E+16</v>
      </c>
      <c r="P18">
        <f>$B18*'Time Series Scaling Factors'!P19</f>
        <v>1.289750430805163E+16</v>
      </c>
      <c r="Q18">
        <f>$B18*'Time Series Scaling Factors'!Q19</f>
        <v>1.29807076726696E+16</v>
      </c>
      <c r="R18">
        <f>$B18*'Time Series Scaling Factors'!R19</f>
        <v>1.3036509900662296E+16</v>
      </c>
      <c r="S18">
        <f>$B18*'Time Series Scaling Factors'!S19</f>
        <v>1.3074219700473766E+16</v>
      </c>
      <c r="T18">
        <f>$B18*'Time Series Scaling Factors'!T19</f>
        <v>1.3054565820392018E+16</v>
      </c>
      <c r="U18">
        <f>$B18*'Time Series Scaling Factors'!U19</f>
        <v>1.3071381812682288E+16</v>
      </c>
      <c r="V18">
        <f>$B18*'Time Series Scaling Factors'!V19</f>
        <v>1.3062433504380718E+16</v>
      </c>
      <c r="W18">
        <f>$B18*'Time Series Scaling Factors'!W19</f>
        <v>1.311292000381107E+16</v>
      </c>
      <c r="X18">
        <f>$B18*'Time Series Scaling Factors'!X19</f>
        <v>1.3173381627452958E+16</v>
      </c>
      <c r="Y18">
        <f>$B18*'Time Series Scaling Factors'!Y19</f>
        <v>1.3221255386743066E+16</v>
      </c>
      <c r="Z18">
        <f>$B18*'Time Series Scaling Factors'!Z19</f>
        <v>1.320280451598878E+16</v>
      </c>
      <c r="AA18">
        <f>$B18*'Time Series Scaling Factors'!AA19</f>
        <v>1.3135551512036538E+16</v>
      </c>
      <c r="AB18">
        <f>$B18*'Time Series Scaling Factors'!AB19</f>
        <v>1.2966777061386086E+16</v>
      </c>
      <c r="AC18">
        <f>$B18*'Time Series Scaling Factors'!AC19</f>
        <v>1.2835973883432118E+16</v>
      </c>
      <c r="AD18">
        <f>$B18*'Time Series Scaling Factors'!AD19</f>
        <v>1.2665725473152572E+16</v>
      </c>
      <c r="AE18">
        <f>$B18*'Time Series Scaling Factors'!AE19</f>
        <v>1.2547319578782396E+16</v>
      </c>
      <c r="AF18">
        <f ca="1">$B18*'Time Series Scaling Factors'!AF19</f>
        <v>1.2513099110172886E+16</v>
      </c>
      <c r="AG18">
        <f ca="1">$B18*'Time Series Scaling Factors'!AG19</f>
        <v>1.235903977625229E+16</v>
      </c>
      <c r="AH18">
        <f ca="1">$B18*'Time Series Scaling Factors'!AH19</f>
        <v>1.214946699261667E+16</v>
      </c>
      <c r="AI18">
        <f ca="1">$B18*'Time Series Scaling Factors'!AI19</f>
        <v>1.2011228930721516E+16</v>
      </c>
    </row>
    <row r="19" spans="1:35" x14ac:dyDescent="0.45">
      <c r="A19" s="34" t="s">
        <v>244</v>
      </c>
      <c r="B19" s="32">
        <f>'Start Year Data'!B43</f>
        <v>279527062199093.06</v>
      </c>
      <c r="C19">
        <f>$B19*'Time Series Scaling Factors'!C20</f>
        <v>321718097471341.63</v>
      </c>
      <c r="D19">
        <f>$B19*'Time Series Scaling Factors'!D20</f>
        <v>362591013903274.94</v>
      </c>
      <c r="E19">
        <f>$B19*'Time Series Scaling Factors'!E20</f>
        <v>399372295642837.44</v>
      </c>
      <c r="F19">
        <f>$B19*'Time Series Scaling Factors'!F20</f>
        <v>421062347027084.44</v>
      </c>
      <c r="G19">
        <f>$B19*'Time Series Scaling Factors'!G20</f>
        <v>434762826578503.44</v>
      </c>
      <c r="H19">
        <f>$B19*'Time Series Scaling Factors'!H20</f>
        <v>436492606158202.88</v>
      </c>
      <c r="I19">
        <f>$B19*'Time Series Scaling Factors'!I20</f>
        <v>443894829278394.5</v>
      </c>
      <c r="J19">
        <f>$B19*'Time Series Scaling Factors'!J20</f>
        <v>451221327414800.75</v>
      </c>
      <c r="K19">
        <f>$B19*'Time Series Scaling Factors'!K20</f>
        <v>464672048709160.63</v>
      </c>
      <c r="L19">
        <f>$B19*'Time Series Scaling Factors'!L20</f>
        <v>473363243065430.38</v>
      </c>
      <c r="M19">
        <f>$B19*'Time Series Scaling Factors'!M20</f>
        <v>475914843986734.94</v>
      </c>
      <c r="N19">
        <f>$B19*'Time Series Scaling Factors'!N20</f>
        <v>481345699192284.31</v>
      </c>
      <c r="O19">
        <f>$B19*'Time Series Scaling Factors'!O20</f>
        <v>487918917630036.25</v>
      </c>
      <c r="P19">
        <f>$B19*'Time Series Scaling Factors'!P20</f>
        <v>495019597002397.31</v>
      </c>
      <c r="Q19">
        <f>$B19*'Time Series Scaling Factors'!Q20</f>
        <v>498213028463142.69</v>
      </c>
      <c r="R19">
        <f>$B19*'Time Series Scaling Factors'!R20</f>
        <v>500354775870471.44</v>
      </c>
      <c r="S19">
        <f>$B19*'Time Series Scaling Factors'!S20</f>
        <v>501802117112610.88</v>
      </c>
      <c r="T19">
        <f>$B19*'Time Series Scaling Factors'!T20</f>
        <v>501047780803412.94</v>
      </c>
      <c r="U19">
        <f>$B19*'Time Series Scaling Factors'!U20</f>
        <v>501693196034755.63</v>
      </c>
      <c r="V19">
        <f>$B19*'Time Series Scaling Factors'!V20</f>
        <v>501349750677925.63</v>
      </c>
      <c r="W19">
        <f>$B19*'Time Series Scaling Factors'!W20</f>
        <v>503287474907757.63</v>
      </c>
      <c r="X19">
        <f>$B19*'Time Series Scaling Factors'!X20</f>
        <v>505608054754405.44</v>
      </c>
      <c r="Y19">
        <f>$B19*'Time Series Scaling Factors'!Y20</f>
        <v>507445499306836</v>
      </c>
      <c r="Z19">
        <f>$B19*'Time Series Scaling Factors'!Z20</f>
        <v>506737335743794.69</v>
      </c>
      <c r="AA19">
        <f>$B19*'Time Series Scaling Factors'!AA20</f>
        <v>504156095674515.81</v>
      </c>
      <c r="AB19">
        <f>$B19*'Time Series Scaling Factors'!AB20</f>
        <v>497678357148533.63</v>
      </c>
      <c r="AC19">
        <f>$B19*'Time Series Scaling Factors'!AC20</f>
        <v>492657995465305.94</v>
      </c>
      <c r="AD19">
        <f>$B19*'Time Series Scaling Factors'!AD20</f>
        <v>486123684839469</v>
      </c>
      <c r="AE19">
        <f>$B19*'Time Series Scaling Factors'!AE20</f>
        <v>481579143762848.31</v>
      </c>
      <c r="AF19">
        <f ca="1">$B19*'Time Series Scaling Factors'!AF20</f>
        <v>480265726672556.06</v>
      </c>
      <c r="AG19">
        <f ca="1">$B19*'Time Series Scaling Factors'!AG20</f>
        <v>474352769594168.31</v>
      </c>
      <c r="AH19">
        <f ca="1">$B19*'Time Series Scaling Factors'!AH20</f>
        <v>466309148718367.44</v>
      </c>
      <c r="AI19">
        <f ca="1">$B19*'Time Series Scaling Factors'!AI20</f>
        <v>461003428475497.5</v>
      </c>
    </row>
    <row r="20" spans="1:35" x14ac:dyDescent="0.45">
      <c r="A20" s="34" t="s">
        <v>231</v>
      </c>
      <c r="B20" s="32">
        <f>'Start Year Data'!B44</f>
        <v>972660464466011.25</v>
      </c>
      <c r="C20">
        <f>$B20*'Time Series Scaling Factors'!C21</f>
        <v>1134317858440622.5</v>
      </c>
      <c r="D20">
        <f>$B20*'Time Series Scaling Factors'!D21</f>
        <v>1282390037793706.5</v>
      </c>
      <c r="E20">
        <f>$B20*'Time Series Scaling Factors'!E21</f>
        <v>1369986269356142.3</v>
      </c>
      <c r="F20">
        <f>$B20*'Time Series Scaling Factors'!F21</f>
        <v>1440940084258956.3</v>
      </c>
      <c r="G20">
        <f>$B20*'Time Series Scaling Factors'!G21</f>
        <v>1473197734911085.3</v>
      </c>
      <c r="H20">
        <f>$B20*'Time Series Scaling Factors'!H21</f>
        <v>1500642907494743.3</v>
      </c>
      <c r="I20">
        <f>$B20*'Time Series Scaling Factors'!I21</f>
        <v>1540227448495043.5</v>
      </c>
      <c r="J20">
        <f>$B20*'Time Series Scaling Factors'!J21</f>
        <v>1575587597856832</v>
      </c>
      <c r="K20">
        <f>$B20*'Time Series Scaling Factors'!K21</f>
        <v>1643510670568806</v>
      </c>
      <c r="L20">
        <f>$B20*'Time Series Scaling Factors'!L21</f>
        <v>1684442928855211.5</v>
      </c>
      <c r="M20">
        <f>$B20*'Time Series Scaling Factors'!M21</f>
        <v>1706625961151355</v>
      </c>
      <c r="N20">
        <f>$B20*'Time Series Scaling Factors'!N21</f>
        <v>1739655098723497.8</v>
      </c>
      <c r="O20">
        <f>$B20*'Time Series Scaling Factors'!O21</f>
        <v>1757188374782613</v>
      </c>
      <c r="P20">
        <f>$B20*'Time Series Scaling Factors'!P21</f>
        <v>1790123257771045.5</v>
      </c>
      <c r="Q20">
        <f>$B20*'Time Series Scaling Factors'!Q21</f>
        <v>1792911869655886</v>
      </c>
      <c r="R20">
        <f>$B20*'Time Series Scaling Factors'!R21</f>
        <v>1812859411335002.8</v>
      </c>
      <c r="S20">
        <f>$B20*'Time Series Scaling Factors'!S21</f>
        <v>1826472508111658.3</v>
      </c>
      <c r="T20">
        <f>$B20*'Time Series Scaling Factors'!T21</f>
        <v>1836455977798142.5</v>
      </c>
      <c r="U20">
        <f>$B20*'Time Series Scaling Factors'!U21</f>
        <v>1841092974383935.5</v>
      </c>
      <c r="V20">
        <f>$B20*'Time Series Scaling Factors'!V21</f>
        <v>1853388870855429.5</v>
      </c>
      <c r="W20">
        <f>$B20*'Time Series Scaling Factors'!W21</f>
        <v>1869933870239339</v>
      </c>
      <c r="X20">
        <f>$B20*'Time Series Scaling Factors'!X21</f>
        <v>1879269549175582.8</v>
      </c>
      <c r="Y20">
        <f>$B20*'Time Series Scaling Factors'!Y21</f>
        <v>1888662851353823.3</v>
      </c>
      <c r="Z20">
        <f>$B20*'Time Series Scaling Factors'!Z21</f>
        <v>1901364494223021.5</v>
      </c>
      <c r="AA20">
        <f>$B20*'Time Series Scaling Factors'!AA21</f>
        <v>1899382252310096</v>
      </c>
      <c r="AB20">
        <f>$B20*'Time Series Scaling Factors'!AB21</f>
        <v>1900114616181550.8</v>
      </c>
      <c r="AC20">
        <f>$B20*'Time Series Scaling Factors'!AC21</f>
        <v>1906466406102064.3</v>
      </c>
      <c r="AD20">
        <f>$B20*'Time Series Scaling Factors'!AD21</f>
        <v>1908834423319385.3</v>
      </c>
      <c r="AE20">
        <f>$B20*'Time Series Scaling Factors'!AE21</f>
        <v>1919000775399698.5</v>
      </c>
      <c r="AF20">
        <f ca="1">$B20*'Time Series Scaling Factors'!AF21</f>
        <v>1928047578277033.5</v>
      </c>
      <c r="AG20">
        <f ca="1">$B20*'Time Series Scaling Factors'!AG21</f>
        <v>1931883891556132.3</v>
      </c>
      <c r="AH20">
        <f ca="1">$B20*'Time Series Scaling Factors'!AH21</f>
        <v>1927866345614080.3</v>
      </c>
      <c r="AI20">
        <f ca="1">$B20*'Time Series Scaling Factors'!AI21</f>
        <v>1936279576029316</v>
      </c>
    </row>
    <row r="21" spans="1:35" x14ac:dyDescent="0.45">
      <c r="A21" s="34" t="s">
        <v>245</v>
      </c>
      <c r="B21" s="32">
        <f>'Start Year Data'!B45</f>
        <v>479631428270381.69</v>
      </c>
      <c r="C21">
        <f>$B21*'Time Series Scaling Factors'!C22</f>
        <v>355993832431837</v>
      </c>
      <c r="D21">
        <f>$B21*'Time Series Scaling Factors'!D22</f>
        <v>236600774355651.06</v>
      </c>
      <c r="E21">
        <f>$B21*'Time Series Scaling Factors'!E22</f>
        <v>269703505932877.56</v>
      </c>
      <c r="F21">
        <f>$B21*'Time Series Scaling Factors'!F22</f>
        <v>271788387083034.69</v>
      </c>
      <c r="G21">
        <f>$B21*'Time Series Scaling Factors'!G22</f>
        <v>283624002227378.5</v>
      </c>
      <c r="H21">
        <f>$B21*'Time Series Scaling Factors'!H22</f>
        <v>316504295914942.06</v>
      </c>
      <c r="I21">
        <f>$B21*'Time Series Scaling Factors'!I22</f>
        <v>328163825298364.69</v>
      </c>
      <c r="J21">
        <f>$B21*'Time Series Scaling Factors'!J22</f>
        <v>309551166405575.31</v>
      </c>
      <c r="K21">
        <f>$B21*'Time Series Scaling Factors'!K22</f>
        <v>260339366464556.97</v>
      </c>
      <c r="L21">
        <f>$B21*'Time Series Scaling Factors'!L22</f>
        <v>251024985741004</v>
      </c>
      <c r="M21">
        <f>$B21*'Time Series Scaling Factors'!M22</f>
        <v>262530646739842.63</v>
      </c>
      <c r="N21">
        <f>$B21*'Time Series Scaling Factors'!N22</f>
        <v>254353830245490.69</v>
      </c>
      <c r="O21">
        <f>$B21*'Time Series Scaling Factors'!O22</f>
        <v>258091316238622.56</v>
      </c>
      <c r="P21">
        <f>$B21*'Time Series Scaling Factors'!P22</f>
        <v>257906827009268.19</v>
      </c>
      <c r="Q21">
        <f>$B21*'Time Series Scaling Factors'!Q22</f>
        <v>258791503597177.19</v>
      </c>
      <c r="R21">
        <f>$B21*'Time Series Scaling Factors'!R22</f>
        <v>255298548168201.47</v>
      </c>
      <c r="S21">
        <f>$B21*'Time Series Scaling Factors'!S22</f>
        <v>264936754575003.19</v>
      </c>
      <c r="T21">
        <f>$B21*'Time Series Scaling Factors'!T22</f>
        <v>266706466295537.59</v>
      </c>
      <c r="U21">
        <f>$B21*'Time Series Scaling Factors'!U22</f>
        <v>264730834496866.72</v>
      </c>
      <c r="V21">
        <f>$B21*'Time Series Scaling Factors'!V22</f>
        <v>274176401264230.72</v>
      </c>
      <c r="W21">
        <f>$B21*'Time Series Scaling Factors'!W22</f>
        <v>277917122476125.72</v>
      </c>
      <c r="X21">
        <f>$B21*'Time Series Scaling Factors'!X22</f>
        <v>279941615059051.72</v>
      </c>
      <c r="Y21">
        <f>$B21*'Time Series Scaling Factors'!Y22</f>
        <v>283694569328531.94</v>
      </c>
      <c r="Z21">
        <f>$B21*'Time Series Scaling Factors'!Z22</f>
        <v>287598621856985.94</v>
      </c>
      <c r="AA21">
        <f>$B21*'Time Series Scaling Factors'!AA22</f>
        <v>283026914629074.94</v>
      </c>
      <c r="AB21">
        <f>$B21*'Time Series Scaling Factors'!AB22</f>
        <v>291521160209662.81</v>
      </c>
      <c r="AC21">
        <f>$B21*'Time Series Scaling Factors'!AC22</f>
        <v>295242191535653</v>
      </c>
      <c r="AD21">
        <f>$B21*'Time Series Scaling Factors'!AD22</f>
        <v>307808292495842.5</v>
      </c>
      <c r="AE21">
        <f>$B21*'Time Series Scaling Factors'!AE22</f>
        <v>308231544079961</v>
      </c>
      <c r="AF21">
        <f ca="1">$B21*'Time Series Scaling Factors'!AF22</f>
        <v>313490474140354</v>
      </c>
      <c r="AG21">
        <f ca="1">$B21*'Time Series Scaling Factors'!AG22</f>
        <v>316851695882792</v>
      </c>
      <c r="AH21">
        <f ca="1">$B21*'Time Series Scaling Factors'!AH22</f>
        <v>321534521313947.56</v>
      </c>
      <c r="AI21">
        <f ca="1">$B21*'Time Series Scaling Factors'!AI22</f>
        <v>323526509198466.44</v>
      </c>
    </row>
    <row r="22" spans="1:35" x14ac:dyDescent="0.45">
      <c r="A22" s="34" t="s">
        <v>246</v>
      </c>
      <c r="B22" s="32">
        <f>'Start Year Data'!B46</f>
        <v>339200203125000</v>
      </c>
      <c r="C22">
        <f>$B22*'Time Series Scaling Factors'!C23</f>
        <v>339200203125000</v>
      </c>
      <c r="D22">
        <f>$B22*'Time Series Scaling Factors'!D23</f>
        <v>339200203125000</v>
      </c>
      <c r="E22">
        <f>$B22*'Time Series Scaling Factors'!E23</f>
        <v>339200203125000</v>
      </c>
      <c r="F22">
        <f>$B22*'Time Series Scaling Factors'!F23</f>
        <v>339200203125000</v>
      </c>
      <c r="G22">
        <f>$B22*'Time Series Scaling Factors'!G23</f>
        <v>339200203125000</v>
      </c>
      <c r="H22">
        <f>$B22*'Time Series Scaling Factors'!H23</f>
        <v>339200203125000</v>
      </c>
      <c r="I22">
        <f>$B22*'Time Series Scaling Factors'!I23</f>
        <v>339200203125000</v>
      </c>
      <c r="J22">
        <f>$B22*'Time Series Scaling Factors'!J23</f>
        <v>339200203125000</v>
      </c>
      <c r="K22">
        <f>$B22*'Time Series Scaling Factors'!K23</f>
        <v>339200203125000</v>
      </c>
      <c r="L22">
        <f>$B22*'Time Series Scaling Factors'!L23</f>
        <v>339200203125000</v>
      </c>
      <c r="M22">
        <f>$B22*'Time Series Scaling Factors'!M23</f>
        <v>339200203125000</v>
      </c>
      <c r="N22">
        <f>$B22*'Time Series Scaling Factors'!N23</f>
        <v>339200203125000</v>
      </c>
      <c r="O22">
        <f>$B22*'Time Series Scaling Factors'!O23</f>
        <v>339200203125000</v>
      </c>
      <c r="P22">
        <f>$B22*'Time Series Scaling Factors'!P23</f>
        <v>339200203125000</v>
      </c>
      <c r="Q22">
        <f>$B22*'Time Series Scaling Factors'!Q23</f>
        <v>339200203125000</v>
      </c>
      <c r="R22">
        <f>$B22*'Time Series Scaling Factors'!R23</f>
        <v>339200203125000</v>
      </c>
      <c r="S22">
        <f>$B22*'Time Series Scaling Factors'!S23</f>
        <v>339200203125000</v>
      </c>
      <c r="T22">
        <f>$B22*'Time Series Scaling Factors'!T23</f>
        <v>339200203125000</v>
      </c>
      <c r="U22">
        <f>$B22*'Time Series Scaling Factors'!U23</f>
        <v>339200203125000</v>
      </c>
      <c r="V22">
        <f>$B22*'Time Series Scaling Factors'!V23</f>
        <v>339200203125000</v>
      </c>
      <c r="W22">
        <f>$B22*'Time Series Scaling Factors'!W23</f>
        <v>339200203125000</v>
      </c>
      <c r="X22">
        <f>$B22*'Time Series Scaling Factors'!X23</f>
        <v>339200203125000</v>
      </c>
      <c r="Y22">
        <f>$B22*'Time Series Scaling Factors'!Y23</f>
        <v>339200203125000</v>
      </c>
      <c r="Z22">
        <f>$B22*'Time Series Scaling Factors'!Z23</f>
        <v>339200203125000</v>
      </c>
      <c r="AA22">
        <f>$B22*'Time Series Scaling Factors'!AA23</f>
        <v>339200203125000</v>
      </c>
      <c r="AB22">
        <f>$B22*'Time Series Scaling Factors'!AB23</f>
        <v>339200203125000</v>
      </c>
      <c r="AC22">
        <f>$B22*'Time Series Scaling Factors'!AC23</f>
        <v>339200203125000</v>
      </c>
      <c r="AD22">
        <f>$B22*'Time Series Scaling Factors'!AD23</f>
        <v>339200203125000</v>
      </c>
      <c r="AE22">
        <f>$B22*'Time Series Scaling Factors'!AE23</f>
        <v>339200203125000</v>
      </c>
      <c r="AF22">
        <f>$B22*'Time Series Scaling Factors'!AF23</f>
        <v>339200203125000</v>
      </c>
      <c r="AG22">
        <f>$B22*'Time Series Scaling Factors'!AG23</f>
        <v>339200203125000</v>
      </c>
      <c r="AH22">
        <f>$B22*'Time Series Scaling Factors'!AH23</f>
        <v>339200203125000</v>
      </c>
      <c r="AI22">
        <f>$B22*'Time Series Scaling Factors'!AI23</f>
        <v>339200203125000</v>
      </c>
    </row>
    <row r="23" spans="1:35" x14ac:dyDescent="0.45">
      <c r="A23" s="32"/>
    </row>
    <row r="24" spans="1:35" x14ac:dyDescent="0.45">
      <c r="A24" s="33"/>
      <c r="B24" s="303"/>
    </row>
    <row r="25" spans="1:35" x14ac:dyDescent="0.45">
      <c r="A25" s="34"/>
      <c r="B25" s="303"/>
    </row>
    <row r="26" spans="1:35" x14ac:dyDescent="0.45">
      <c r="A26" s="34"/>
      <c r="B26" s="303"/>
    </row>
    <row r="27" spans="1:35" x14ac:dyDescent="0.45">
      <c r="A27" s="34"/>
      <c r="B27" s="303"/>
    </row>
    <row r="28" spans="1:35" x14ac:dyDescent="0.45">
      <c r="A28" s="34"/>
      <c r="B28" s="303"/>
    </row>
    <row r="29" spans="1:35" x14ac:dyDescent="0.45">
      <c r="A29" s="34"/>
      <c r="B29" s="303"/>
    </row>
    <row r="30" spans="1:35" x14ac:dyDescent="0.45">
      <c r="A30" s="34"/>
      <c r="B30" s="303"/>
    </row>
    <row r="31" spans="1:35" x14ac:dyDescent="0.45">
      <c r="A31" s="34"/>
      <c r="B31" s="303"/>
    </row>
    <row r="32" spans="1:35" x14ac:dyDescent="0.45">
      <c r="A32" s="34"/>
      <c r="B32" s="303"/>
    </row>
    <row r="33" spans="1:2" x14ac:dyDescent="0.45">
      <c r="A33" s="34"/>
      <c r="B33" s="303"/>
    </row>
    <row r="34" spans="1:2" x14ac:dyDescent="0.45">
      <c r="A34" s="34"/>
      <c r="B34" s="303"/>
    </row>
    <row r="35" spans="1:2" x14ac:dyDescent="0.45">
      <c r="A35" s="34"/>
      <c r="B35" s="303"/>
    </row>
    <row r="36" spans="1:2" x14ac:dyDescent="0.45">
      <c r="A36" s="34"/>
      <c r="B36" s="303"/>
    </row>
    <row r="37" spans="1:2" x14ac:dyDescent="0.45">
      <c r="A37" s="34"/>
      <c r="B37" s="303"/>
    </row>
    <row r="38" spans="1:2" x14ac:dyDescent="0.45">
      <c r="A38" s="34"/>
      <c r="B38" s="303"/>
    </row>
    <row r="39" spans="1:2" x14ac:dyDescent="0.45">
      <c r="A39" s="34"/>
      <c r="B39" s="303"/>
    </row>
    <row r="40" spans="1:2" x14ac:dyDescent="0.45">
      <c r="A40" s="34"/>
      <c r="B40" s="303"/>
    </row>
    <row r="41" spans="1:2" x14ac:dyDescent="0.45">
      <c r="A41" s="34"/>
      <c r="B41" s="303"/>
    </row>
    <row r="42" spans="1:2" x14ac:dyDescent="0.45">
      <c r="A42" s="34"/>
      <c r="B42" s="303"/>
    </row>
    <row r="43" spans="1:2" x14ac:dyDescent="0.45">
      <c r="A43" s="34"/>
      <c r="B43" s="303"/>
    </row>
    <row r="44" spans="1:2" x14ac:dyDescent="0.45">
      <c r="A44" s="34"/>
      <c r="B44" s="30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44"/>
  <sheetViews>
    <sheetView workbookViewId="0">
      <selection activeCell="A24" sqref="A24:B44"/>
    </sheetView>
  </sheetViews>
  <sheetFormatPr defaultColWidth="8.796875" defaultRowHeight="14.25" x14ac:dyDescent="0.45"/>
  <cols>
    <col min="1" max="1" width="36.33203125" customWidth="1"/>
    <col min="2" max="2" width="13" style="32" customWidth="1"/>
    <col min="3" max="35" width="13" customWidth="1"/>
  </cols>
  <sheetData>
    <row r="1" spans="1:35" x14ac:dyDescent="0.45">
      <c r="A1" s="33" t="s">
        <v>588</v>
      </c>
      <c r="B1" s="237">
        <v>2017</v>
      </c>
      <c r="C1" s="5">
        <v>2018</v>
      </c>
      <c r="D1" s="237">
        <v>2019</v>
      </c>
      <c r="E1" s="5">
        <v>2020</v>
      </c>
      <c r="F1" s="237">
        <v>2021</v>
      </c>
      <c r="G1" s="5">
        <v>2022</v>
      </c>
      <c r="H1" s="237">
        <v>2023</v>
      </c>
      <c r="I1" s="5">
        <v>2024</v>
      </c>
      <c r="J1" s="237">
        <v>2025</v>
      </c>
      <c r="K1" s="5">
        <v>2026</v>
      </c>
      <c r="L1" s="237">
        <v>2027</v>
      </c>
      <c r="M1" s="5">
        <v>2028</v>
      </c>
      <c r="N1" s="237">
        <v>2029</v>
      </c>
      <c r="O1" s="5">
        <v>2030</v>
      </c>
      <c r="P1" s="237">
        <v>2031</v>
      </c>
      <c r="Q1" s="5">
        <v>2032</v>
      </c>
      <c r="R1" s="237">
        <v>2033</v>
      </c>
      <c r="S1" s="5">
        <v>2034</v>
      </c>
      <c r="T1" s="237">
        <v>2035</v>
      </c>
      <c r="U1" s="5">
        <v>2036</v>
      </c>
      <c r="V1" s="237">
        <v>2037</v>
      </c>
      <c r="W1" s="5">
        <v>2038</v>
      </c>
      <c r="X1" s="237">
        <v>2039</v>
      </c>
      <c r="Y1" s="5">
        <v>2040</v>
      </c>
      <c r="Z1" s="237">
        <v>2041</v>
      </c>
      <c r="AA1" s="5">
        <v>2042</v>
      </c>
      <c r="AB1" s="237">
        <v>2043</v>
      </c>
      <c r="AC1" s="5">
        <v>2044</v>
      </c>
      <c r="AD1" s="237">
        <v>2045</v>
      </c>
      <c r="AE1" s="5">
        <v>2046</v>
      </c>
      <c r="AF1" s="237">
        <v>2047</v>
      </c>
      <c r="AG1" s="5">
        <v>2048</v>
      </c>
      <c r="AH1" s="237">
        <v>2049</v>
      </c>
      <c r="AI1" s="5">
        <v>2050</v>
      </c>
    </row>
    <row r="2" spans="1:35" x14ac:dyDescent="0.45">
      <c r="A2" s="33" t="s">
        <v>232</v>
      </c>
      <c r="B2" s="32">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c r="AH2">
        <f>$B2*'Time Series Scaling Factors'!AH28</f>
        <v>0</v>
      </c>
      <c r="AI2">
        <f>$B2*'Time Series Scaling Factors'!AI28</f>
        <v>0</v>
      </c>
    </row>
    <row r="3" spans="1:35" x14ac:dyDescent="0.45">
      <c r="A3" s="34" t="s">
        <v>233</v>
      </c>
      <c r="B3" s="32">
        <f>'Start Year Data'!C27</f>
        <v>998502681000000</v>
      </c>
      <c r="C3">
        <f>$B3*'Time Series Scaling Factors'!C29</f>
        <v>1018282144565643.1</v>
      </c>
      <c r="D3">
        <f>$B3*'Time Series Scaling Factors'!D29</f>
        <v>1060080949209916.4</v>
      </c>
      <c r="E3">
        <f>$B3*'Time Series Scaling Factors'!E29</f>
        <v>1065677887608703.5</v>
      </c>
      <c r="F3">
        <f>$B3*'Time Series Scaling Factors'!F29</f>
        <v>971866231102597.25</v>
      </c>
      <c r="G3">
        <f>$B3*'Time Series Scaling Factors'!G29</f>
        <v>880232842533501.88</v>
      </c>
      <c r="H3">
        <f>$B3*'Time Series Scaling Factors'!H29</f>
        <v>842090590768918.63</v>
      </c>
      <c r="I3">
        <f>$B3*'Time Series Scaling Factors'!I29</f>
        <v>808780728792664.38</v>
      </c>
      <c r="J3">
        <f>$B3*'Time Series Scaling Factors'!J29</f>
        <v>791918489885544</v>
      </c>
      <c r="K3">
        <f>$B3*'Time Series Scaling Factors'!K29</f>
        <v>771759562859836.13</v>
      </c>
      <c r="L3">
        <f>$B3*'Time Series Scaling Factors'!L29</f>
        <v>785560885684505.75</v>
      </c>
      <c r="M3">
        <f>$B3*'Time Series Scaling Factors'!M29</f>
        <v>825921425110547.38</v>
      </c>
      <c r="N3">
        <f>$B3*'Time Series Scaling Factors'!N29</f>
        <v>825827100907835.5</v>
      </c>
      <c r="O3">
        <f>$B3*'Time Series Scaling Factors'!O29</f>
        <v>838005581827483</v>
      </c>
      <c r="P3">
        <f>$B3*'Time Series Scaling Factors'!P29</f>
        <v>819377261303975.5</v>
      </c>
      <c r="Q3">
        <f>$B3*'Time Series Scaling Factors'!Q29</f>
        <v>845594350778618.75</v>
      </c>
      <c r="R3">
        <f>$B3*'Time Series Scaling Factors'!R29</f>
        <v>851622617211413.88</v>
      </c>
      <c r="S3">
        <f>$B3*'Time Series Scaling Factors'!S29</f>
        <v>882201696006144.63</v>
      </c>
      <c r="T3">
        <f>$B3*'Time Series Scaling Factors'!T29</f>
        <v>865725562904885</v>
      </c>
      <c r="U3">
        <f>$B3*'Time Series Scaling Factors'!U29</f>
        <v>871235022707615.5</v>
      </c>
      <c r="V3">
        <f>$B3*'Time Series Scaling Factors'!V29</f>
        <v>877692859041075.75</v>
      </c>
      <c r="W3">
        <f>$B3*'Time Series Scaling Factors'!W29</f>
        <v>885784315903341.88</v>
      </c>
      <c r="X3">
        <f>$B3*'Time Series Scaling Factors'!X29</f>
        <v>895641442435243.25</v>
      </c>
      <c r="Y3">
        <f>$B3*'Time Series Scaling Factors'!Y29</f>
        <v>909857321484880</v>
      </c>
      <c r="Z3">
        <f>$B3*'Time Series Scaling Factors'!Z29</f>
        <v>907557173530514.63</v>
      </c>
      <c r="AA3">
        <f>$B3*'Time Series Scaling Factors'!AA29</f>
        <v>904927354387186.88</v>
      </c>
      <c r="AB3">
        <f>$B3*'Time Series Scaling Factors'!AB29</f>
        <v>902387338316656.38</v>
      </c>
      <c r="AC3">
        <f>$B3*'Time Series Scaling Factors'!AC29</f>
        <v>899975377886766.13</v>
      </c>
      <c r="AD3">
        <f>$B3*'Time Series Scaling Factors'!AD29</f>
        <v>901905289514856.5</v>
      </c>
      <c r="AE3">
        <f>$B3*'Time Series Scaling Factors'!AE29</f>
        <v>898959441064441.88</v>
      </c>
      <c r="AF3">
        <f ca="1">$B3*'Time Series Scaling Factors'!AF29</f>
        <v>903992037267942.13</v>
      </c>
      <c r="AG3">
        <f ca="1">$B3*'Time Series Scaling Factors'!AG29</f>
        <v>904622349463239.13</v>
      </c>
      <c r="AH3">
        <f ca="1">$B3*'Time Series Scaling Factors'!AH29</f>
        <v>907750388708256.63</v>
      </c>
      <c r="AI3">
        <f ca="1">$B3*'Time Series Scaling Factors'!AI29</f>
        <v>910969887414425.63</v>
      </c>
    </row>
    <row r="4" spans="1:35" x14ac:dyDescent="0.45">
      <c r="A4" s="34" t="s">
        <v>224</v>
      </c>
      <c r="B4" s="32">
        <f>'Start Year Data'!C28</f>
        <v>612867000000</v>
      </c>
      <c r="C4">
        <f>$B4*'Time Series Scaling Factors'!C30</f>
        <v>592031625679.08105</v>
      </c>
      <c r="D4">
        <f>$B4*'Time Series Scaling Factors'!D30</f>
        <v>546121339221.10248</v>
      </c>
      <c r="E4">
        <f>$B4*'Time Series Scaling Factors'!E30</f>
        <v>547223928747.92633</v>
      </c>
      <c r="F4">
        <f>$B4*'Time Series Scaling Factors'!F30</f>
        <v>559509706987.98376</v>
      </c>
      <c r="G4">
        <f>$B4*'Time Series Scaling Factors'!G30</f>
        <v>568368206058.01257</v>
      </c>
      <c r="H4">
        <f>$B4*'Time Series Scaling Factors'!H30</f>
        <v>587137880783.39136</v>
      </c>
      <c r="I4">
        <f>$B4*'Time Series Scaling Factors'!I30</f>
        <v>595127669765.36096</v>
      </c>
      <c r="J4">
        <f>$B4*'Time Series Scaling Factors'!J30</f>
        <v>612898415633.30676</v>
      </c>
      <c r="K4">
        <f>$B4*'Time Series Scaling Factors'!K30</f>
        <v>607933758816.85632</v>
      </c>
      <c r="L4">
        <f>$B4*'Time Series Scaling Factors'!L30</f>
        <v>601502897856.41907</v>
      </c>
      <c r="M4">
        <f>$B4*'Time Series Scaling Factors'!M30</f>
        <v>613544217638.37549</v>
      </c>
      <c r="N4">
        <f>$B4*'Time Series Scaling Factors'!N30</f>
        <v>607779934811.52734</v>
      </c>
      <c r="O4">
        <f>$B4*'Time Series Scaling Factors'!O30</f>
        <v>610145797383.64673</v>
      </c>
      <c r="P4">
        <f>$B4*'Time Series Scaling Factors'!P30</f>
        <v>611759876813.05237</v>
      </c>
      <c r="Q4">
        <f>$B4*'Time Series Scaling Factors'!Q30</f>
        <v>630206603587.33191</v>
      </c>
      <c r="R4">
        <f>$B4*'Time Series Scaling Factors'!R30</f>
        <v>625816290137.70569</v>
      </c>
      <c r="S4">
        <f>$B4*'Time Series Scaling Factors'!S30</f>
        <v>616466808247.29565</v>
      </c>
      <c r="T4">
        <f>$B4*'Time Series Scaling Factors'!T30</f>
        <v>615562485782.93799</v>
      </c>
      <c r="U4">
        <f>$B4*'Time Series Scaling Factors'!U30</f>
        <v>606853356268.73071</v>
      </c>
      <c r="V4">
        <f>$B4*'Time Series Scaling Factors'!V30</f>
        <v>597075131047.56116</v>
      </c>
      <c r="W4">
        <f>$B4*'Time Series Scaling Factors'!W30</f>
        <v>590004733142.72693</v>
      </c>
      <c r="X4">
        <f>$B4*'Time Series Scaling Factors'!X30</f>
        <v>586070177341.61035</v>
      </c>
      <c r="Y4">
        <f>$B4*'Time Series Scaling Factors'!Y30</f>
        <v>587197061150.35938</v>
      </c>
      <c r="Z4">
        <f>$B4*'Time Series Scaling Factors'!Z30</f>
        <v>576801470925.86536</v>
      </c>
      <c r="AA4">
        <f>$B4*'Time Series Scaling Factors'!AA30</f>
        <v>572059600949.75647</v>
      </c>
      <c r="AB4">
        <f>$B4*'Time Series Scaling Factors'!AB30</f>
        <v>568861478042.97021</v>
      </c>
      <c r="AC4">
        <f>$B4*'Time Series Scaling Factors'!AC30</f>
        <v>549768412288.96899</v>
      </c>
      <c r="AD4">
        <f>$B4*'Time Series Scaling Factors'!AD30</f>
        <v>542210182095.07904</v>
      </c>
      <c r="AE4">
        <f>$B4*'Time Series Scaling Factors'!AE30</f>
        <v>525835936495.06494</v>
      </c>
      <c r="AF4">
        <f ca="1">$B4*'Time Series Scaling Factors'!AF30</f>
        <v>514914100277.66498</v>
      </c>
      <c r="AG4">
        <f ca="1">$B4*'Time Series Scaling Factors'!AG30</f>
        <v>503401615540.29224</v>
      </c>
      <c r="AH4">
        <f ca="1">$B4*'Time Series Scaling Factors'!AH30</f>
        <v>493131476741.88226</v>
      </c>
      <c r="AI4">
        <f ca="1">$B4*'Time Series Scaling Factors'!AI30</f>
        <v>468924425956.75354</v>
      </c>
    </row>
    <row r="5" spans="1:35" x14ac:dyDescent="0.45">
      <c r="A5" s="34" t="s">
        <v>234</v>
      </c>
      <c r="B5" s="32">
        <f>'Start Year Data'!C29</f>
        <v>387781818181818.19</v>
      </c>
      <c r="C5">
        <f>$B5*'Time Series Scaling Factors'!C31</f>
        <v>387781818181818.19</v>
      </c>
      <c r="D5">
        <f>$B5*'Time Series Scaling Factors'!D31</f>
        <v>387781818181818.19</v>
      </c>
      <c r="E5">
        <f>$B5*'Time Series Scaling Factors'!E31</f>
        <v>387781818181818.19</v>
      </c>
      <c r="F5">
        <f>$B5*'Time Series Scaling Factors'!F31</f>
        <v>387781818181818.19</v>
      </c>
      <c r="G5">
        <f>$B5*'Time Series Scaling Factors'!G31</f>
        <v>387781818181818.19</v>
      </c>
      <c r="H5">
        <f>$B5*'Time Series Scaling Factors'!H31</f>
        <v>387781818181818.19</v>
      </c>
      <c r="I5">
        <f>$B5*'Time Series Scaling Factors'!I31</f>
        <v>387781818181818.19</v>
      </c>
      <c r="J5">
        <f>$B5*'Time Series Scaling Factors'!J31</f>
        <v>387781818181818.19</v>
      </c>
      <c r="K5">
        <f>$B5*'Time Series Scaling Factors'!K31</f>
        <v>387781818181818.19</v>
      </c>
      <c r="L5">
        <f>$B5*'Time Series Scaling Factors'!L31</f>
        <v>387781818181818.19</v>
      </c>
      <c r="M5">
        <f>$B5*'Time Series Scaling Factors'!M31</f>
        <v>387781818181818.19</v>
      </c>
      <c r="N5">
        <f>$B5*'Time Series Scaling Factors'!N31</f>
        <v>387781818181818.19</v>
      </c>
      <c r="O5">
        <f>$B5*'Time Series Scaling Factors'!O31</f>
        <v>387781818181818.19</v>
      </c>
      <c r="P5">
        <f>$B5*'Time Series Scaling Factors'!P31</f>
        <v>387781818181818.19</v>
      </c>
      <c r="Q5">
        <f>$B5*'Time Series Scaling Factors'!Q31</f>
        <v>387781818181818.19</v>
      </c>
      <c r="R5">
        <f>$B5*'Time Series Scaling Factors'!R31</f>
        <v>387781818181818.19</v>
      </c>
      <c r="S5">
        <f>$B5*'Time Series Scaling Factors'!S31</f>
        <v>387781818181818.19</v>
      </c>
      <c r="T5">
        <f>$B5*'Time Series Scaling Factors'!T31</f>
        <v>387781818181818.19</v>
      </c>
      <c r="U5">
        <f>$B5*'Time Series Scaling Factors'!U31</f>
        <v>387781818181818.19</v>
      </c>
      <c r="V5">
        <f>$B5*'Time Series Scaling Factors'!V31</f>
        <v>387781818181818.19</v>
      </c>
      <c r="W5">
        <f>$B5*'Time Series Scaling Factors'!W31</f>
        <v>387781818181818.19</v>
      </c>
      <c r="X5">
        <f>$B5*'Time Series Scaling Factors'!X31</f>
        <v>387781818181818.19</v>
      </c>
      <c r="Y5">
        <f>$B5*'Time Series Scaling Factors'!Y31</f>
        <v>387781818181818.19</v>
      </c>
      <c r="Z5">
        <f>$B5*'Time Series Scaling Factors'!Z31</f>
        <v>387781818181818.19</v>
      </c>
      <c r="AA5">
        <f>$B5*'Time Series Scaling Factors'!AA31</f>
        <v>387781818181818.19</v>
      </c>
      <c r="AB5">
        <f>$B5*'Time Series Scaling Factors'!AB31</f>
        <v>387781818181818.19</v>
      </c>
      <c r="AC5">
        <f>$B5*'Time Series Scaling Factors'!AC31</f>
        <v>387781818181818.19</v>
      </c>
      <c r="AD5">
        <f>$B5*'Time Series Scaling Factors'!AD31</f>
        <v>387781818181818.19</v>
      </c>
      <c r="AE5">
        <f>$B5*'Time Series Scaling Factors'!AE31</f>
        <v>387781818181818.19</v>
      </c>
      <c r="AF5">
        <f>$B5*'Time Series Scaling Factors'!AF31</f>
        <v>387781818181818.19</v>
      </c>
      <c r="AG5">
        <f>$B5*'Time Series Scaling Factors'!AG31</f>
        <v>387781818181818.19</v>
      </c>
      <c r="AH5">
        <f>$B5*'Time Series Scaling Factors'!AH31</f>
        <v>387781818181818.19</v>
      </c>
      <c r="AI5">
        <f>$B5*'Time Series Scaling Factors'!AI31</f>
        <v>387781818181818.19</v>
      </c>
    </row>
    <row r="6" spans="1:35" x14ac:dyDescent="0.45">
      <c r="A6" s="34" t="s">
        <v>235</v>
      </c>
      <c r="B6" s="32">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c r="AH6">
        <f>$B6*'Time Series Scaling Factors'!AH32</f>
        <v>0</v>
      </c>
      <c r="AI6">
        <f>$B6*'Time Series Scaling Factors'!AI32</f>
        <v>0</v>
      </c>
    </row>
    <row r="7" spans="1:35" x14ac:dyDescent="0.45">
      <c r="A7" s="34" t="s">
        <v>236</v>
      </c>
      <c r="B7" s="32">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c r="AH7">
        <f>$B7*'Time Series Scaling Factors'!AH33</f>
        <v>0</v>
      </c>
      <c r="AI7">
        <f>$B7*'Time Series Scaling Factors'!AI33</f>
        <v>0</v>
      </c>
    </row>
    <row r="8" spans="1:35" x14ac:dyDescent="0.45">
      <c r="A8" s="34" t="s">
        <v>237</v>
      </c>
      <c r="B8" s="32">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c r="AH8">
        <f>$B8*'Time Series Scaling Factors'!AH34</f>
        <v>0</v>
      </c>
      <c r="AI8">
        <f>$B8*'Time Series Scaling Factors'!AI34</f>
        <v>0</v>
      </c>
    </row>
    <row r="9" spans="1:35" x14ac:dyDescent="0.45">
      <c r="A9" s="34" t="s">
        <v>226</v>
      </c>
      <c r="B9" s="32">
        <f>'Start Year Data'!C33</f>
        <v>0</v>
      </c>
      <c r="C9">
        <f>$B9*'Time Series Scaling Factors'!C35</f>
        <v>0</v>
      </c>
      <c r="D9">
        <f>$B9*'Time Series Scaling Factors'!D35</f>
        <v>0</v>
      </c>
      <c r="E9">
        <f>$B9*'Time Series Scaling Factors'!E35</f>
        <v>0</v>
      </c>
      <c r="F9">
        <f>$B9*'Time Series Scaling Factors'!F35</f>
        <v>0</v>
      </c>
      <c r="G9">
        <f>$B9*'Time Series Scaling Factors'!G35</f>
        <v>0</v>
      </c>
      <c r="H9">
        <f>$B9*'Time Series Scaling Factors'!H35</f>
        <v>0</v>
      </c>
      <c r="I9">
        <f>$B9*'Time Series Scaling Factors'!I35</f>
        <v>0</v>
      </c>
      <c r="J9">
        <f>$B9*'Time Series Scaling Factors'!J35</f>
        <v>0</v>
      </c>
      <c r="K9">
        <f>$B9*'Time Series Scaling Factors'!K35</f>
        <v>0</v>
      </c>
      <c r="L9">
        <f>$B9*'Time Series Scaling Factors'!L35</f>
        <v>0</v>
      </c>
      <c r="M9">
        <f>$B9*'Time Series Scaling Factors'!M35</f>
        <v>0</v>
      </c>
      <c r="N9">
        <f>$B9*'Time Series Scaling Factors'!N35</f>
        <v>0</v>
      </c>
      <c r="O9">
        <f>$B9*'Time Series Scaling Factors'!O35</f>
        <v>0</v>
      </c>
      <c r="P9">
        <f>$B9*'Time Series Scaling Factors'!P35</f>
        <v>0</v>
      </c>
      <c r="Q9">
        <f>$B9*'Time Series Scaling Factors'!Q35</f>
        <v>0</v>
      </c>
      <c r="R9">
        <f>$B9*'Time Series Scaling Factors'!R35</f>
        <v>0</v>
      </c>
      <c r="S9">
        <f>$B9*'Time Series Scaling Factors'!S35</f>
        <v>0</v>
      </c>
      <c r="T9">
        <f>$B9*'Time Series Scaling Factors'!T35</f>
        <v>0</v>
      </c>
      <c r="U9">
        <f>$B9*'Time Series Scaling Factors'!U35</f>
        <v>0</v>
      </c>
      <c r="V9">
        <f>$B9*'Time Series Scaling Factors'!V35</f>
        <v>0</v>
      </c>
      <c r="W9">
        <f>$B9*'Time Series Scaling Factors'!W35</f>
        <v>0</v>
      </c>
      <c r="X9">
        <f>$B9*'Time Series Scaling Factors'!X35</f>
        <v>0</v>
      </c>
      <c r="Y9">
        <f>$B9*'Time Series Scaling Factors'!Y35</f>
        <v>0</v>
      </c>
      <c r="Z9">
        <f>$B9*'Time Series Scaling Factors'!Z35</f>
        <v>0</v>
      </c>
      <c r="AA9">
        <f>$B9*'Time Series Scaling Factors'!AA35</f>
        <v>0</v>
      </c>
      <c r="AB9">
        <f>$B9*'Time Series Scaling Factors'!AB35</f>
        <v>0</v>
      </c>
      <c r="AC9">
        <f>$B9*'Time Series Scaling Factors'!AC35</f>
        <v>0</v>
      </c>
      <c r="AD9">
        <f>$B9*'Time Series Scaling Factors'!AD35</f>
        <v>0</v>
      </c>
      <c r="AE9">
        <f>$B9*'Time Series Scaling Factors'!AE35</f>
        <v>0</v>
      </c>
      <c r="AF9">
        <f>$B9*'Time Series Scaling Factors'!AF35</f>
        <v>0</v>
      </c>
      <c r="AG9">
        <f>$B9*'Time Series Scaling Factors'!AG35</f>
        <v>0</v>
      </c>
      <c r="AH9">
        <f>$B9*'Time Series Scaling Factors'!AH35</f>
        <v>0</v>
      </c>
      <c r="AI9">
        <f>$B9*'Time Series Scaling Factors'!AI35</f>
        <v>0</v>
      </c>
    </row>
    <row r="10" spans="1:35" x14ac:dyDescent="0.45">
      <c r="A10" s="34" t="s">
        <v>227</v>
      </c>
      <c r="B10" s="32">
        <f>'Start Year Data'!C34</f>
        <v>3530114978676.9375</v>
      </c>
      <c r="C10">
        <f>$B10*'Time Series Scaling Factors'!C36</f>
        <v>4048844580335.8096</v>
      </c>
      <c r="D10">
        <f>$B10*'Time Series Scaling Factors'!D36</f>
        <v>3940429989596.8389</v>
      </c>
      <c r="E10">
        <f>$B10*'Time Series Scaling Factors'!E36</f>
        <v>3788071310767.1499</v>
      </c>
      <c r="F10">
        <f>$B10*'Time Series Scaling Factors'!F36</f>
        <v>3966289250096.2905</v>
      </c>
      <c r="G10">
        <f>$B10*'Time Series Scaling Factors'!G36</f>
        <v>3960573190057.1875</v>
      </c>
      <c r="H10">
        <f>$B10*'Time Series Scaling Factors'!H36</f>
        <v>3859069609476.5684</v>
      </c>
      <c r="I10">
        <f>$B10*'Time Series Scaling Factors'!I36</f>
        <v>3952541253995.6094</v>
      </c>
      <c r="J10">
        <f>$B10*'Time Series Scaling Factors'!J36</f>
        <v>3890034770731.3467</v>
      </c>
      <c r="K10">
        <f>$B10*'Time Series Scaling Factors'!K36</f>
        <v>3689181803300.1772</v>
      </c>
      <c r="L10">
        <f>$B10*'Time Series Scaling Factors'!L36</f>
        <v>3846292032742.5898</v>
      </c>
      <c r="M10">
        <f>$B10*'Time Series Scaling Factors'!M36</f>
        <v>3661164791095.7969</v>
      </c>
      <c r="N10">
        <f>$B10*'Time Series Scaling Factors'!N36</f>
        <v>3678179698101.3979</v>
      </c>
      <c r="O10">
        <f>$B10*'Time Series Scaling Factors'!O36</f>
        <v>3662104825039.4868</v>
      </c>
      <c r="P10">
        <f>$B10*'Time Series Scaling Factors'!P36</f>
        <v>3701234715542.895</v>
      </c>
      <c r="Q10">
        <f>$B10*'Time Series Scaling Factors'!Q36</f>
        <v>3737340103295.9058</v>
      </c>
      <c r="R10">
        <f>$B10*'Time Series Scaling Factors'!R36</f>
        <v>3770419528901.7949</v>
      </c>
      <c r="S10">
        <f>$B10*'Time Series Scaling Factors'!S36</f>
        <v>3677901628812.5068</v>
      </c>
      <c r="T10">
        <f>$B10*'Time Series Scaling Factors'!T36</f>
        <v>3612518536687.6001</v>
      </c>
      <c r="U10">
        <f>$B10*'Time Series Scaling Factors'!U36</f>
        <v>3770307331264.0303</v>
      </c>
      <c r="V10">
        <f>$B10*'Time Series Scaling Factors'!V36</f>
        <v>3679458411909.8696</v>
      </c>
      <c r="W10">
        <f>$B10*'Time Series Scaling Factors'!W36</f>
        <v>3717713853655.5542</v>
      </c>
      <c r="X10">
        <f>$B10*'Time Series Scaling Factors'!X36</f>
        <v>3786328843135.2593</v>
      </c>
      <c r="Y10">
        <f>$B10*'Time Series Scaling Factors'!Y36</f>
        <v>3842035597303.0376</v>
      </c>
      <c r="Z10">
        <f>$B10*'Time Series Scaling Factors'!Z36</f>
        <v>3913922407509.8696</v>
      </c>
      <c r="AA10">
        <f>$B10*'Time Series Scaling Factors'!AA36</f>
        <v>3932529265550.54</v>
      </c>
      <c r="AB10">
        <f>$B10*'Time Series Scaling Factors'!AB36</f>
        <v>3998300885399.1392</v>
      </c>
      <c r="AC10">
        <f>$B10*'Time Series Scaling Factors'!AC36</f>
        <v>4137756594221.6323</v>
      </c>
      <c r="AD10">
        <f>$B10*'Time Series Scaling Factors'!AD36</f>
        <v>4218802359323.5107</v>
      </c>
      <c r="AE10">
        <f>$B10*'Time Series Scaling Factors'!AE36</f>
        <v>4235082231723.8823</v>
      </c>
      <c r="AF10">
        <f ca="1">$B10*'Time Series Scaling Factors'!AF36</f>
        <v>4369780302276.9683</v>
      </c>
      <c r="AG10">
        <f ca="1">$B10*'Time Series Scaling Factors'!AG36</f>
        <v>4459510283725.3574</v>
      </c>
      <c r="AH10">
        <f ca="1">$B10*'Time Series Scaling Factors'!AH36</f>
        <v>4596772878274.1563</v>
      </c>
      <c r="AI10">
        <f ca="1">$B10*'Time Series Scaling Factors'!AI36</f>
        <v>4687966581495.7715</v>
      </c>
    </row>
    <row r="11" spans="1:35" x14ac:dyDescent="0.45">
      <c r="A11" s="34" t="s">
        <v>238</v>
      </c>
      <c r="B11" s="32">
        <f>'Start Year Data'!C35</f>
        <v>15371910166326.137</v>
      </c>
      <c r="C11">
        <f>$B11*'Time Series Scaling Factors'!C37</f>
        <v>17630721815657.422</v>
      </c>
      <c r="D11">
        <f>$B11*'Time Series Scaling Factors'!D37</f>
        <v>17158629728112.137</v>
      </c>
      <c r="E11">
        <f>$B11*'Time Series Scaling Factors'!E37</f>
        <v>16495182804094.977</v>
      </c>
      <c r="F11">
        <f>$B11*'Time Series Scaling Factors'!F37</f>
        <v>17271234057366.641</v>
      </c>
      <c r="G11">
        <f>$B11*'Time Series Scaling Factors'!G37</f>
        <v>17246343434268.764</v>
      </c>
      <c r="H11">
        <f>$B11*'Time Series Scaling Factors'!H37</f>
        <v>16804345388406.102</v>
      </c>
      <c r="I11">
        <f>$B11*'Time Series Scaling Factors'!I37</f>
        <v>17211368312963.641</v>
      </c>
      <c r="J11">
        <f>$B11*'Time Series Scaling Factors'!J37</f>
        <v>16939183397924.039</v>
      </c>
      <c r="K11">
        <f>$B11*'Time Series Scaling Factors'!K37</f>
        <v>16064567757741.934</v>
      </c>
      <c r="L11">
        <f>$B11*'Time Series Scaling Factors'!L37</f>
        <v>16748705341868.105</v>
      </c>
      <c r="M11">
        <f>$B11*'Time Series Scaling Factors'!M37</f>
        <v>15942567483717.996</v>
      </c>
      <c r="N11">
        <f>$B11*'Time Series Scaling Factors'!N37</f>
        <v>16016659014322.055</v>
      </c>
      <c r="O11">
        <f>$B11*'Time Series Scaling Factors'!O37</f>
        <v>15946660868047.68</v>
      </c>
      <c r="P11">
        <f>$B11*'Time Series Scaling Factors'!P37</f>
        <v>16117052247725.064</v>
      </c>
      <c r="Q11">
        <f>$B11*'Time Series Scaling Factors'!Q37</f>
        <v>16274273409192.068</v>
      </c>
      <c r="R11">
        <f>$B11*'Time Series Scaling Factors'!R37</f>
        <v>16418317997495.527</v>
      </c>
      <c r="S11">
        <f>$B11*'Time Series Scaling Factors'!S37</f>
        <v>16015448159674.355</v>
      </c>
      <c r="T11">
        <f>$B11*'Time Series Scaling Factors'!T37</f>
        <v>15730737031393.375</v>
      </c>
      <c r="U11">
        <f>$B11*'Time Series Scaling Factors'!U37</f>
        <v>16417829432103.463</v>
      </c>
      <c r="V11">
        <f>$B11*'Time Series Scaling Factors'!V37</f>
        <v>16022227182472.668</v>
      </c>
      <c r="W11">
        <f>$B11*'Time Series Scaling Factors'!W37</f>
        <v>16188810768967.686</v>
      </c>
      <c r="X11">
        <f>$B11*'Time Series Scaling Factors'!X37</f>
        <v>16487595216702.797</v>
      </c>
      <c r="Y11">
        <f>$B11*'Time Series Scaling Factors'!Y37</f>
        <v>16730170664215.74</v>
      </c>
      <c r="Z11">
        <f>$B11*'Time Series Scaling Factors'!Z37</f>
        <v>17043202278006.779</v>
      </c>
      <c r="AA11">
        <f>$B11*'Time Series Scaling Factors'!AA37</f>
        <v>17124225970437.887</v>
      </c>
      <c r="AB11">
        <f>$B11*'Time Series Scaling Factors'!AB37</f>
        <v>17410628945387.262</v>
      </c>
      <c r="AC11">
        <f>$B11*'Time Series Scaling Factors'!AC37</f>
        <v>18017889796988.23</v>
      </c>
      <c r="AD11">
        <f>$B11*'Time Series Scaling Factors'!AD37</f>
        <v>18370804143413.902</v>
      </c>
      <c r="AE11">
        <f>$B11*'Time Series Scaling Factors'!AE37</f>
        <v>18441694960729.875</v>
      </c>
      <c r="AF11">
        <f ca="1">$B11*'Time Series Scaling Factors'!AF37</f>
        <v>19028238643478.57</v>
      </c>
      <c r="AG11">
        <f ca="1">$B11*'Time Series Scaling Factors'!AG37</f>
        <v>19418968470235.574</v>
      </c>
      <c r="AH11">
        <f ca="1">$B11*'Time Series Scaling Factors'!AH37</f>
        <v>20016679390516.078</v>
      </c>
      <c r="AI11">
        <f ca="1">$B11*'Time Series Scaling Factors'!AI37</f>
        <v>20413783003889.793</v>
      </c>
    </row>
    <row r="12" spans="1:35" x14ac:dyDescent="0.45">
      <c r="A12" s="34" t="s">
        <v>239</v>
      </c>
      <c r="B12" s="32">
        <f>'Start Year Data'!C36</f>
        <v>0</v>
      </c>
      <c r="C12">
        <f>$B12*'Time Series Scaling Factors'!C38</f>
        <v>0</v>
      </c>
      <c r="D12">
        <f>$B12*'Time Series Scaling Factors'!D38</f>
        <v>0</v>
      </c>
      <c r="E12">
        <f>$B12*'Time Series Scaling Factors'!E38</f>
        <v>0</v>
      </c>
      <c r="F12">
        <f>$B12*'Time Series Scaling Factors'!F38</f>
        <v>0</v>
      </c>
      <c r="G12">
        <f>$B12*'Time Series Scaling Factors'!G38</f>
        <v>0</v>
      </c>
      <c r="H12">
        <f>$B12*'Time Series Scaling Factors'!H38</f>
        <v>0</v>
      </c>
      <c r="I12">
        <f>$B12*'Time Series Scaling Factors'!I38</f>
        <v>0</v>
      </c>
      <c r="J12">
        <f>$B12*'Time Series Scaling Factors'!J38</f>
        <v>0</v>
      </c>
      <c r="K12">
        <f>$B12*'Time Series Scaling Factors'!K38</f>
        <v>0</v>
      </c>
      <c r="L12">
        <f>$B12*'Time Series Scaling Factors'!L38</f>
        <v>0</v>
      </c>
      <c r="M12">
        <f>$B12*'Time Series Scaling Factors'!M38</f>
        <v>0</v>
      </c>
      <c r="N12">
        <f>$B12*'Time Series Scaling Factors'!N38</f>
        <v>0</v>
      </c>
      <c r="O12">
        <f>$B12*'Time Series Scaling Factors'!O38</f>
        <v>0</v>
      </c>
      <c r="P12">
        <f>$B12*'Time Series Scaling Factors'!P38</f>
        <v>0</v>
      </c>
      <c r="Q12">
        <f>$B12*'Time Series Scaling Factors'!Q38</f>
        <v>0</v>
      </c>
      <c r="R12">
        <f>$B12*'Time Series Scaling Factors'!R38</f>
        <v>0</v>
      </c>
      <c r="S12">
        <f>$B12*'Time Series Scaling Factors'!S38</f>
        <v>0</v>
      </c>
      <c r="T12">
        <f>$B12*'Time Series Scaling Factors'!T38</f>
        <v>0</v>
      </c>
      <c r="U12">
        <f>$B12*'Time Series Scaling Factors'!U38</f>
        <v>0</v>
      </c>
      <c r="V12">
        <f>$B12*'Time Series Scaling Factors'!V38</f>
        <v>0</v>
      </c>
      <c r="W12">
        <f>$B12*'Time Series Scaling Factors'!W38</f>
        <v>0</v>
      </c>
      <c r="X12">
        <f>$B12*'Time Series Scaling Factors'!X38</f>
        <v>0</v>
      </c>
      <c r="Y12">
        <f>$B12*'Time Series Scaling Factors'!Y38</f>
        <v>0</v>
      </c>
      <c r="Z12">
        <f>$B12*'Time Series Scaling Factors'!Z38</f>
        <v>0</v>
      </c>
      <c r="AA12">
        <f>$B12*'Time Series Scaling Factors'!AA38</f>
        <v>0</v>
      </c>
      <c r="AB12">
        <f>$B12*'Time Series Scaling Factors'!AB38</f>
        <v>0</v>
      </c>
      <c r="AC12">
        <f>$B12*'Time Series Scaling Factors'!AC38</f>
        <v>0</v>
      </c>
      <c r="AD12">
        <f>$B12*'Time Series Scaling Factors'!AD38</f>
        <v>0</v>
      </c>
      <c r="AE12">
        <f>$B12*'Time Series Scaling Factors'!AE38</f>
        <v>0</v>
      </c>
      <c r="AF12">
        <f ca="1">$B12*'Time Series Scaling Factors'!AF38</f>
        <v>0</v>
      </c>
      <c r="AG12">
        <f ca="1">$B12*'Time Series Scaling Factors'!AG38</f>
        <v>0</v>
      </c>
      <c r="AH12">
        <f ca="1">$B12*'Time Series Scaling Factors'!AH38</f>
        <v>0</v>
      </c>
      <c r="AI12">
        <f ca="1">$B12*'Time Series Scaling Factors'!AI38</f>
        <v>0</v>
      </c>
    </row>
    <row r="13" spans="1:35" x14ac:dyDescent="0.45">
      <c r="A13" s="34" t="s">
        <v>240</v>
      </c>
      <c r="B13" s="32">
        <f>'Start Year Data'!C37</f>
        <v>5408500561128.2363</v>
      </c>
      <c r="C13">
        <f>$B13*'Time Series Scaling Factors'!C39</f>
        <v>6203247859330.2168</v>
      </c>
      <c r="D13">
        <f>$B13*'Time Series Scaling Factors'!D39</f>
        <v>6037145514679.1152</v>
      </c>
      <c r="E13">
        <f>$B13*'Time Series Scaling Factors'!E39</f>
        <v>5803716290724.4971</v>
      </c>
      <c r="F13">
        <f>$B13*'Time Series Scaling Factors'!F39</f>
        <v>6076764571215.9268</v>
      </c>
      <c r="G13">
        <f>$B13*'Time Series Scaling Factors'!G39</f>
        <v>6068006977167.1006</v>
      </c>
      <c r="H13">
        <f>$B13*'Time Series Scaling Factors'!H39</f>
        <v>5912493013502.2236</v>
      </c>
      <c r="I13">
        <f>$B13*'Time Series Scaling Factors'!I39</f>
        <v>6055701221983.9443</v>
      </c>
      <c r="J13">
        <f>$B13*'Time Series Scaling Factors'!J39</f>
        <v>5959934837078.3682</v>
      </c>
      <c r="K13">
        <f>$B13*'Time Series Scaling Factors'!K39</f>
        <v>5652207356920.5137</v>
      </c>
      <c r="L13">
        <f>$B13*'Time Series Scaling Factors'!L39</f>
        <v>5892916446916.4277</v>
      </c>
      <c r="M13">
        <f>$B13*'Time Series Scaling Factors'!M39</f>
        <v>5609282402027.0273</v>
      </c>
      <c r="N13">
        <f>$B13*'Time Series Scaling Factors'!N39</f>
        <v>5635350996008.583</v>
      </c>
      <c r="O13">
        <f>$B13*'Time Series Scaling Factors'!O39</f>
        <v>5610722631068.4707</v>
      </c>
      <c r="P13">
        <f>$B13*'Time Series Scaling Factors'!P39</f>
        <v>5670673662698.5762</v>
      </c>
      <c r="Q13">
        <f>$B13*'Time Series Scaling Factors'!Q39</f>
        <v>5725990843895.6318</v>
      </c>
      <c r="R13">
        <f>$B13*'Time Series Scaling Factors'!R39</f>
        <v>5776671938713.2021</v>
      </c>
      <c r="S13">
        <f>$B13*'Time Series Scaling Factors'!S39</f>
        <v>5634924965152.9072</v>
      </c>
      <c r="T13">
        <f>$B13*'Time Series Scaling Factors'!T39</f>
        <v>5534751318520.4697</v>
      </c>
      <c r="U13">
        <f>$B13*'Time Series Scaling Factors'!U39</f>
        <v>5776500040349.9834</v>
      </c>
      <c r="V13">
        <f>$B13*'Time Series Scaling Factors'!V39</f>
        <v>5637310117564.7979</v>
      </c>
      <c r="W13">
        <f>$B13*'Time Series Scaling Factors'!W39</f>
        <v>5695921403428.7188</v>
      </c>
      <c r="X13">
        <f>$B13*'Time Series Scaling Factors'!X39</f>
        <v>5801046650437.4941</v>
      </c>
      <c r="Y13">
        <f>$B13*'Time Series Scaling Factors'!Y39</f>
        <v>5886395148431.1729</v>
      </c>
      <c r="Z13">
        <f>$B13*'Time Series Scaling Factors'!Z39</f>
        <v>5996533162543.9844</v>
      </c>
      <c r="AA13">
        <f>$B13*'Time Series Scaling Factors'!AA39</f>
        <v>6025040789848.3838</v>
      </c>
      <c r="AB13">
        <f>$B13*'Time Series Scaling Factors'!AB39</f>
        <v>6125809701061.2383</v>
      </c>
      <c r="AC13">
        <f>$B13*'Time Series Scaling Factors'!AC39</f>
        <v>6339470242991.1426</v>
      </c>
      <c r="AD13">
        <f>$B13*'Time Series Scaling Factors'!AD39</f>
        <v>6463640721482.1475</v>
      </c>
      <c r="AE13">
        <f>$B13*'Time Series Scaling Factors'!AE39</f>
        <v>6488583166570.8643</v>
      </c>
      <c r="AF13">
        <f ca="1">$B13*'Time Series Scaling Factors'!AF39</f>
        <v>6694954515541.0039</v>
      </c>
      <c r="AG13">
        <f ca="1">$B13*'Time Series Scaling Factors'!AG39</f>
        <v>6832430109946.5791</v>
      </c>
      <c r="AH13">
        <f ca="1">$B13*'Time Series Scaling Factors'!AH39</f>
        <v>7042730574413.9834</v>
      </c>
      <c r="AI13">
        <f ca="1">$B13*'Time Series Scaling Factors'!AI39</f>
        <v>7182448741676.1504</v>
      </c>
    </row>
    <row r="14" spans="1:35" x14ac:dyDescent="0.45">
      <c r="A14" s="34" t="s">
        <v>229</v>
      </c>
      <c r="B14" s="32">
        <f>'Start Year Data'!C38</f>
        <v>583575359337.06848</v>
      </c>
      <c r="C14">
        <f>$B14*'Time Series Scaling Factors'!C40</f>
        <v>669328320788.85303</v>
      </c>
      <c r="D14">
        <f>$B14*'Time Series Scaling Factors'!D40</f>
        <v>651405934654.11353</v>
      </c>
      <c r="E14">
        <f>$B14*'Time Series Scaling Factors'!E40</f>
        <v>626219001287.00806</v>
      </c>
      <c r="F14">
        <f>$B14*'Time Series Scaling Factors'!F40</f>
        <v>655680817293.71924</v>
      </c>
      <c r="G14">
        <f>$B14*'Time Series Scaling Factors'!G40</f>
        <v>654735875893.37939</v>
      </c>
      <c r="H14">
        <f>$B14*'Time Series Scaling Factors'!H40</f>
        <v>637955972442.88757</v>
      </c>
      <c r="I14">
        <f>$B14*'Time Series Scaling Factors'!I40</f>
        <v>653408089121.10132</v>
      </c>
      <c r="J14">
        <f>$B14*'Time Series Scaling Factors'!J40</f>
        <v>643074928968.47937</v>
      </c>
      <c r="K14">
        <f>$B14*'Time Series Scaling Factors'!K40</f>
        <v>609871239187.67456</v>
      </c>
      <c r="L14">
        <f>$B14*'Time Series Scaling Factors'!L40</f>
        <v>635843667608.90076</v>
      </c>
      <c r="M14">
        <f>$B14*'Time Series Scaling Factors'!M40</f>
        <v>605239651246.91858</v>
      </c>
      <c r="N14">
        <f>$B14*'Time Series Scaling Factors'!N40</f>
        <v>608052443614.83228</v>
      </c>
      <c r="O14">
        <f>$B14*'Time Series Scaling Factors'!O40</f>
        <v>605395051467.53223</v>
      </c>
      <c r="P14">
        <f>$B14*'Time Series Scaling Factors'!P40</f>
        <v>611863747260.52441</v>
      </c>
      <c r="Q14">
        <f>$B14*'Time Series Scaling Factors'!Q40</f>
        <v>617832452177.85388</v>
      </c>
      <c r="R14">
        <f>$B14*'Time Series Scaling Factors'!R40</f>
        <v>623300924961.66553</v>
      </c>
      <c r="S14">
        <f>$B14*'Time Series Scaling Factors'!S40</f>
        <v>608006475031.32568</v>
      </c>
      <c r="T14">
        <f>$B14*'Time Series Scaling Factors'!T40</f>
        <v>597197772846.88245</v>
      </c>
      <c r="U14">
        <f>$B14*'Time Series Scaling Factors'!U40</f>
        <v>623282377187.11133</v>
      </c>
      <c r="V14">
        <f>$B14*'Time Series Scaling Factors'!V40</f>
        <v>608263832160.18445</v>
      </c>
      <c r="W14">
        <f>$B14*'Time Series Scaling Factors'!W40</f>
        <v>614587969843.57043</v>
      </c>
      <c r="X14">
        <f>$B14*'Time Series Scaling Factors'!X40</f>
        <v>625930948013.79858</v>
      </c>
      <c r="Y14">
        <f>$B14*'Time Series Scaling Factors'!Y40</f>
        <v>635140021734.43616</v>
      </c>
      <c r="Z14">
        <f>$B14*'Time Series Scaling Factors'!Z40</f>
        <v>647023875759.43188</v>
      </c>
      <c r="AA14">
        <f>$B14*'Time Series Scaling Factors'!AA40</f>
        <v>650099838988.05396</v>
      </c>
      <c r="AB14">
        <f>$B14*'Time Series Scaling Factors'!AB40</f>
        <v>660972770016.97827</v>
      </c>
      <c r="AC14">
        <f>$B14*'Time Series Scaling Factors'!AC40</f>
        <v>684026669359.99451</v>
      </c>
      <c r="AD14">
        <f>$B14*'Time Series Scaling Factors'!AD40</f>
        <v>697424621488.3988</v>
      </c>
      <c r="AE14">
        <f>$B14*'Time Series Scaling Factors'!AE40</f>
        <v>700115902776.23071</v>
      </c>
      <c r="AF14">
        <f ca="1">$B14*'Time Series Scaling Factors'!AF40</f>
        <v>722383300693.81592</v>
      </c>
      <c r="AG14">
        <f ca="1">$B14*'Time Series Scaling Factors'!AG40</f>
        <v>737216870275.35901</v>
      </c>
      <c r="AH14">
        <f ca="1">$B14*'Time Series Scaling Factors'!AH40</f>
        <v>759908218410.25061</v>
      </c>
      <c r="AI14">
        <f ca="1">$B14*'Time Series Scaling Factors'!AI40</f>
        <v>774983760835.43762</v>
      </c>
    </row>
    <row r="15" spans="1:35" x14ac:dyDescent="0.45">
      <c r="A15" s="34" t="s">
        <v>241</v>
      </c>
      <c r="B15" s="32">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c r="AH15">
        <f>$B15*'Time Series Scaling Factors'!AH41</f>
        <v>0</v>
      </c>
      <c r="AI15">
        <f>$B15*'Time Series Scaling Factors'!AI41</f>
        <v>0</v>
      </c>
    </row>
    <row r="16" spans="1:35" x14ac:dyDescent="0.45">
      <c r="A16" s="34" t="s">
        <v>242</v>
      </c>
      <c r="B16" s="32">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c r="AH16">
        <f>$B16*'Time Series Scaling Factors'!AH42</f>
        <v>0</v>
      </c>
      <c r="AI16">
        <f>$B16*'Time Series Scaling Factors'!AI42</f>
        <v>0</v>
      </c>
    </row>
    <row r="17" spans="1:35" x14ac:dyDescent="0.45">
      <c r="A17" s="34" t="s">
        <v>243</v>
      </c>
      <c r="B17" s="32">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 ca="1">$B17*'Time Series Scaling Factors'!AF43</f>
        <v>0</v>
      </c>
      <c r="AG17">
        <f ca="1">$B17*'Time Series Scaling Factors'!AG43</f>
        <v>0</v>
      </c>
      <c r="AH17">
        <f ca="1">$B17*'Time Series Scaling Factors'!AH43</f>
        <v>0</v>
      </c>
      <c r="AI17">
        <f ca="1">$B17*'Time Series Scaling Factors'!AI43</f>
        <v>0</v>
      </c>
    </row>
    <row r="18" spans="1:35" x14ac:dyDescent="0.45">
      <c r="A18" s="34" t="s">
        <v>230</v>
      </c>
      <c r="B18" s="32">
        <f>'Start Year Data'!C42</f>
        <v>3491101786403734.5</v>
      </c>
      <c r="C18">
        <f>$B18*'Time Series Scaling Factors'!C44</f>
        <v>3447391524486694.5</v>
      </c>
      <c r="D18">
        <f>$B18*'Time Series Scaling Factors'!D44</f>
        <v>3162464711618915</v>
      </c>
      <c r="E18">
        <f>$B18*'Time Series Scaling Factors'!E44</f>
        <v>2926902354195027</v>
      </c>
      <c r="F18">
        <f>$B18*'Time Series Scaling Factors'!F44</f>
        <v>2821978493703681.5</v>
      </c>
      <c r="G18">
        <f>$B18*'Time Series Scaling Factors'!G44</f>
        <v>2602038092842135</v>
      </c>
      <c r="H18">
        <f>$B18*'Time Series Scaling Factors'!H44</f>
        <v>2661425892187471</v>
      </c>
      <c r="I18">
        <f>$B18*'Time Series Scaling Factors'!I44</f>
        <v>2565927780000418</v>
      </c>
      <c r="J18">
        <f>$B18*'Time Series Scaling Factors'!J44</f>
        <v>2653929565250569</v>
      </c>
      <c r="K18">
        <f>$B18*'Time Series Scaling Factors'!K44</f>
        <v>2506361418923978.5</v>
      </c>
      <c r="L18">
        <f>$B18*'Time Series Scaling Factors'!L44</f>
        <v>2187304624494278.3</v>
      </c>
      <c r="M18">
        <f>$B18*'Time Series Scaling Factors'!M44</f>
        <v>2371404000981023.5</v>
      </c>
      <c r="N18">
        <f>$B18*'Time Series Scaling Factors'!N44</f>
        <v>2388041133092026</v>
      </c>
      <c r="O18">
        <f>$B18*'Time Series Scaling Factors'!O44</f>
        <v>2414288691567878</v>
      </c>
      <c r="P18">
        <f>$B18*'Time Series Scaling Factors'!P44</f>
        <v>2448516735712717.5</v>
      </c>
      <c r="Q18">
        <f>$B18*'Time Series Scaling Factors'!Q44</f>
        <v>2455008952345000.5</v>
      </c>
      <c r="R18">
        <f>$B18*'Time Series Scaling Factors'!R44</f>
        <v>2438822694628570.5</v>
      </c>
      <c r="S18">
        <f>$B18*'Time Series Scaling Factors'!S44</f>
        <v>2612155818983633</v>
      </c>
      <c r="T18">
        <f>$B18*'Time Series Scaling Factors'!T44</f>
        <v>2685845016084568.5</v>
      </c>
      <c r="U18">
        <f>$B18*'Time Series Scaling Factors'!U44</f>
        <v>2737487956084843.5</v>
      </c>
      <c r="V18">
        <f>$B18*'Time Series Scaling Factors'!V44</f>
        <v>2893177485832155</v>
      </c>
      <c r="W18">
        <f>$B18*'Time Series Scaling Factors'!W44</f>
        <v>2994240398336685</v>
      </c>
      <c r="X18">
        <f>$B18*'Time Series Scaling Factors'!X44</f>
        <v>2998418016018612.5</v>
      </c>
      <c r="Y18">
        <f>$B18*'Time Series Scaling Factors'!Y44</f>
        <v>3111847743161501</v>
      </c>
      <c r="Z18">
        <f>$B18*'Time Series Scaling Factors'!Z44</f>
        <v>3190490816794022.5</v>
      </c>
      <c r="AA18">
        <f>$B18*'Time Series Scaling Factors'!AA44</f>
        <v>3037890357690486.5</v>
      </c>
      <c r="AB18">
        <f>$B18*'Time Series Scaling Factors'!AB44</f>
        <v>3380305774075785.5</v>
      </c>
      <c r="AC18">
        <f>$B18*'Time Series Scaling Factors'!AC44</f>
        <v>3344749116500952</v>
      </c>
      <c r="AD18">
        <f>$B18*'Time Series Scaling Factors'!AD44</f>
        <v>3701482343124300.5</v>
      </c>
      <c r="AE18">
        <f>$B18*'Time Series Scaling Factors'!AE44</f>
        <v>3635958974939469</v>
      </c>
      <c r="AF18">
        <f ca="1">$B18*'Time Series Scaling Factors'!AF44</f>
        <v>3786837131792315.5</v>
      </c>
      <c r="AG18">
        <f ca="1">$B18*'Time Series Scaling Factors'!AG44</f>
        <v>3935254391493483</v>
      </c>
      <c r="AH18">
        <f ca="1">$B18*'Time Series Scaling Factors'!AH44</f>
        <v>4069652348680316</v>
      </c>
      <c r="AI18">
        <f ca="1">$B18*'Time Series Scaling Factors'!AI44</f>
        <v>4238320661681598</v>
      </c>
    </row>
    <row r="19" spans="1:35" x14ac:dyDescent="0.45">
      <c r="A19" s="34" t="s">
        <v>244</v>
      </c>
      <c r="B19" s="32">
        <f>'Start Year Data'!C43</f>
        <v>90779646071271.797</v>
      </c>
      <c r="C19">
        <f>$B19*'Time Series Scaling Factors'!C45</f>
        <v>104119180315828.69</v>
      </c>
      <c r="D19">
        <f>$B19*'Time Series Scaling Factors'!D45</f>
        <v>101331214984474.47</v>
      </c>
      <c r="E19">
        <f>$B19*'Time Series Scaling Factors'!E45</f>
        <v>97413193326939.234</v>
      </c>
      <c r="F19">
        <f>$B19*'Time Series Scaling Factors'!F45</f>
        <v>101996205935189.86</v>
      </c>
      <c r="G19">
        <f>$B19*'Time Series Scaling Factors'!G45</f>
        <v>101849213015580.66</v>
      </c>
      <c r="H19">
        <f>$B19*'Time Series Scaling Factors'!H45</f>
        <v>99238969673442</v>
      </c>
      <c r="I19">
        <f>$B19*'Time Series Scaling Factors'!I45</f>
        <v>101642665546917.06</v>
      </c>
      <c r="J19">
        <f>$B19*'Time Series Scaling Factors'!J45</f>
        <v>100035262824296.31</v>
      </c>
      <c r="K19">
        <f>$B19*'Time Series Scaling Factors'!K45</f>
        <v>94870172903457.531</v>
      </c>
      <c r="L19">
        <f>$B19*'Time Series Scaling Factors'!L45</f>
        <v>98910384372236.359</v>
      </c>
      <c r="M19">
        <f>$B19*'Time Series Scaling Factors'!M45</f>
        <v>94149693693219.063</v>
      </c>
      <c r="N19">
        <f>$B19*'Time Series Scaling Factors'!N45</f>
        <v>94587245230558.219</v>
      </c>
      <c r="O19">
        <f>$B19*'Time Series Scaling Factors'!O45</f>
        <v>94173867395554.141</v>
      </c>
      <c r="P19">
        <f>$B19*'Time Series Scaling Factors'!P45</f>
        <v>95180122894925.531</v>
      </c>
      <c r="Q19">
        <f>$B19*'Time Series Scaling Factors'!Q45</f>
        <v>96108600959034.594</v>
      </c>
      <c r="R19">
        <f>$B19*'Time Series Scaling Factors'!R45</f>
        <v>96959264058362.047</v>
      </c>
      <c r="S19">
        <f>$B19*'Time Series Scaling Factors'!S45</f>
        <v>94580094463010.609</v>
      </c>
      <c r="T19">
        <f>$B19*'Time Series Scaling Factors'!T45</f>
        <v>92898717511269.234</v>
      </c>
      <c r="U19">
        <f>$B19*'Time Series Scaling Factors'!U45</f>
        <v>96956378809040.766</v>
      </c>
      <c r="V19">
        <f>$B19*'Time Series Scaling Factors'!V45</f>
        <v>94620128348434.172</v>
      </c>
      <c r="W19">
        <f>$B19*'Time Series Scaling Factors'!W45</f>
        <v>95603896719422.188</v>
      </c>
      <c r="X19">
        <f>$B19*'Time Series Scaling Factors'!X45</f>
        <v>97368384419617.766</v>
      </c>
      <c r="Y19">
        <f>$B19*'Time Series Scaling Factors'!Y45</f>
        <v>98800926831883.781</v>
      </c>
      <c r="Z19">
        <f>$B19*'Time Series Scaling Factors'!Z45</f>
        <v>100649551941033.84</v>
      </c>
      <c r="AA19">
        <f>$B19*'Time Series Scaling Factors'!AA45</f>
        <v>101128041734605.25</v>
      </c>
      <c r="AB19">
        <f>$B19*'Time Series Scaling Factors'!AB45</f>
        <v>102819409978261.67</v>
      </c>
      <c r="AC19">
        <f>$B19*'Time Series Scaling Factors'!AC45</f>
        <v>106405621749264.41</v>
      </c>
      <c r="AD19">
        <f>$B19*'Time Series Scaling Factors'!AD45</f>
        <v>108489776490955.39</v>
      </c>
      <c r="AE19">
        <f>$B19*'Time Series Scaling Factors'!AE45</f>
        <v>108908426043028.94</v>
      </c>
      <c r="AF19">
        <f ca="1">$B19*'Time Series Scaling Factors'!AF45</f>
        <v>112372291453972.38</v>
      </c>
      <c r="AG19">
        <f ca="1">$B19*'Time Series Scaling Factors'!AG45</f>
        <v>114679767558028.19</v>
      </c>
      <c r="AH19">
        <f ca="1">$B19*'Time Series Scaling Factors'!AH45</f>
        <v>118209581693610.42</v>
      </c>
      <c r="AI19">
        <f ca="1">$B19*'Time Series Scaling Factors'!AI45</f>
        <v>120554698538923.38</v>
      </c>
    </row>
    <row r="20" spans="1:35" x14ac:dyDescent="0.45">
      <c r="A20" s="34" t="s">
        <v>231</v>
      </c>
      <c r="B20" s="32">
        <f>'Start Year Data'!C44</f>
        <v>99350833365.843933</v>
      </c>
      <c r="C20">
        <f>$B20*'Time Series Scaling Factors'!C46</f>
        <v>113949853093.99359</v>
      </c>
      <c r="D20">
        <f>$B20*'Time Series Scaling Factors'!D46</f>
        <v>110898655044.07326</v>
      </c>
      <c r="E20">
        <f>$B20*'Time Series Scaling Factors'!E46</f>
        <v>106610703574.02742</v>
      </c>
      <c r="F20">
        <f>$B20*'Time Series Scaling Factors'!F46</f>
        <v>111626432778.32933</v>
      </c>
      <c r="G20">
        <f>$B20*'Time Series Scaling Factors'!G46</f>
        <v>111465561154.63312</v>
      </c>
      <c r="H20">
        <f>$B20*'Time Series Scaling Factors'!H46</f>
        <v>108608865159.96577</v>
      </c>
      <c r="I20">
        <f>$B20*'Time Series Scaling Factors'!I46</f>
        <v>111239511990.20674</v>
      </c>
      <c r="J20">
        <f>$B20*'Time Series Scaling Factors'!J46</f>
        <v>109480342319.93153</v>
      </c>
      <c r="K20">
        <f>$B20*'Time Series Scaling Factors'!K46</f>
        <v>103827577517.98495</v>
      </c>
      <c r="L20">
        <f>$B20*'Time Series Scaling Factors'!L46</f>
        <v>108249255655.86044</v>
      </c>
      <c r="M20">
        <f>$B20*'Time Series Scaling Factors'!M46</f>
        <v>103039072461.42461</v>
      </c>
      <c r="N20">
        <f>$B20*'Time Series Scaling Factors'!N46</f>
        <v>103517936521.33757</v>
      </c>
      <c r="O20">
        <f>$B20*'Time Series Scaling Factors'!O46</f>
        <v>103065528584.31631</v>
      </c>
      <c r="P20">
        <f>$B20*'Time Series Scaling Factors'!P46</f>
        <v>104166792212.98285</v>
      </c>
      <c r="Q20">
        <f>$B20*'Time Series Scaling Factors'!Q46</f>
        <v>105182934855.34035</v>
      </c>
      <c r="R20">
        <f>$B20*'Time Series Scaling Factors'!R46</f>
        <v>106113915438.42613</v>
      </c>
      <c r="S20">
        <f>$B20*'Time Series Scaling Factors'!S46</f>
        <v>103510110596.19019</v>
      </c>
      <c r="T20">
        <f>$B20*'Time Series Scaling Factors'!T46</f>
        <v>101669982234.96614</v>
      </c>
      <c r="U20">
        <f>$B20*'Time Series Scaling Factors'!U46</f>
        <v>106110757771.07509</v>
      </c>
      <c r="V20">
        <f>$B20*'Time Series Scaling Factors'!V46</f>
        <v>103553924381.01791</v>
      </c>
      <c r="W20">
        <f>$B20*'Time Series Scaling Factors'!W46</f>
        <v>104630577702.84164</v>
      </c>
      <c r="X20">
        <f>$B20*'Time Series Scaling Factors'!X46</f>
        <v>106561663921.6685</v>
      </c>
      <c r="Y20">
        <f>$B20*'Time Series Scaling Factors'!Y46</f>
        <v>108129463408.11731</v>
      </c>
      <c r="Z20">
        <f>$B20*'Time Series Scaling Factors'!Z46</f>
        <v>110152631079.76573</v>
      </c>
      <c r="AA20">
        <f>$B20*'Time Series Scaling Factors'!AA46</f>
        <v>110676298683.74655</v>
      </c>
      <c r="AB20">
        <f>$B20*'Time Series Scaling Factors'!AB46</f>
        <v>112527361689.69682</v>
      </c>
      <c r="AC20">
        <f>$B20*'Time Series Scaling Factors'!AC46</f>
        <v>116452174613.02318</v>
      </c>
      <c r="AD20">
        <f>$B20*'Time Series Scaling Factors'!AD46</f>
        <v>118733110036.45288</v>
      </c>
      <c r="AE20">
        <f>$B20*'Time Series Scaling Factors'!AE46</f>
        <v>119191287432.89359</v>
      </c>
      <c r="AF20">
        <f ca="1">$B20*'Time Series Scaling Factors'!AF46</f>
        <v>122982202358.62668</v>
      </c>
      <c r="AG20">
        <f ca="1">$B20*'Time Series Scaling Factors'!AG46</f>
        <v>125507544589.30391</v>
      </c>
      <c r="AH20">
        <f ca="1">$B20*'Time Series Scaling Factors'!AH46</f>
        <v>129370634953.42918</v>
      </c>
      <c r="AI20">
        <f ca="1">$B20*'Time Series Scaling Factors'!AI46</f>
        <v>131937171870.07675</v>
      </c>
    </row>
    <row r="21" spans="1:35" x14ac:dyDescent="0.45">
      <c r="A21" s="34" t="s">
        <v>245</v>
      </c>
      <c r="B21" s="32">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c r="AH21">
        <f>$B21*'Time Series Scaling Factors'!AH47</f>
        <v>0</v>
      </c>
      <c r="AI21">
        <f>$B21*'Time Series Scaling Factors'!AI47</f>
        <v>0</v>
      </c>
    </row>
    <row r="22" spans="1:35" x14ac:dyDescent="0.45">
      <c r="A22" s="34" t="s">
        <v>246</v>
      </c>
      <c r="B22" s="32">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c r="AH22">
        <f>$B22*'Time Series Scaling Factors'!AH48</f>
        <v>0</v>
      </c>
      <c r="AI22">
        <f>$B22*'Time Series Scaling Factors'!AI48</f>
        <v>0</v>
      </c>
    </row>
    <row r="23" spans="1:35" x14ac:dyDescent="0.45">
      <c r="A23" s="32"/>
    </row>
    <row r="24" spans="1:35" x14ac:dyDescent="0.45">
      <c r="A24" s="33"/>
      <c r="B24" s="304"/>
    </row>
    <row r="25" spans="1:35" x14ac:dyDescent="0.45">
      <c r="A25" s="34"/>
      <c r="B25" s="304"/>
    </row>
    <row r="26" spans="1:35" x14ac:dyDescent="0.45">
      <c r="A26" s="34"/>
      <c r="B26" s="304"/>
    </row>
    <row r="27" spans="1:35" x14ac:dyDescent="0.45">
      <c r="A27" s="34"/>
      <c r="B27" s="304"/>
    </row>
    <row r="28" spans="1:35" x14ac:dyDescent="0.45">
      <c r="A28" s="34"/>
      <c r="B28" s="304"/>
    </row>
    <row r="29" spans="1:35" x14ac:dyDescent="0.45">
      <c r="A29" s="34"/>
      <c r="B29" s="304"/>
    </row>
    <row r="30" spans="1:35" x14ac:dyDescent="0.45">
      <c r="A30" s="34"/>
      <c r="B30" s="304"/>
    </row>
    <row r="31" spans="1:35" x14ac:dyDescent="0.45">
      <c r="A31" s="34"/>
      <c r="B31" s="304"/>
    </row>
    <row r="32" spans="1:35" x14ac:dyDescent="0.45">
      <c r="A32" s="34"/>
      <c r="B32" s="304"/>
    </row>
    <row r="33" spans="1:2" x14ac:dyDescent="0.45">
      <c r="A33" s="34"/>
      <c r="B33" s="304"/>
    </row>
    <row r="34" spans="1:2" x14ac:dyDescent="0.45">
      <c r="A34" s="34"/>
      <c r="B34" s="304"/>
    </row>
    <row r="35" spans="1:2" x14ac:dyDescent="0.45">
      <c r="A35" s="34"/>
      <c r="B35" s="304"/>
    </row>
    <row r="36" spans="1:2" x14ac:dyDescent="0.45">
      <c r="A36" s="34"/>
      <c r="B36" s="304"/>
    </row>
    <row r="37" spans="1:2" x14ac:dyDescent="0.45">
      <c r="A37" s="34"/>
      <c r="B37" s="304"/>
    </row>
    <row r="38" spans="1:2" x14ac:dyDescent="0.45">
      <c r="A38" s="34"/>
      <c r="B38" s="304"/>
    </row>
    <row r="39" spans="1:2" x14ac:dyDescent="0.45">
      <c r="A39" s="34"/>
      <c r="B39" s="304"/>
    </row>
    <row r="40" spans="1:2" x14ac:dyDescent="0.45">
      <c r="A40" s="34"/>
      <c r="B40" s="304"/>
    </row>
    <row r="41" spans="1:2" x14ac:dyDescent="0.45">
      <c r="A41" s="34"/>
      <c r="B41" s="304"/>
    </row>
    <row r="42" spans="1:2" x14ac:dyDescent="0.45">
      <c r="A42" s="34"/>
      <c r="B42" s="304"/>
    </row>
    <row r="43" spans="1:2" x14ac:dyDescent="0.45">
      <c r="A43" s="34"/>
      <c r="B43" s="304"/>
    </row>
    <row r="44" spans="1:2" x14ac:dyDescent="0.45">
      <c r="A44" s="34"/>
      <c r="B44" s="30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44"/>
  <sheetViews>
    <sheetView topLeftCell="A6" workbookViewId="0">
      <selection activeCell="A24" sqref="A24:B44"/>
    </sheetView>
  </sheetViews>
  <sheetFormatPr defaultColWidth="8.796875" defaultRowHeight="14.25" x14ac:dyDescent="0.45"/>
  <cols>
    <col min="1" max="1" width="36.33203125" customWidth="1"/>
    <col min="2" max="2" width="13" style="32" customWidth="1"/>
    <col min="3" max="35" width="13" customWidth="1"/>
  </cols>
  <sheetData>
    <row r="1" spans="1:35" x14ac:dyDescent="0.45">
      <c r="A1" s="33" t="s">
        <v>588</v>
      </c>
      <c r="B1" s="237">
        <v>2017</v>
      </c>
      <c r="C1" s="5">
        <v>2018</v>
      </c>
      <c r="D1" s="237">
        <v>2019</v>
      </c>
      <c r="E1" s="5">
        <v>2020</v>
      </c>
      <c r="F1" s="237">
        <v>2021</v>
      </c>
      <c r="G1" s="5">
        <v>2022</v>
      </c>
      <c r="H1" s="237">
        <v>2023</v>
      </c>
      <c r="I1" s="5">
        <v>2024</v>
      </c>
      <c r="J1" s="237">
        <v>2025</v>
      </c>
      <c r="K1" s="5">
        <v>2026</v>
      </c>
      <c r="L1" s="237">
        <v>2027</v>
      </c>
      <c r="M1" s="5">
        <v>2028</v>
      </c>
      <c r="N1" s="237">
        <v>2029</v>
      </c>
      <c r="O1" s="5">
        <v>2030</v>
      </c>
      <c r="P1" s="237">
        <v>2031</v>
      </c>
      <c r="Q1" s="5">
        <v>2032</v>
      </c>
      <c r="R1" s="237">
        <v>2033</v>
      </c>
      <c r="S1" s="5">
        <v>2034</v>
      </c>
      <c r="T1" s="237">
        <v>2035</v>
      </c>
      <c r="U1" s="5">
        <v>2036</v>
      </c>
      <c r="V1" s="237">
        <v>2037</v>
      </c>
      <c r="W1" s="5">
        <v>2038</v>
      </c>
      <c r="X1" s="237">
        <v>2039</v>
      </c>
      <c r="Y1" s="5">
        <v>2040</v>
      </c>
      <c r="Z1" s="237">
        <v>2041</v>
      </c>
      <c r="AA1" s="5">
        <v>2042</v>
      </c>
      <c r="AB1" s="237">
        <v>2043</v>
      </c>
      <c r="AC1" s="5">
        <v>2044</v>
      </c>
      <c r="AD1" s="237">
        <v>2045</v>
      </c>
      <c r="AE1" s="5">
        <v>2046</v>
      </c>
      <c r="AF1" s="237">
        <v>2047</v>
      </c>
      <c r="AG1" s="5">
        <v>2048</v>
      </c>
      <c r="AH1" s="237">
        <v>2049</v>
      </c>
      <c r="AI1" s="5">
        <v>2050</v>
      </c>
    </row>
    <row r="2" spans="1:35" x14ac:dyDescent="0.45">
      <c r="A2" s="33" t="s">
        <v>232</v>
      </c>
      <c r="B2" s="32">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c r="AH2">
        <f>$B2*'Time Series Scaling Factors'!AH53</f>
        <v>0</v>
      </c>
      <c r="AI2">
        <f>$B2*'Time Series Scaling Factors'!AI53</f>
        <v>0</v>
      </c>
    </row>
    <row r="3" spans="1:35" x14ac:dyDescent="0.45">
      <c r="A3" s="34" t="s">
        <v>233</v>
      </c>
      <c r="B3" s="32">
        <f>'Start Year Data'!D27</f>
        <v>0</v>
      </c>
      <c r="C3">
        <f>$B3*'Time Series Scaling Factors'!C54</f>
        <v>0</v>
      </c>
      <c r="D3">
        <f>$B3*'Time Series Scaling Factors'!D54</f>
        <v>0</v>
      </c>
      <c r="E3">
        <f>$B3*'Time Series Scaling Factors'!E54</f>
        <v>0</v>
      </c>
      <c r="F3">
        <f>$B3*'Time Series Scaling Factors'!F54</f>
        <v>0</v>
      </c>
      <c r="G3">
        <f>$B3*'Time Series Scaling Factors'!G54</f>
        <v>0</v>
      </c>
      <c r="H3">
        <f>$B3*'Time Series Scaling Factors'!H54</f>
        <v>0</v>
      </c>
      <c r="I3">
        <f>$B3*'Time Series Scaling Factors'!I54</f>
        <v>0</v>
      </c>
      <c r="J3">
        <f>$B3*'Time Series Scaling Factors'!J54</f>
        <v>0</v>
      </c>
      <c r="K3">
        <f>$B3*'Time Series Scaling Factors'!K54</f>
        <v>0</v>
      </c>
      <c r="L3">
        <f>$B3*'Time Series Scaling Factors'!L54</f>
        <v>0</v>
      </c>
      <c r="M3">
        <f>$B3*'Time Series Scaling Factors'!M54</f>
        <v>0</v>
      </c>
      <c r="N3">
        <f>$B3*'Time Series Scaling Factors'!N54</f>
        <v>0</v>
      </c>
      <c r="O3">
        <f>$B3*'Time Series Scaling Factors'!O54</f>
        <v>0</v>
      </c>
      <c r="P3">
        <f>$B3*'Time Series Scaling Factors'!P54</f>
        <v>0</v>
      </c>
      <c r="Q3">
        <f>$B3*'Time Series Scaling Factors'!Q54</f>
        <v>0</v>
      </c>
      <c r="R3">
        <f>$B3*'Time Series Scaling Factors'!R54</f>
        <v>0</v>
      </c>
      <c r="S3">
        <f>$B3*'Time Series Scaling Factors'!S54</f>
        <v>0</v>
      </c>
      <c r="T3">
        <f>$B3*'Time Series Scaling Factors'!T54</f>
        <v>0</v>
      </c>
      <c r="U3">
        <f>$B3*'Time Series Scaling Factors'!U54</f>
        <v>0</v>
      </c>
      <c r="V3">
        <f>$B3*'Time Series Scaling Factors'!V54</f>
        <v>0</v>
      </c>
      <c r="W3">
        <f>$B3*'Time Series Scaling Factors'!W54</f>
        <v>0</v>
      </c>
      <c r="X3">
        <f>$B3*'Time Series Scaling Factors'!X54</f>
        <v>0</v>
      </c>
      <c r="Y3">
        <f>$B3*'Time Series Scaling Factors'!Y54</f>
        <v>0</v>
      </c>
      <c r="Z3">
        <f>$B3*'Time Series Scaling Factors'!Z54</f>
        <v>0</v>
      </c>
      <c r="AA3">
        <f>$B3*'Time Series Scaling Factors'!AA54</f>
        <v>0</v>
      </c>
      <c r="AB3">
        <f>$B3*'Time Series Scaling Factors'!AB54</f>
        <v>0</v>
      </c>
      <c r="AC3">
        <f>$B3*'Time Series Scaling Factors'!AC54</f>
        <v>0</v>
      </c>
      <c r="AD3">
        <f>$B3*'Time Series Scaling Factors'!AD54</f>
        <v>0</v>
      </c>
      <c r="AE3">
        <f>$B3*'Time Series Scaling Factors'!AE54</f>
        <v>0</v>
      </c>
      <c r="AF3">
        <f ca="1">$B3*'Time Series Scaling Factors'!AF54</f>
        <v>0</v>
      </c>
      <c r="AG3">
        <f ca="1">$B3*'Time Series Scaling Factors'!AG54</f>
        <v>0</v>
      </c>
      <c r="AH3">
        <f ca="1">$B3*'Time Series Scaling Factors'!AH54</f>
        <v>0</v>
      </c>
      <c r="AI3">
        <f ca="1">$B3*'Time Series Scaling Factors'!AI54</f>
        <v>0</v>
      </c>
    </row>
    <row r="4" spans="1:35" x14ac:dyDescent="0.45">
      <c r="A4" s="34" t="s">
        <v>224</v>
      </c>
      <c r="B4" s="32">
        <f>'Start Year Data'!D28</f>
        <v>1328030939000000</v>
      </c>
      <c r="C4">
        <f>$B4*'Time Series Scaling Factors'!C55</f>
        <v>1551345525768647.5</v>
      </c>
      <c r="D4">
        <f>$B4*'Time Series Scaling Factors'!D55</f>
        <v>2190530993094002.8</v>
      </c>
      <c r="E4">
        <f>$B4*'Time Series Scaling Factors'!E55</f>
        <v>2533544888630902.5</v>
      </c>
      <c r="F4">
        <f>$B4*'Time Series Scaling Factors'!F55</f>
        <v>2694847344786085.5</v>
      </c>
      <c r="G4">
        <f>$B4*'Time Series Scaling Factors'!G55</f>
        <v>2832267931940675</v>
      </c>
      <c r="H4">
        <f>$B4*'Time Series Scaling Factors'!H55</f>
        <v>3103929581445082</v>
      </c>
      <c r="I4">
        <f>$B4*'Time Series Scaling Factors'!I55</f>
        <v>3383021051201214.5</v>
      </c>
      <c r="J4">
        <f>$B4*'Time Series Scaling Factors'!J55</f>
        <v>3643084136529399</v>
      </c>
      <c r="K4">
        <f>$B4*'Time Series Scaling Factors'!K55</f>
        <v>3848896767197423</v>
      </c>
      <c r="L4">
        <f>$B4*'Time Series Scaling Factors'!L55</f>
        <v>3994624107768140.5</v>
      </c>
      <c r="M4">
        <f>$B4*'Time Series Scaling Factors'!M55</f>
        <v>4150960489177428.5</v>
      </c>
      <c r="N4">
        <f>$B4*'Time Series Scaling Factors'!N55</f>
        <v>4276505315679438.5</v>
      </c>
      <c r="O4">
        <f>$B4*'Time Series Scaling Factors'!O55</f>
        <v>4360065199983692</v>
      </c>
      <c r="P4">
        <f>$B4*'Time Series Scaling Factors'!P55</f>
        <v>4414275470049408</v>
      </c>
      <c r="Q4">
        <f>$B4*'Time Series Scaling Factors'!Q55</f>
        <v>4462575311606050.5</v>
      </c>
      <c r="R4">
        <f>$B4*'Time Series Scaling Factors'!R55</f>
        <v>4491170566871669</v>
      </c>
      <c r="S4">
        <f>$B4*'Time Series Scaling Factors'!S55</f>
        <v>4545357145010933</v>
      </c>
      <c r="T4">
        <f>$B4*'Time Series Scaling Factors'!T55</f>
        <v>4586750466695676</v>
      </c>
      <c r="U4">
        <f>$B4*'Time Series Scaling Factors'!U55</f>
        <v>4656775398128135</v>
      </c>
      <c r="V4">
        <f>$B4*'Time Series Scaling Factors'!V55</f>
        <v>4703208529891739</v>
      </c>
      <c r="W4">
        <f>$B4*'Time Series Scaling Factors'!W55</f>
        <v>4751674672845476</v>
      </c>
      <c r="X4">
        <f>$B4*'Time Series Scaling Factors'!X55</f>
        <v>4806495366890578</v>
      </c>
      <c r="Y4">
        <f>$B4*'Time Series Scaling Factors'!Y55</f>
        <v>4874259143913803</v>
      </c>
      <c r="Z4">
        <f>$B4*'Time Series Scaling Factors'!Z55</f>
        <v>4918979518630127</v>
      </c>
      <c r="AA4">
        <f>$B4*'Time Series Scaling Factors'!AA55</f>
        <v>4974420999291212</v>
      </c>
      <c r="AB4">
        <f>$B4*'Time Series Scaling Factors'!AB55</f>
        <v>5028295460530390</v>
      </c>
      <c r="AC4">
        <f>$B4*'Time Series Scaling Factors'!AC55</f>
        <v>5121118167790991</v>
      </c>
      <c r="AD4">
        <f>$B4*'Time Series Scaling Factors'!AD55</f>
        <v>5168918159751345</v>
      </c>
      <c r="AE4">
        <f>$B4*'Time Series Scaling Factors'!AE55</f>
        <v>5242371206732269</v>
      </c>
      <c r="AF4">
        <f ca="1">$B4*'Time Series Scaling Factors'!AF55</f>
        <v>5346853189242079</v>
      </c>
      <c r="AG4">
        <f ca="1">$B4*'Time Series Scaling Factors'!AG55</f>
        <v>5424417715369669</v>
      </c>
      <c r="AH4">
        <f ca="1">$B4*'Time Series Scaling Factors'!AH55</f>
        <v>5471145746836097</v>
      </c>
      <c r="AI4">
        <f ca="1">$B4*'Time Series Scaling Factors'!AI55</f>
        <v>5521664621557186</v>
      </c>
    </row>
    <row r="5" spans="1:35" x14ac:dyDescent="0.45">
      <c r="A5" s="34" t="s">
        <v>234</v>
      </c>
      <c r="B5" s="32">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c r="AH5">
        <f>$B5*'Time Series Scaling Factors'!AH56</f>
        <v>0</v>
      </c>
      <c r="AI5">
        <f>$B5*'Time Series Scaling Factors'!AI56</f>
        <v>0</v>
      </c>
    </row>
    <row r="6" spans="1:35" x14ac:dyDescent="0.45">
      <c r="A6" s="34" t="s">
        <v>235</v>
      </c>
      <c r="B6" s="32">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c r="AH6">
        <f>$B6*'Time Series Scaling Factors'!AH57</f>
        <v>0</v>
      </c>
      <c r="AI6">
        <f>$B6*'Time Series Scaling Factors'!AI57</f>
        <v>0</v>
      </c>
    </row>
    <row r="7" spans="1:35" x14ac:dyDescent="0.45">
      <c r="A7" s="34" t="s">
        <v>236</v>
      </c>
      <c r="B7" s="32">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c r="AH7">
        <f>$B7*'Time Series Scaling Factors'!AH58</f>
        <v>0</v>
      </c>
      <c r="AI7">
        <f>$B7*'Time Series Scaling Factors'!AI58</f>
        <v>0</v>
      </c>
    </row>
    <row r="8" spans="1:35" x14ac:dyDescent="0.45">
      <c r="A8" s="34" t="s">
        <v>237</v>
      </c>
      <c r="B8" s="32">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c r="AH8">
        <f>$B8*'Time Series Scaling Factors'!AH59</f>
        <v>0</v>
      </c>
      <c r="AI8">
        <f>$B8*'Time Series Scaling Factors'!AI59</f>
        <v>0</v>
      </c>
    </row>
    <row r="9" spans="1:35" x14ac:dyDescent="0.45">
      <c r="A9" s="34" t="s">
        <v>226</v>
      </c>
      <c r="B9" s="32">
        <f>'Start Year Data'!D33</f>
        <v>5951142435808.2686</v>
      </c>
      <c r="C9">
        <f>$B9*'Time Series Scaling Factors'!C60</f>
        <v>5951142435808.2686</v>
      </c>
      <c r="D9">
        <f>$B9*'Time Series Scaling Factors'!D60</f>
        <v>5951142435808.2686</v>
      </c>
      <c r="E9">
        <f>$B9*'Time Series Scaling Factors'!E60</f>
        <v>5951142435808.2686</v>
      </c>
      <c r="F9">
        <f>$B9*'Time Series Scaling Factors'!F60</f>
        <v>5951142435808.2686</v>
      </c>
      <c r="G9">
        <f>$B9*'Time Series Scaling Factors'!G60</f>
        <v>5951142435808.2686</v>
      </c>
      <c r="H9">
        <f>$B9*'Time Series Scaling Factors'!H60</f>
        <v>5951142435808.2686</v>
      </c>
      <c r="I9">
        <f>$B9*'Time Series Scaling Factors'!I60</f>
        <v>5951142435808.2686</v>
      </c>
      <c r="J9">
        <f>$B9*'Time Series Scaling Factors'!J60</f>
        <v>5951142435808.2686</v>
      </c>
      <c r="K9">
        <f>$B9*'Time Series Scaling Factors'!K60</f>
        <v>5951142435808.2686</v>
      </c>
      <c r="L9">
        <f>$B9*'Time Series Scaling Factors'!L60</f>
        <v>5951142435808.2686</v>
      </c>
      <c r="M9">
        <f>$B9*'Time Series Scaling Factors'!M60</f>
        <v>5951142435808.2686</v>
      </c>
      <c r="N9">
        <f>$B9*'Time Series Scaling Factors'!N60</f>
        <v>5951142435808.2686</v>
      </c>
      <c r="O9">
        <f>$B9*'Time Series Scaling Factors'!O60</f>
        <v>5951142435808.2686</v>
      </c>
      <c r="P9">
        <f>$B9*'Time Series Scaling Factors'!P60</f>
        <v>5951142435808.2686</v>
      </c>
      <c r="Q9">
        <f>$B9*'Time Series Scaling Factors'!Q60</f>
        <v>5951142435808.2686</v>
      </c>
      <c r="R9">
        <f>$B9*'Time Series Scaling Factors'!R60</f>
        <v>5951142435808.2686</v>
      </c>
      <c r="S9">
        <f>$B9*'Time Series Scaling Factors'!S60</f>
        <v>5951142435808.2686</v>
      </c>
      <c r="T9">
        <f>$B9*'Time Series Scaling Factors'!T60</f>
        <v>5951142435808.2686</v>
      </c>
      <c r="U9">
        <f>$B9*'Time Series Scaling Factors'!U60</f>
        <v>5951142435808.2686</v>
      </c>
      <c r="V9">
        <f>$B9*'Time Series Scaling Factors'!V60</f>
        <v>5951142435808.2686</v>
      </c>
      <c r="W9">
        <f>$B9*'Time Series Scaling Factors'!W60</f>
        <v>5951142435808.2686</v>
      </c>
      <c r="X9">
        <f>$B9*'Time Series Scaling Factors'!X60</f>
        <v>5951142435808.2686</v>
      </c>
      <c r="Y9">
        <f>$B9*'Time Series Scaling Factors'!Y60</f>
        <v>5951142435808.2686</v>
      </c>
      <c r="Z9">
        <f>$B9*'Time Series Scaling Factors'!Z60</f>
        <v>5951142435808.2686</v>
      </c>
      <c r="AA9">
        <f>$B9*'Time Series Scaling Factors'!AA60</f>
        <v>5951142435808.2686</v>
      </c>
      <c r="AB9">
        <f>$B9*'Time Series Scaling Factors'!AB60</f>
        <v>5951142435808.2686</v>
      </c>
      <c r="AC9">
        <f>$B9*'Time Series Scaling Factors'!AC60</f>
        <v>5951142435808.2686</v>
      </c>
      <c r="AD9">
        <f>$B9*'Time Series Scaling Factors'!AD60</f>
        <v>5951142435808.2686</v>
      </c>
      <c r="AE9">
        <f>$B9*'Time Series Scaling Factors'!AE60</f>
        <v>5951142435808.2686</v>
      </c>
      <c r="AF9">
        <f>$B9*'Time Series Scaling Factors'!AF60</f>
        <v>5951142435808.2686</v>
      </c>
      <c r="AG9">
        <f>$B9*'Time Series Scaling Factors'!AG60</f>
        <v>5951142435808.2686</v>
      </c>
      <c r="AH9">
        <f>$B9*'Time Series Scaling Factors'!AH60</f>
        <v>5951142435808.2686</v>
      </c>
      <c r="AI9">
        <f>$B9*'Time Series Scaling Factors'!AI60</f>
        <v>5951142435808.2686</v>
      </c>
    </row>
    <row r="10" spans="1:35" x14ac:dyDescent="0.45">
      <c r="A10" s="34" t="s">
        <v>227</v>
      </c>
      <c r="B10" s="32">
        <f>'Start Year Data'!D34</f>
        <v>909705167491437.75</v>
      </c>
      <c r="C10">
        <f>$B10*'Time Series Scaling Factors'!C61</f>
        <v>1135764807915624.8</v>
      </c>
      <c r="D10">
        <f>$B10*'Time Series Scaling Factors'!D61</f>
        <v>1144942121526370.3</v>
      </c>
      <c r="E10">
        <f>$B10*'Time Series Scaling Factors'!E61</f>
        <v>1355901295819986</v>
      </c>
      <c r="F10">
        <f>$B10*'Time Series Scaling Factors'!F61</f>
        <v>1449620556732137</v>
      </c>
      <c r="G10">
        <f>$B10*'Time Series Scaling Factors'!G61</f>
        <v>1444341708219883</v>
      </c>
      <c r="H10">
        <f>$B10*'Time Series Scaling Factors'!H61</f>
        <v>1481214795284762</v>
      </c>
      <c r="I10">
        <f>$B10*'Time Series Scaling Factors'!I61</f>
        <v>1510278485398056.5</v>
      </c>
      <c r="J10">
        <f>$B10*'Time Series Scaling Factors'!J61</f>
        <v>1578698463980490.5</v>
      </c>
      <c r="K10">
        <f>$B10*'Time Series Scaling Factors'!K61</f>
        <v>1583769906212153.5</v>
      </c>
      <c r="L10">
        <f>$B10*'Time Series Scaling Factors'!L61</f>
        <v>1535417858964234.5</v>
      </c>
      <c r="M10">
        <f>$B10*'Time Series Scaling Factors'!M61</f>
        <v>1583420368508510.8</v>
      </c>
      <c r="N10">
        <f>$B10*'Time Series Scaling Factors'!N61</f>
        <v>1612414181376029</v>
      </c>
      <c r="O10">
        <f>$B10*'Time Series Scaling Factors'!O61</f>
        <v>1648867823430053.3</v>
      </c>
      <c r="P10">
        <f>$B10*'Time Series Scaling Factors'!P61</f>
        <v>1697450538087178</v>
      </c>
      <c r="Q10">
        <f>$B10*'Time Series Scaling Factors'!Q61</f>
        <v>1706706814417851.3</v>
      </c>
      <c r="R10">
        <f>$B10*'Time Series Scaling Factors'!R61</f>
        <v>1721432849753893</v>
      </c>
      <c r="S10">
        <f>$B10*'Time Series Scaling Factors'!S61</f>
        <v>1776849674416630.3</v>
      </c>
      <c r="T10">
        <f>$B10*'Time Series Scaling Factors'!T61</f>
        <v>1788966160399125.3</v>
      </c>
      <c r="U10">
        <f>$B10*'Time Series Scaling Factors'!U61</f>
        <v>1819583240742739.5</v>
      </c>
      <c r="V10">
        <f>$B10*'Time Series Scaling Factors'!V61</f>
        <v>1843519326198210.5</v>
      </c>
      <c r="W10">
        <f>$B10*'Time Series Scaling Factors'!W61</f>
        <v>1875993560645766</v>
      </c>
      <c r="X10">
        <f>$B10*'Time Series Scaling Factors'!X61</f>
        <v>1874425423755760.5</v>
      </c>
      <c r="Y10">
        <f>$B10*'Time Series Scaling Factors'!Y61</f>
        <v>1910229110238450</v>
      </c>
      <c r="Z10">
        <f>$B10*'Time Series Scaling Factors'!Z61</f>
        <v>1918315258997202.8</v>
      </c>
      <c r="AA10">
        <f>$B10*'Time Series Scaling Factors'!AA61</f>
        <v>1822023088573908.8</v>
      </c>
      <c r="AB10">
        <f>$B10*'Time Series Scaling Factors'!AB61</f>
        <v>1889546580098854.5</v>
      </c>
      <c r="AC10">
        <f>$B10*'Time Series Scaling Factors'!AC61</f>
        <v>1828846664143610</v>
      </c>
      <c r="AD10">
        <f>$B10*'Time Series Scaling Factors'!AD61</f>
        <v>1897249715995177.5</v>
      </c>
      <c r="AE10">
        <f>$B10*'Time Series Scaling Factors'!AE61</f>
        <v>1811488759874284.5</v>
      </c>
      <c r="AF10">
        <f ca="1">$B10*'Time Series Scaling Factors'!AF61</f>
        <v>1812315444715480.3</v>
      </c>
      <c r="AG10">
        <f ca="1">$B10*'Time Series Scaling Factors'!AG61</f>
        <v>1798031447567619</v>
      </c>
      <c r="AH10">
        <f ca="1">$B10*'Time Series Scaling Factors'!AH61</f>
        <v>1779721995974553</v>
      </c>
      <c r="AI10">
        <f ca="1">$B10*'Time Series Scaling Factors'!AI61</f>
        <v>1781829331627999.3</v>
      </c>
    </row>
    <row r="11" spans="1:35" x14ac:dyDescent="0.45">
      <c r="A11" s="34" t="s">
        <v>238</v>
      </c>
      <c r="B11" s="32">
        <f>'Start Year Data'!D35</f>
        <v>1853457331119600.8</v>
      </c>
      <c r="C11">
        <f>$B11*'Time Series Scaling Factors'!C62</f>
        <v>2314037212148378</v>
      </c>
      <c r="D11">
        <f>$B11*'Time Series Scaling Factors'!D62</f>
        <v>2332735313247139</v>
      </c>
      <c r="E11">
        <f>$B11*'Time Series Scaling Factors'!E62</f>
        <v>2762549105818697</v>
      </c>
      <c r="F11">
        <f>$B11*'Time Series Scaling Factors'!F62</f>
        <v>2953495202875326</v>
      </c>
      <c r="G11">
        <f>$B11*'Time Series Scaling Factors'!G62</f>
        <v>2942739937516234.5</v>
      </c>
      <c r="H11">
        <f>$B11*'Time Series Scaling Factors'!H62</f>
        <v>3017866138821510.5</v>
      </c>
      <c r="I11">
        <f>$B11*'Time Series Scaling Factors'!I62</f>
        <v>3077081268552408.5</v>
      </c>
      <c r="J11">
        <f>$B11*'Time Series Scaling Factors'!J62</f>
        <v>3216481939704309</v>
      </c>
      <c r="K11">
        <f>$B11*'Time Series Scaling Factors'!K62</f>
        <v>3226814630030280.5</v>
      </c>
      <c r="L11">
        <f>$B11*'Time Series Scaling Factors'!L62</f>
        <v>3128300892119541.5</v>
      </c>
      <c r="M11">
        <f>$B11*'Time Series Scaling Factors'!M62</f>
        <v>3226102472682526.5</v>
      </c>
      <c r="N11">
        <f>$B11*'Time Series Scaling Factors'!N62</f>
        <v>3285175232667609.5</v>
      </c>
      <c r="O11">
        <f>$B11*'Time Series Scaling Factors'!O62</f>
        <v>3359446845631352.5</v>
      </c>
      <c r="P11">
        <f>$B11*'Time Series Scaling Factors'!P62</f>
        <v>3458430551412915</v>
      </c>
      <c r="Q11">
        <f>$B11*'Time Series Scaling Factors'!Q62</f>
        <v>3477289533242450</v>
      </c>
      <c r="R11">
        <f>$B11*'Time Series Scaling Factors'!R62</f>
        <v>3507292746511181.5</v>
      </c>
      <c r="S11">
        <f>$B11*'Time Series Scaling Factors'!S62</f>
        <v>3620200448488687</v>
      </c>
      <c r="T11">
        <f>$B11*'Time Series Scaling Factors'!T62</f>
        <v>3644886896993306</v>
      </c>
      <c r="U11">
        <f>$B11*'Time Series Scaling Factors'!U62</f>
        <v>3707266945000325.5</v>
      </c>
      <c r="V11">
        <f>$B11*'Time Series Scaling Factors'!V62</f>
        <v>3756034957595094</v>
      </c>
      <c r="W11">
        <f>$B11*'Time Series Scaling Factors'!W62</f>
        <v>3822198820415940</v>
      </c>
      <c r="X11">
        <f>$B11*'Time Series Scaling Factors'!X62</f>
        <v>3819003856905955</v>
      </c>
      <c r="Y11">
        <f>$B11*'Time Series Scaling Factors'!Y62</f>
        <v>3891951233225078</v>
      </c>
      <c r="Z11">
        <f>$B11*'Time Series Scaling Factors'!Z62</f>
        <v>3908426166239652.5</v>
      </c>
      <c r="AA11">
        <f>$B11*'Time Series Scaling Factors'!AA62</f>
        <v>3712237955401384.5</v>
      </c>
      <c r="AB11">
        <f>$B11*'Time Series Scaling Factors'!AB62</f>
        <v>3849812100148540.5</v>
      </c>
      <c r="AC11">
        <f>$B11*'Time Series Scaling Factors'!AC62</f>
        <v>3726140488459415.5</v>
      </c>
      <c r="AD11">
        <f>$B11*'Time Series Scaling Factors'!AD62</f>
        <v>3865506672642859</v>
      </c>
      <c r="AE11">
        <f>$B11*'Time Series Scaling Factors'!AE62</f>
        <v>3690775035925414.5</v>
      </c>
      <c r="AF11">
        <f ca="1">$B11*'Time Series Scaling Factors'!AF62</f>
        <v>3692459345451395.5</v>
      </c>
      <c r="AG11">
        <f ca="1">$B11*'Time Series Scaling Factors'!AG62</f>
        <v>3663356752460305.5</v>
      </c>
      <c r="AH11">
        <f ca="1">$B11*'Time Series Scaling Factors'!AH62</f>
        <v>3626052592281104.5</v>
      </c>
      <c r="AI11">
        <f ca="1">$B11*'Time Series Scaling Factors'!AI62</f>
        <v>3630346133590515.5</v>
      </c>
    </row>
    <row r="12" spans="1:35" x14ac:dyDescent="0.45">
      <c r="A12" s="34" t="s">
        <v>239</v>
      </c>
      <c r="B12" s="32">
        <f>'Start Year Data'!D36</f>
        <v>66459154508995.398</v>
      </c>
      <c r="C12">
        <f>$B12*'Time Series Scaling Factors'!C63</f>
        <v>82974101447933.594</v>
      </c>
      <c r="D12">
        <f>$B12*'Time Series Scaling Factors'!D63</f>
        <v>83644556585520.578</v>
      </c>
      <c r="E12">
        <f>$B12*'Time Series Scaling Factors'!E63</f>
        <v>99056328289677.078</v>
      </c>
      <c r="F12">
        <f>$B12*'Time Series Scaling Factors'!F63</f>
        <v>105903055189783.56</v>
      </c>
      <c r="G12">
        <f>$B12*'Time Series Scaling Factors'!G63</f>
        <v>105517405177623.13</v>
      </c>
      <c r="H12">
        <f>$B12*'Time Series Scaling Factors'!H63</f>
        <v>108211194636053.91</v>
      </c>
      <c r="I12">
        <f>$B12*'Time Series Scaling Factors'!I63</f>
        <v>110334463076055.58</v>
      </c>
      <c r="J12">
        <f>$B12*'Time Series Scaling Factors'!J63</f>
        <v>115332933009617.78</v>
      </c>
      <c r="K12">
        <f>$B12*'Time Series Scaling Factors'!K63</f>
        <v>115703430809236.7</v>
      </c>
      <c r="L12">
        <f>$B12*'Time Series Scaling Factors'!L63</f>
        <v>112171037794764.86</v>
      </c>
      <c r="M12">
        <f>$B12*'Time Series Scaling Factors'!M63</f>
        <v>115677895085044.7</v>
      </c>
      <c r="N12">
        <f>$B12*'Time Series Scaling Factors'!N63</f>
        <v>117796058593427.14</v>
      </c>
      <c r="O12">
        <f>$B12*'Time Series Scaling Factors'!O63</f>
        <v>120459205199887.2</v>
      </c>
      <c r="P12">
        <f>$B12*'Time Series Scaling Factors'!P63</f>
        <v>124008449785105.7</v>
      </c>
      <c r="Q12">
        <f>$B12*'Time Series Scaling Factors'!Q63</f>
        <v>124684673600052.84</v>
      </c>
      <c r="R12">
        <f>$B12*'Time Series Scaling Factors'!R63</f>
        <v>125760494528279.16</v>
      </c>
      <c r="S12">
        <f>$B12*'Time Series Scaling Factors'!S63</f>
        <v>129809009854200.33</v>
      </c>
      <c r="T12">
        <f>$B12*'Time Series Scaling Factors'!T63</f>
        <v>130694188308487.05</v>
      </c>
      <c r="U12">
        <f>$B12*'Time Series Scaling Factors'!U63</f>
        <v>132930940770585.95</v>
      </c>
      <c r="V12">
        <f>$B12*'Time Series Scaling Factors'!V63</f>
        <v>134679608425197.97</v>
      </c>
      <c r="W12">
        <f>$B12*'Time Series Scaling Factors'!W63</f>
        <v>137052036594054.92</v>
      </c>
      <c r="X12">
        <f>$B12*'Time Series Scaling Factors'!X63</f>
        <v>136937475244302.98</v>
      </c>
      <c r="Y12">
        <f>$B12*'Time Series Scaling Factors'!Y63</f>
        <v>139553138886740.3</v>
      </c>
      <c r="Z12">
        <f>$B12*'Time Series Scaling Factors'!Z63</f>
        <v>140143878204207.92</v>
      </c>
      <c r="AA12">
        <f>$B12*'Time Series Scaling Factors'!AA63</f>
        <v>133109185579766.56</v>
      </c>
      <c r="AB12">
        <f>$B12*'Time Series Scaling Factors'!AB63</f>
        <v>138042162017196.16</v>
      </c>
      <c r="AC12">
        <f>$B12*'Time Series Scaling Factors'!AC63</f>
        <v>133607686719801.95</v>
      </c>
      <c r="AD12">
        <f>$B12*'Time Series Scaling Factors'!AD63</f>
        <v>138604920059067.28</v>
      </c>
      <c r="AE12">
        <f>$B12*'Time Series Scaling Factors'!AE63</f>
        <v>132339592744950.14</v>
      </c>
      <c r="AF12">
        <f ca="1">$B12*'Time Series Scaling Factors'!AF63</f>
        <v>132399986790795.55</v>
      </c>
      <c r="AG12">
        <f ca="1">$B12*'Time Series Scaling Factors'!AG63</f>
        <v>131356459275091.19</v>
      </c>
      <c r="AH12">
        <f ca="1">$B12*'Time Series Scaling Factors'!AH63</f>
        <v>130018849337407.73</v>
      </c>
      <c r="AI12">
        <f ca="1">$B12*'Time Series Scaling Factors'!AI63</f>
        <v>130172802234235.72</v>
      </c>
    </row>
    <row r="13" spans="1:35" x14ac:dyDescent="0.45">
      <c r="A13" s="34" t="s">
        <v>240</v>
      </c>
      <c r="B13" s="32">
        <f>'Start Year Data'!D37</f>
        <v>2676124571032.4438</v>
      </c>
      <c r="C13">
        <f>$B13*'Time Series Scaling Factors'!C64</f>
        <v>3341135367800.9692</v>
      </c>
      <c r="D13">
        <f>$B13*'Time Series Scaling Factors'!D64</f>
        <v>3368132724007.6089</v>
      </c>
      <c r="E13">
        <f>$B13*'Time Series Scaling Factors'!E64</f>
        <v>3988721734586.3291</v>
      </c>
      <c r="F13">
        <f>$B13*'Time Series Scaling Factors'!F64</f>
        <v>4264420308001.7305</v>
      </c>
      <c r="G13">
        <f>$B13*'Time Series Scaling Factors'!G64</f>
        <v>4248891258904.0356</v>
      </c>
      <c r="H13">
        <f>$B13*'Time Series Scaling Factors'!H64</f>
        <v>4357362638237.022</v>
      </c>
      <c r="I13">
        <f>$B13*'Time Series Scaling Factors'!I64</f>
        <v>4442860729285.0664</v>
      </c>
      <c r="J13">
        <f>$B13*'Time Series Scaling Factors'!J64</f>
        <v>4644135155744.4375</v>
      </c>
      <c r="K13">
        <f>$B13*'Time Series Scaling Factors'!K64</f>
        <v>4659054067554.2383</v>
      </c>
      <c r="L13">
        <f>$B13*'Time Series Scaling Factors'!L64</f>
        <v>4516814464742.3799</v>
      </c>
      <c r="M13">
        <f>$B13*'Time Series Scaling Factors'!M64</f>
        <v>4658025815247.1758</v>
      </c>
      <c r="N13">
        <f>$B13*'Time Series Scaling Factors'!N64</f>
        <v>4743318344953.9639</v>
      </c>
      <c r="O13">
        <f>$B13*'Time Series Scaling Factors'!O64</f>
        <v>4850555822205.4209</v>
      </c>
      <c r="P13">
        <f>$B13*'Time Series Scaling Factors'!P64</f>
        <v>4993473990714.7939</v>
      </c>
      <c r="Q13">
        <f>$B13*'Time Series Scaling Factors'!Q64</f>
        <v>5020703635450.2295</v>
      </c>
      <c r="R13">
        <f>$B13*'Time Series Scaling Factors'!R64</f>
        <v>5064023940099.4209</v>
      </c>
      <c r="S13">
        <f>$B13*'Time Series Scaling Factors'!S64</f>
        <v>5227046347169.5049</v>
      </c>
      <c r="T13">
        <f>$B13*'Time Series Scaling Factors'!T64</f>
        <v>5262690011744.6328</v>
      </c>
      <c r="U13">
        <f>$B13*'Time Series Scaling Factors'!U64</f>
        <v>5352757787468.8936</v>
      </c>
      <c r="V13">
        <f>$B13*'Time Series Scaling Factors'!V64</f>
        <v>5423171750927.3584</v>
      </c>
      <c r="W13">
        <f>$B13*'Time Series Scaling Factors'!W64</f>
        <v>5518702808500.8984</v>
      </c>
      <c r="X13">
        <f>$B13*'Time Series Scaling Factors'!X64</f>
        <v>5514089742848.3652</v>
      </c>
      <c r="Y13">
        <f>$B13*'Time Series Scaling Factors'!Y64</f>
        <v>5619415213730.4131</v>
      </c>
      <c r="Z13">
        <f>$B13*'Time Series Scaling Factors'!Z64</f>
        <v>5643202636459.9043</v>
      </c>
      <c r="AA13">
        <f>$B13*'Time Series Scaling Factors'!AA64</f>
        <v>5359935208202.4463</v>
      </c>
      <c r="AB13">
        <f>$B13*'Time Series Scaling Factors'!AB64</f>
        <v>5558572394457.0889</v>
      </c>
      <c r="AC13">
        <f>$B13*'Time Series Scaling Factors'!AC64</f>
        <v>5380008457093.3242</v>
      </c>
      <c r="AD13">
        <f>$B13*'Time Series Scaling Factors'!AD64</f>
        <v>5581233089353.4336</v>
      </c>
      <c r="AE13">
        <f>$B13*'Time Series Scaling Factors'!AE64</f>
        <v>5328945853761.2305</v>
      </c>
      <c r="AF13">
        <f ca="1">$B13*'Time Series Scaling Factors'!AF64</f>
        <v>5331377753342.6357</v>
      </c>
      <c r="AG13">
        <f ca="1">$B13*'Time Series Scaling Factors'!AG64</f>
        <v>5289357814239.334</v>
      </c>
      <c r="AH13">
        <f ca="1">$B13*'Time Series Scaling Factors'!AH64</f>
        <v>5235495997200.9102</v>
      </c>
      <c r="AI13">
        <f ca="1">$B13*'Time Series Scaling Factors'!AI64</f>
        <v>5241695250456.9414</v>
      </c>
    </row>
    <row r="14" spans="1:35" x14ac:dyDescent="0.45">
      <c r="A14" s="34" t="s">
        <v>229</v>
      </c>
      <c r="B14" s="32">
        <f>'Start Year Data'!D38</f>
        <v>222754124554749.34</v>
      </c>
      <c r="C14">
        <f>$B14*'Time Series Scaling Factors'!C65</f>
        <v>278108011835295.25</v>
      </c>
      <c r="D14">
        <f>$B14*'Time Series Scaling Factors'!D65</f>
        <v>280355206346417.22</v>
      </c>
      <c r="E14">
        <f>$B14*'Time Series Scaling Factors'!E65</f>
        <v>332011531786614.75</v>
      </c>
      <c r="F14">
        <f>$B14*'Time Series Scaling Factors'!F65</f>
        <v>354960012969778.81</v>
      </c>
      <c r="G14">
        <f>$B14*'Time Series Scaling Factors'!G65</f>
        <v>353667412552605.31</v>
      </c>
      <c r="H14">
        <f>$B14*'Time Series Scaling Factors'!H65</f>
        <v>362696307322344.56</v>
      </c>
      <c r="I14">
        <f>$B14*'Time Series Scaling Factors'!I65</f>
        <v>369812961243713.38</v>
      </c>
      <c r="J14">
        <f>$B14*'Time Series Scaling Factors'!J65</f>
        <v>386566556777541.38</v>
      </c>
      <c r="K14">
        <f>$B14*'Time Series Scaling Factors'!K65</f>
        <v>387808370845344.5</v>
      </c>
      <c r="L14">
        <f>$B14*'Time Series Scaling Factors'!L65</f>
        <v>375968690979789.13</v>
      </c>
      <c r="M14">
        <f>$B14*'Time Series Scaling Factors'!M65</f>
        <v>387722781614947.5</v>
      </c>
      <c r="N14">
        <f>$B14*'Time Series Scaling Factors'!N65</f>
        <v>394822325108382.69</v>
      </c>
      <c r="O14">
        <f>$B14*'Time Series Scaling Factors'!O65</f>
        <v>403748512858825.25</v>
      </c>
      <c r="P14">
        <f>$B14*'Time Series Scaling Factors'!P65</f>
        <v>415644674888753.31</v>
      </c>
      <c r="Q14">
        <f>$B14*'Time Series Scaling Factors'!Q65</f>
        <v>417911204534134.75</v>
      </c>
      <c r="R14">
        <f>$B14*'Time Series Scaling Factors'!R65</f>
        <v>421517081720133.19</v>
      </c>
      <c r="S14">
        <f>$B14*'Time Series Scaling Factors'!S65</f>
        <v>435086671851617.44</v>
      </c>
      <c r="T14">
        <f>$B14*'Time Series Scaling Factors'!T65</f>
        <v>438053564119750</v>
      </c>
      <c r="U14">
        <f>$B14*'Time Series Scaling Factors'!U65</f>
        <v>445550587520387.56</v>
      </c>
      <c r="V14">
        <f>$B14*'Time Series Scaling Factors'!V65</f>
        <v>451411675212792.38</v>
      </c>
      <c r="W14">
        <f>$B14*'Time Series Scaling Factors'!W65</f>
        <v>459363448956035.38</v>
      </c>
      <c r="X14">
        <f>$B14*'Time Series Scaling Factors'!X65</f>
        <v>458979468549418.13</v>
      </c>
      <c r="Y14">
        <f>$B14*'Time Series Scaling Factors'!Y65</f>
        <v>467746505522811.25</v>
      </c>
      <c r="Z14">
        <f>$B14*'Time Series Scaling Factors'!Z65</f>
        <v>469726512949549.75</v>
      </c>
      <c r="AA14">
        <f>$B14*'Time Series Scaling Factors'!AA65</f>
        <v>446148018630048.75</v>
      </c>
      <c r="AB14">
        <f>$B14*'Time Series Scaling Factors'!AB65</f>
        <v>462682096679749.25</v>
      </c>
      <c r="AC14">
        <f>$B14*'Time Series Scaling Factors'!AC65</f>
        <v>447818867226581.81</v>
      </c>
      <c r="AD14">
        <f>$B14*'Time Series Scaling Factors'!AD65</f>
        <v>464568318011923.69</v>
      </c>
      <c r="AE14">
        <f>$B14*'Time Series Scaling Factors'!AE65</f>
        <v>443568539859220.63</v>
      </c>
      <c r="AF14">
        <f ca="1">$B14*'Time Series Scaling Factors'!AF65</f>
        <v>443770965287440.5</v>
      </c>
      <c r="AG14">
        <f ca="1">$B14*'Time Series Scaling Factors'!AG65</f>
        <v>440273327378459</v>
      </c>
      <c r="AH14">
        <f ca="1">$B14*'Time Series Scaling Factors'!AH65</f>
        <v>435790000245188.31</v>
      </c>
      <c r="AI14">
        <f ca="1">$B14*'Time Series Scaling Factors'!AI65</f>
        <v>436306011064298.88</v>
      </c>
    </row>
    <row r="15" spans="1:35" x14ac:dyDescent="0.45">
      <c r="A15" s="34" t="s">
        <v>241</v>
      </c>
      <c r="B15" s="32">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c r="AH15">
        <f>$B15*'Time Series Scaling Factors'!AH66</f>
        <v>0</v>
      </c>
      <c r="AI15">
        <f>$B15*'Time Series Scaling Factors'!AI66</f>
        <v>0</v>
      </c>
    </row>
    <row r="16" spans="1:35" x14ac:dyDescent="0.45">
      <c r="A16" s="34" t="s">
        <v>242</v>
      </c>
      <c r="B16" s="32">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c r="AH16">
        <f>$B16*'Time Series Scaling Factors'!AH67</f>
        <v>0</v>
      </c>
      <c r="AI16">
        <f>$B16*'Time Series Scaling Factors'!AI67</f>
        <v>0</v>
      </c>
    </row>
    <row r="17" spans="1:35" x14ac:dyDescent="0.45">
      <c r="A17" s="34" t="s">
        <v>243</v>
      </c>
      <c r="B17" s="32">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 ca="1">$B17*'Time Series Scaling Factors'!AF68</f>
        <v>0</v>
      </c>
      <c r="AG17">
        <f ca="1">$B17*'Time Series Scaling Factors'!AG68</f>
        <v>0</v>
      </c>
      <c r="AH17">
        <f ca="1">$B17*'Time Series Scaling Factors'!AH68</f>
        <v>0</v>
      </c>
      <c r="AI17">
        <f ca="1">$B17*'Time Series Scaling Factors'!AI68</f>
        <v>0</v>
      </c>
    </row>
    <row r="18" spans="1:35" x14ac:dyDescent="0.45">
      <c r="A18" s="34" t="s">
        <v>230</v>
      </c>
      <c r="B18" s="32">
        <f>'Start Year Data'!D42</f>
        <v>1396370132980479.8</v>
      </c>
      <c r="C18">
        <f>$B18*'Time Series Scaling Factors'!C69</f>
        <v>1743364897263395</v>
      </c>
      <c r="D18">
        <f>$B18*'Time Series Scaling Factors'!D69</f>
        <v>1757451798256140</v>
      </c>
      <c r="E18">
        <f>$B18*'Time Series Scaling Factors'!E69</f>
        <v>2081267800174806.5</v>
      </c>
      <c r="F18">
        <f>$B18*'Time Series Scaling Factors'!F69</f>
        <v>2225124053276682.5</v>
      </c>
      <c r="G18">
        <f>$B18*'Time Series Scaling Factors'!G69</f>
        <v>2217021179222040.5</v>
      </c>
      <c r="H18">
        <f>$B18*'Time Series Scaling Factors'!H69</f>
        <v>2273620261351219</v>
      </c>
      <c r="I18">
        <f>$B18*'Time Series Scaling Factors'!I69</f>
        <v>2318232153509990</v>
      </c>
      <c r="J18">
        <f>$B18*'Time Series Scaling Factors'!J69</f>
        <v>2423254767435698</v>
      </c>
      <c r="K18">
        <f>$B18*'Time Series Scaling Factors'!K69</f>
        <v>2431039279073636.5</v>
      </c>
      <c r="L18">
        <f>$B18*'Time Series Scaling Factors'!L69</f>
        <v>2356820337532788</v>
      </c>
      <c r="M18">
        <f>$B18*'Time Series Scaling Factors'!M69</f>
        <v>2430502749187736.5</v>
      </c>
      <c r="N18">
        <f>$B18*'Time Series Scaling Factors'!N69</f>
        <v>2475007381871169.5</v>
      </c>
      <c r="O18">
        <f>$B18*'Time Series Scaling Factors'!O69</f>
        <v>2530962628495708</v>
      </c>
      <c r="P18">
        <f>$B18*'Time Series Scaling Factors'!P69</f>
        <v>2605535637587646</v>
      </c>
      <c r="Q18">
        <f>$B18*'Time Series Scaling Factors'!Q69</f>
        <v>2619743743985907.5</v>
      </c>
      <c r="R18">
        <f>$B18*'Time Series Scaling Factors'!R69</f>
        <v>2642347766316754.5</v>
      </c>
      <c r="S18">
        <f>$B18*'Time Series Scaling Factors'!S69</f>
        <v>2727410929184179.5</v>
      </c>
      <c r="T18">
        <f>$B18*'Time Series Scaling Factors'!T69</f>
        <v>2746009371566658.5</v>
      </c>
      <c r="U18">
        <f>$B18*'Time Series Scaling Factors'!U69</f>
        <v>2793005671113664</v>
      </c>
      <c r="V18">
        <f>$B18*'Time Series Scaling Factors'!V69</f>
        <v>2829746843995704.5</v>
      </c>
      <c r="W18">
        <f>$B18*'Time Series Scaling Factors'!W69</f>
        <v>2879593819361378.5</v>
      </c>
      <c r="X18">
        <f>$B18*'Time Series Scaling Factors'!X69</f>
        <v>2877186776293055</v>
      </c>
      <c r="Y18">
        <f>$B18*'Time Series Scaling Factors'!Y69</f>
        <v>2932144360619952</v>
      </c>
      <c r="Z18">
        <f>$B18*'Time Series Scaling Factors'!Z69</f>
        <v>2944556356309385.5</v>
      </c>
      <c r="AA18">
        <f>$B18*'Time Series Scaling Factors'!AA69</f>
        <v>2796750764317715</v>
      </c>
      <c r="AB18">
        <f>$B18*'Time Series Scaling Factors'!AB69</f>
        <v>2900397297512638.5</v>
      </c>
      <c r="AC18">
        <f>$B18*'Time Series Scaling Factors'!AC69</f>
        <v>2807224748050203.5</v>
      </c>
      <c r="AD18">
        <f>$B18*'Time Series Scaling Factors'!AD69</f>
        <v>2912221379951981.5</v>
      </c>
      <c r="AE18">
        <f>$B18*'Time Series Scaling Factors'!AE69</f>
        <v>2780580885885873.5</v>
      </c>
      <c r="AF18">
        <f ca="1">$B18*'Time Series Scaling Factors'!AF69</f>
        <v>2781849822309327</v>
      </c>
      <c r="AG18">
        <f ca="1">$B18*'Time Series Scaling Factors'!AG69</f>
        <v>2759924315332321</v>
      </c>
      <c r="AH18">
        <f ca="1">$B18*'Time Series Scaling Factors'!AH69</f>
        <v>2731819856580799.5</v>
      </c>
      <c r="AI18">
        <f ca="1">$B18*'Time Series Scaling Factors'!AI69</f>
        <v>2735054553570321.5</v>
      </c>
    </row>
    <row r="19" spans="1:35" x14ac:dyDescent="0.45">
      <c r="A19" s="34" t="s">
        <v>244</v>
      </c>
      <c r="B19" s="32">
        <f>'Start Year Data'!D43</f>
        <v>388920207759112.69</v>
      </c>
      <c r="C19">
        <f>$B19*'Time Series Scaling Factors'!C70</f>
        <v>485565984282694.56</v>
      </c>
      <c r="D19">
        <f>$B19*'Time Series Scaling Factors'!D70</f>
        <v>489489500212590.94</v>
      </c>
      <c r="E19">
        <f>$B19*'Time Series Scaling Factors'!E70</f>
        <v>579679474752596</v>
      </c>
      <c r="F19">
        <f>$B19*'Time Series Scaling Factors'!F70</f>
        <v>619746647862643.63</v>
      </c>
      <c r="G19">
        <f>$B19*'Time Series Scaling Factors'!G70</f>
        <v>617489816821685.5</v>
      </c>
      <c r="H19">
        <f>$B19*'Time Series Scaling Factors'!H70</f>
        <v>633253922813891.63</v>
      </c>
      <c r="I19">
        <f>$B19*'Time Series Scaling Factors'!I70</f>
        <v>645679329199433.88</v>
      </c>
      <c r="J19">
        <f>$B19*'Time Series Scaling Factors'!J70</f>
        <v>674930468179475.63</v>
      </c>
      <c r="K19">
        <f>$B19*'Time Series Scaling Factors'!K70</f>
        <v>677098628190939.25</v>
      </c>
      <c r="L19">
        <f>$B19*'Time Series Scaling Factors'!L70</f>
        <v>656426998597919.38</v>
      </c>
      <c r="M19">
        <f>$B19*'Time Series Scaling Factors'!M70</f>
        <v>676949192658221.38</v>
      </c>
      <c r="N19">
        <f>$B19*'Time Series Scaling Factors'!N70</f>
        <v>689344724889019.75</v>
      </c>
      <c r="O19">
        <f>$B19*'Time Series Scaling Factors'!O70</f>
        <v>704929508341798</v>
      </c>
      <c r="P19">
        <f>$B19*'Time Series Scaling Factors'!P70</f>
        <v>725699753640122.63</v>
      </c>
      <c r="Q19">
        <f>$B19*'Time Series Scaling Factors'!Q70</f>
        <v>729657027977178.75</v>
      </c>
      <c r="R19">
        <f>$B19*'Time Series Scaling Factors'!R70</f>
        <v>735952752050237.13</v>
      </c>
      <c r="S19">
        <f>$B19*'Time Series Scaling Factors'!S70</f>
        <v>759644739005323.75</v>
      </c>
      <c r="T19">
        <f>$B19*'Time Series Scaling Factors'!T70</f>
        <v>764824819776566.25</v>
      </c>
      <c r="U19">
        <f>$B19*'Time Series Scaling Factors'!U70</f>
        <v>777914336769254.88</v>
      </c>
      <c r="V19">
        <f>$B19*'Time Series Scaling Factors'!V70</f>
        <v>788147572394322.88</v>
      </c>
      <c r="W19">
        <f>$B19*'Time Series Scaling Factors'!W70</f>
        <v>802031066145368.5</v>
      </c>
      <c r="X19">
        <f>$B19*'Time Series Scaling Factors'!X70</f>
        <v>801360650996757.88</v>
      </c>
      <c r="Y19">
        <f>$B19*'Time Series Scaling Factors'!Y70</f>
        <v>816667563261297.5</v>
      </c>
      <c r="Z19">
        <f>$B19*'Time Series Scaling Factors'!Z70</f>
        <v>820124580729822.25</v>
      </c>
      <c r="AA19">
        <f>$B19*'Time Series Scaling Factors'!AA70</f>
        <v>778957428706410.5</v>
      </c>
      <c r="AB19">
        <f>$B19*'Time Series Scaling Factors'!AB70</f>
        <v>807825298529464.63</v>
      </c>
      <c r="AC19">
        <f>$B19*'Time Series Scaling Factors'!AC70</f>
        <v>781874666645759.75</v>
      </c>
      <c r="AD19">
        <f>$B19*'Time Series Scaling Factors'!AD70</f>
        <v>811118569052986</v>
      </c>
      <c r="AE19">
        <f>$B19*'Time Series Scaling Factors'!AE70</f>
        <v>774453757129213.13</v>
      </c>
      <c r="AF19">
        <f ca="1">$B19*'Time Series Scaling Factors'!AF70</f>
        <v>774807184208313.75</v>
      </c>
      <c r="AG19">
        <f ca="1">$B19*'Time Series Scaling Factors'!AG70</f>
        <v>768700441785715.5</v>
      </c>
      <c r="AH19">
        <f ca="1">$B19*'Time Series Scaling Factors'!AH70</f>
        <v>760872723562275.13</v>
      </c>
      <c r="AI19">
        <f ca="1">$B19*'Time Series Scaling Factors'!AI70</f>
        <v>761773658776721</v>
      </c>
    </row>
    <row r="20" spans="1:35" x14ac:dyDescent="0.45">
      <c r="A20" s="34" t="s">
        <v>231</v>
      </c>
      <c r="B20" s="32">
        <f>'Start Year Data'!D44</f>
        <v>953214417694067.75</v>
      </c>
      <c r="C20">
        <f>$B20*'Time Series Scaling Factors'!C71</f>
        <v>1190086006656543.3</v>
      </c>
      <c r="D20">
        <f>$B20*'Time Series Scaling Factors'!D71</f>
        <v>1199702251525840.5</v>
      </c>
      <c r="E20">
        <f>$B20*'Time Series Scaling Factors'!E71</f>
        <v>1420751151397460.5</v>
      </c>
      <c r="F20">
        <f>$B20*'Time Series Scaling Factors'!F71</f>
        <v>1518952803877284.8</v>
      </c>
      <c r="G20">
        <f>$B20*'Time Series Scaling Factors'!G71</f>
        <v>1513421479344327.3</v>
      </c>
      <c r="H20">
        <f>$B20*'Time Series Scaling Factors'!H71</f>
        <v>1552058127206902.3</v>
      </c>
      <c r="I20">
        <f>$B20*'Time Series Scaling Factors'!I71</f>
        <v>1582511871384018.3</v>
      </c>
      <c r="J20">
        <f>$B20*'Time Series Scaling Factors'!J71</f>
        <v>1654204231033837.8</v>
      </c>
      <c r="K20">
        <f>$B20*'Time Series Scaling Factors'!K71</f>
        <v>1659518229487924</v>
      </c>
      <c r="L20">
        <f>$B20*'Time Series Scaling Factors'!L71</f>
        <v>1608853607356737.8</v>
      </c>
      <c r="M20">
        <f>$B20*'Time Series Scaling Factors'!M71</f>
        <v>1659151974144384</v>
      </c>
      <c r="N20">
        <f>$B20*'Time Series Scaling Factors'!N71</f>
        <v>1689532498996687</v>
      </c>
      <c r="O20">
        <f>$B20*'Time Series Scaling Factors'!O71</f>
        <v>1727729640691698.5</v>
      </c>
      <c r="P20">
        <f>$B20*'Time Series Scaling Factors'!P71</f>
        <v>1778635962560342.8</v>
      </c>
      <c r="Q20">
        <f>$B20*'Time Series Scaling Factors'!Q71</f>
        <v>1788334946767378.5</v>
      </c>
      <c r="R20">
        <f>$B20*'Time Series Scaling Factors'!R71</f>
        <v>1803765296840573.3</v>
      </c>
      <c r="S20">
        <f>$B20*'Time Series Scaling Factors'!S71</f>
        <v>1861832589562467.8</v>
      </c>
      <c r="T20">
        <f>$B20*'Time Series Scaling Factors'!T71</f>
        <v>1874528581124383.5</v>
      </c>
      <c r="U20">
        <f>$B20*'Time Series Scaling Factors'!U71</f>
        <v>1906610010860249.3</v>
      </c>
      <c r="V20">
        <f>$B20*'Time Series Scaling Factors'!V71</f>
        <v>1931690908028536.8</v>
      </c>
      <c r="W20">
        <f>$B20*'Time Series Scaling Factors'!W71</f>
        <v>1965718315572397.3</v>
      </c>
      <c r="X20">
        <f>$B20*'Time Series Scaling Factors'!X71</f>
        <v>1964075178052806.3</v>
      </c>
      <c r="Y20">
        <f>$B20*'Time Series Scaling Factors'!Y71</f>
        <v>2001591278193261</v>
      </c>
      <c r="Z20">
        <f>$B20*'Time Series Scaling Factors'!Z71</f>
        <v>2010064170132213.8</v>
      </c>
      <c r="AA20">
        <f>$B20*'Time Series Scaling Factors'!AA71</f>
        <v>1909166551388719.3</v>
      </c>
      <c r="AB20">
        <f>$B20*'Time Series Scaling Factors'!AB71</f>
        <v>1979919546924745</v>
      </c>
      <c r="AC20">
        <f>$B20*'Time Series Scaling Factors'!AC71</f>
        <v>1916316483966545.5</v>
      </c>
      <c r="AD20">
        <f>$B20*'Time Series Scaling Factors'!AD71</f>
        <v>1987991107316206.5</v>
      </c>
      <c r="AE20">
        <f>$B20*'Time Series Scaling Factors'!AE71</f>
        <v>1898128388304628.5</v>
      </c>
      <c r="AF20">
        <f ca="1">$B20*'Time Series Scaling Factors'!AF71</f>
        <v>1898994611711592.5</v>
      </c>
      <c r="AG20">
        <f ca="1">$B20*'Time Series Scaling Factors'!AG71</f>
        <v>1884027441566579</v>
      </c>
      <c r="AH20">
        <f ca="1">$B20*'Time Series Scaling Factors'!AH71</f>
        <v>1864842288109982.5</v>
      </c>
      <c r="AI20">
        <f ca="1">$B20*'Time Series Scaling Factors'!AI71</f>
        <v>1867050413115279.3</v>
      </c>
    </row>
    <row r="21" spans="1:35" x14ac:dyDescent="0.45">
      <c r="A21" s="34" t="s">
        <v>245</v>
      </c>
      <c r="B21" s="32">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c r="AH21">
        <f>$B21*'Time Series Scaling Factors'!AH72</f>
        <v>0</v>
      </c>
      <c r="AI21">
        <f>$B21*'Time Series Scaling Factors'!AI72</f>
        <v>0</v>
      </c>
    </row>
    <row r="22" spans="1:35" x14ac:dyDescent="0.45">
      <c r="A22" s="34" t="s">
        <v>246</v>
      </c>
      <c r="B22" s="32">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c r="AH22">
        <f>$B22*'Time Series Scaling Factors'!AH73</f>
        <v>0</v>
      </c>
      <c r="AI22">
        <f>$B22*'Time Series Scaling Factors'!AI73</f>
        <v>0</v>
      </c>
    </row>
    <row r="23" spans="1:35" x14ac:dyDescent="0.45">
      <c r="A23" s="32"/>
    </row>
    <row r="24" spans="1:35" x14ac:dyDescent="0.45">
      <c r="A24" s="33"/>
      <c r="B24" s="304"/>
    </row>
    <row r="25" spans="1:35" x14ac:dyDescent="0.45">
      <c r="A25" s="34"/>
      <c r="B25" s="304"/>
    </row>
    <row r="26" spans="1:35" x14ac:dyDescent="0.45">
      <c r="A26" s="34"/>
      <c r="B26" s="304"/>
    </row>
    <row r="27" spans="1:35" x14ac:dyDescent="0.45">
      <c r="A27" s="34"/>
      <c r="B27" s="304"/>
    </row>
    <row r="28" spans="1:35" x14ac:dyDescent="0.45">
      <c r="A28" s="34"/>
      <c r="B28" s="304"/>
    </row>
    <row r="29" spans="1:35" x14ac:dyDescent="0.45">
      <c r="A29" s="34"/>
      <c r="B29" s="304"/>
    </row>
    <row r="30" spans="1:35" x14ac:dyDescent="0.45">
      <c r="A30" s="34"/>
      <c r="B30" s="304"/>
    </row>
    <row r="31" spans="1:35" x14ac:dyDescent="0.45">
      <c r="A31" s="34"/>
      <c r="B31" s="304"/>
    </row>
    <row r="32" spans="1:35" x14ac:dyDescent="0.45">
      <c r="A32" s="34"/>
      <c r="B32" s="304"/>
    </row>
    <row r="33" spans="1:2" x14ac:dyDescent="0.45">
      <c r="A33" s="34"/>
      <c r="B33" s="304"/>
    </row>
    <row r="34" spans="1:2" x14ac:dyDescent="0.45">
      <c r="A34" s="34"/>
      <c r="B34" s="304"/>
    </row>
    <row r="35" spans="1:2" x14ac:dyDescent="0.45">
      <c r="A35" s="34"/>
      <c r="B35" s="304"/>
    </row>
    <row r="36" spans="1:2" x14ac:dyDescent="0.45">
      <c r="A36" s="34"/>
      <c r="B36" s="304"/>
    </row>
    <row r="37" spans="1:2" x14ac:dyDescent="0.45">
      <c r="A37" s="34"/>
      <c r="B37" s="304"/>
    </row>
    <row r="38" spans="1:2" x14ac:dyDescent="0.45">
      <c r="A38" s="34"/>
      <c r="B38" s="304"/>
    </row>
    <row r="39" spans="1:2" x14ac:dyDescent="0.45">
      <c r="A39" s="34"/>
      <c r="B39" s="304"/>
    </row>
    <row r="40" spans="1:2" x14ac:dyDescent="0.45">
      <c r="A40" s="34"/>
      <c r="B40" s="304"/>
    </row>
    <row r="41" spans="1:2" x14ac:dyDescent="0.45">
      <c r="A41" s="34"/>
      <c r="B41" s="304"/>
    </row>
    <row r="42" spans="1:2" x14ac:dyDescent="0.45">
      <c r="A42" s="34"/>
      <c r="B42" s="304"/>
    </row>
    <row r="43" spans="1:2" x14ac:dyDescent="0.45">
      <c r="A43" s="34"/>
      <c r="B43" s="304"/>
    </row>
    <row r="44" spans="1:2" x14ac:dyDescent="0.45">
      <c r="A44" s="34"/>
      <c r="B44" s="30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workbookViewId="0">
      <pane xSplit="1" ySplit="3" topLeftCell="B5" activePane="bottomRight" state="frozen"/>
      <selection pane="topRight"/>
      <selection pane="bottomLeft"/>
      <selection pane="bottomRight" activeCell="E23" sqref="E23"/>
    </sheetView>
  </sheetViews>
  <sheetFormatPr defaultColWidth="8.796875" defaultRowHeight="14.25" x14ac:dyDescent="0.45"/>
  <cols>
    <col min="1" max="1" width="44" customWidth="1"/>
    <col min="2" max="2" width="12.33203125" customWidth="1"/>
    <col min="3" max="3" width="19.33203125" customWidth="1"/>
    <col min="4" max="4" width="13.1328125" customWidth="1"/>
    <col min="9" max="9" width="12.33203125" customWidth="1"/>
    <col min="14" max="14" width="77.33203125" bestFit="1" customWidth="1"/>
    <col min="15" max="15" width="9.1328125" bestFit="1" customWidth="1"/>
  </cols>
  <sheetData>
    <row r="1" spans="1:14" x14ac:dyDescent="0.45">
      <c r="A1" s="1" t="s">
        <v>602</v>
      </c>
      <c r="B1" s="1" t="s">
        <v>708</v>
      </c>
      <c r="C1" s="1"/>
      <c r="D1" s="1" t="s">
        <v>17</v>
      </c>
    </row>
    <row r="2" spans="1:14" ht="16.5" customHeight="1" x14ac:dyDescent="0.45">
      <c r="B2" s="287" t="s">
        <v>18</v>
      </c>
      <c r="C2" s="288"/>
      <c r="D2" s="288"/>
      <c r="E2" s="288"/>
      <c r="F2" s="288"/>
      <c r="G2" s="289"/>
      <c r="H2" s="290" t="s">
        <v>19</v>
      </c>
      <c r="I2" s="291"/>
      <c r="J2" s="291"/>
      <c r="K2" s="292"/>
      <c r="L2" s="293" t="s">
        <v>20</v>
      </c>
    </row>
    <row r="3" spans="1:14" ht="35.65" x14ac:dyDescent="0.45">
      <c r="B3" s="9" t="s">
        <v>21</v>
      </c>
      <c r="C3" s="9" t="s">
        <v>22</v>
      </c>
      <c r="D3" s="9" t="s">
        <v>23</v>
      </c>
      <c r="E3" s="9" t="s">
        <v>24</v>
      </c>
      <c r="F3" s="9" t="s">
        <v>25</v>
      </c>
      <c r="G3" s="9" t="s">
        <v>26</v>
      </c>
      <c r="H3" s="10" t="s">
        <v>27</v>
      </c>
      <c r="I3" s="10" t="s">
        <v>28</v>
      </c>
      <c r="J3" s="10" t="s">
        <v>29</v>
      </c>
      <c r="K3" s="10" t="s">
        <v>30</v>
      </c>
      <c r="L3" s="294"/>
    </row>
    <row r="4" spans="1:14" x14ac:dyDescent="0.45">
      <c r="A4" s="11" t="s">
        <v>31</v>
      </c>
      <c r="B4" s="12">
        <v>2890287</v>
      </c>
      <c r="C4" s="12">
        <v>43425</v>
      </c>
      <c r="D4" s="12">
        <v>2914872</v>
      </c>
      <c r="E4" s="12">
        <v>1286069</v>
      </c>
      <c r="F4" s="13">
        <v>-883496</v>
      </c>
      <c r="G4" s="12">
        <v>182058</v>
      </c>
      <c r="H4" s="14">
        <v>-92000</v>
      </c>
      <c r="I4" s="14">
        <v>2694906</v>
      </c>
      <c r="J4" s="14">
        <v>1856681</v>
      </c>
      <c r="K4" s="14">
        <v>1973628</v>
      </c>
      <c r="L4" s="12">
        <v>1227470</v>
      </c>
      <c r="N4" s="1"/>
    </row>
    <row r="5" spans="1:14" x14ac:dyDescent="0.45">
      <c r="A5" s="11" t="s">
        <v>32</v>
      </c>
      <c r="B5" s="12">
        <v>2139140</v>
      </c>
      <c r="C5" s="13" t="s">
        <v>33</v>
      </c>
      <c r="D5" s="13" t="s">
        <v>33</v>
      </c>
      <c r="E5" s="12">
        <v>1037201</v>
      </c>
      <c r="F5" s="13">
        <v>135533</v>
      </c>
      <c r="G5" s="12">
        <v>135570</v>
      </c>
      <c r="H5" s="14">
        <v>-71747</v>
      </c>
      <c r="I5" s="14">
        <v>3182545</v>
      </c>
      <c r="J5" s="14">
        <v>336646</v>
      </c>
      <c r="K5" s="14">
        <v>0</v>
      </c>
      <c r="L5" s="12">
        <v>867357</v>
      </c>
      <c r="N5" s="1"/>
    </row>
    <row r="6" spans="1:14" x14ac:dyDescent="0.45">
      <c r="A6" s="11" t="s">
        <v>34</v>
      </c>
      <c r="B6" s="12">
        <v>751147</v>
      </c>
      <c r="C6" s="12">
        <v>-220</v>
      </c>
      <c r="D6" s="12">
        <v>151982</v>
      </c>
      <c r="E6" s="12">
        <v>4286</v>
      </c>
      <c r="F6" s="13">
        <v>239403</v>
      </c>
      <c r="G6" s="13" t="s">
        <v>33</v>
      </c>
      <c r="H6" s="14">
        <v>-11447</v>
      </c>
      <c r="I6" s="14">
        <v>116262</v>
      </c>
      <c r="J6" s="14">
        <v>373999</v>
      </c>
      <c r="K6" s="14">
        <v>667784</v>
      </c>
      <c r="L6" s="12">
        <v>125288</v>
      </c>
      <c r="N6" s="1"/>
    </row>
    <row r="7" spans="1:14" x14ac:dyDescent="0.45">
      <c r="A7" s="15" t="s">
        <v>35</v>
      </c>
      <c r="B7" s="12">
        <v>751147</v>
      </c>
      <c r="C7" s="12">
        <v>-220</v>
      </c>
      <c r="D7" s="12">
        <v>75703</v>
      </c>
      <c r="E7" s="12">
        <v>2733</v>
      </c>
      <c r="F7" s="13">
        <v>233391</v>
      </c>
      <c r="G7" s="13" t="s">
        <v>33</v>
      </c>
      <c r="H7" s="14">
        <v>-8005</v>
      </c>
      <c r="I7" s="14">
        <v>116262</v>
      </c>
      <c r="J7" s="14">
        <v>373999</v>
      </c>
      <c r="K7" s="14">
        <v>580498</v>
      </c>
      <c r="L7" s="12">
        <v>120340</v>
      </c>
    </row>
    <row r="8" spans="1:14" x14ac:dyDescent="0.45">
      <c r="A8" s="16" t="s">
        <v>36</v>
      </c>
      <c r="B8" s="12">
        <v>311904</v>
      </c>
      <c r="C8" s="13" t="s">
        <v>33</v>
      </c>
      <c r="D8" s="12">
        <v>1958</v>
      </c>
      <c r="E8" s="12" t="s">
        <v>37</v>
      </c>
      <c r="F8" s="13">
        <v>138632</v>
      </c>
      <c r="G8" s="13" t="s">
        <v>33</v>
      </c>
      <c r="H8" s="14">
        <v>5527</v>
      </c>
      <c r="I8" s="17"/>
      <c r="J8" s="14">
        <v>31115</v>
      </c>
      <c r="K8" s="14">
        <v>415852</v>
      </c>
      <c r="L8" s="12">
        <v>49661</v>
      </c>
    </row>
    <row r="9" spans="1:14" x14ac:dyDescent="0.45">
      <c r="A9" s="16" t="s">
        <v>38</v>
      </c>
      <c r="B9" s="12">
        <v>230970</v>
      </c>
      <c r="C9" s="13" t="s">
        <v>33</v>
      </c>
      <c r="D9" s="12">
        <v>59415</v>
      </c>
      <c r="E9" s="12">
        <v>14</v>
      </c>
      <c r="F9" s="13">
        <v>99889</v>
      </c>
      <c r="G9" s="13" t="s">
        <v>33</v>
      </c>
      <c r="H9" s="14">
        <v>-13253</v>
      </c>
      <c r="I9" s="17"/>
      <c r="J9" s="14">
        <v>301642</v>
      </c>
      <c r="K9" s="14">
        <v>101899</v>
      </c>
      <c r="L9" s="12">
        <v>33528</v>
      </c>
    </row>
    <row r="10" spans="1:14" x14ac:dyDescent="0.45">
      <c r="A10" s="16" t="s">
        <v>39</v>
      </c>
      <c r="B10" s="12">
        <v>38330</v>
      </c>
      <c r="C10" s="13" t="s">
        <v>33</v>
      </c>
      <c r="D10" s="12">
        <v>16095</v>
      </c>
      <c r="E10" s="12" t="s">
        <v>37</v>
      </c>
      <c r="F10" s="13">
        <v>25902</v>
      </c>
      <c r="G10" s="13" t="s">
        <v>33</v>
      </c>
      <c r="H10" s="14">
        <v>5862</v>
      </c>
      <c r="I10" s="14">
        <v>32622</v>
      </c>
      <c r="J10" s="14">
        <v>39615</v>
      </c>
      <c r="K10" s="14">
        <v>2228</v>
      </c>
      <c r="L10" s="12">
        <v>22726</v>
      </c>
    </row>
    <row r="11" spans="1:14" x14ac:dyDescent="0.45">
      <c r="A11" s="16" t="s">
        <v>40</v>
      </c>
      <c r="B11" s="12">
        <v>87722</v>
      </c>
      <c r="C11" s="13" t="s">
        <v>33</v>
      </c>
      <c r="D11" s="12">
        <v>-1765</v>
      </c>
      <c r="E11" s="12">
        <v>30</v>
      </c>
      <c r="F11" s="13">
        <v>6498</v>
      </c>
      <c r="G11" s="13" t="s">
        <v>33</v>
      </c>
      <c r="H11" s="14">
        <v>31</v>
      </c>
      <c r="I11" s="14">
        <v>42233</v>
      </c>
      <c r="J11" s="14">
        <v>1309</v>
      </c>
      <c r="K11" s="14">
        <v>48912</v>
      </c>
      <c r="L11" s="12">
        <v>5371</v>
      </c>
    </row>
    <row r="12" spans="1:14" x14ac:dyDescent="0.45">
      <c r="A12" s="16" t="s">
        <v>41</v>
      </c>
      <c r="B12" s="12">
        <v>82221</v>
      </c>
      <c r="C12" s="12">
        <v>-220</v>
      </c>
      <c r="D12" s="13"/>
      <c r="E12" s="12">
        <v>2689</v>
      </c>
      <c r="F12" s="13">
        <v>-37530</v>
      </c>
      <c r="G12" s="13" t="s">
        <v>33</v>
      </c>
      <c r="H12" s="14">
        <v>-6172</v>
      </c>
      <c r="I12" s="14">
        <v>41407</v>
      </c>
      <c r="J12" s="14">
        <v>317</v>
      </c>
      <c r="K12" s="14">
        <v>11608</v>
      </c>
      <c r="L12" s="12">
        <v>9054</v>
      </c>
    </row>
    <row r="13" spans="1:14" x14ac:dyDescent="0.45">
      <c r="A13" s="15" t="s">
        <v>42</v>
      </c>
      <c r="B13" s="13" t="s">
        <v>33</v>
      </c>
      <c r="C13" s="13" t="s">
        <v>33</v>
      </c>
      <c r="D13" s="12">
        <v>76279</v>
      </c>
      <c r="E13" s="12">
        <v>1553</v>
      </c>
      <c r="F13" s="13">
        <v>6012</v>
      </c>
      <c r="G13" s="13" t="s">
        <v>33</v>
      </c>
      <c r="H13" s="14">
        <v>-3442</v>
      </c>
      <c r="I13" s="17" t="s">
        <v>33</v>
      </c>
      <c r="J13" s="17" t="s">
        <v>33</v>
      </c>
      <c r="K13" s="14">
        <v>87286</v>
      </c>
      <c r="L13" s="12">
        <v>4948</v>
      </c>
    </row>
    <row r="14" spans="1:14" x14ac:dyDescent="0.45">
      <c r="A14" s="16" t="s">
        <v>43</v>
      </c>
      <c r="B14" s="13" t="s">
        <v>33</v>
      </c>
      <c r="C14" s="13" t="s">
        <v>33</v>
      </c>
      <c r="D14" s="12">
        <v>87</v>
      </c>
      <c r="E14" s="12" t="s">
        <v>37</v>
      </c>
      <c r="F14" s="13"/>
      <c r="G14" s="13" t="s">
        <v>33</v>
      </c>
      <c r="H14" s="14">
        <v>0</v>
      </c>
      <c r="I14" s="17" t="s">
        <v>33</v>
      </c>
      <c r="J14" s="17" t="s">
        <v>33</v>
      </c>
      <c r="K14" s="14">
        <v>87</v>
      </c>
      <c r="L14" s="12">
        <v>0</v>
      </c>
    </row>
    <row r="15" spans="1:14" x14ac:dyDescent="0.45">
      <c r="A15" s="16" t="s">
        <v>44</v>
      </c>
      <c r="B15" s="13" t="s">
        <v>33</v>
      </c>
      <c r="C15" s="13" t="s">
        <v>33</v>
      </c>
      <c r="D15" s="12">
        <v>79807</v>
      </c>
      <c r="E15" s="12" t="s">
        <v>37</v>
      </c>
      <c r="F15" s="13">
        <v>6012</v>
      </c>
      <c r="G15" s="13" t="s">
        <v>33</v>
      </c>
      <c r="H15" s="14">
        <v>-2204</v>
      </c>
      <c r="I15" s="17" t="s">
        <v>33</v>
      </c>
      <c r="J15" s="17" t="s">
        <v>33</v>
      </c>
      <c r="K15" s="14">
        <v>88023</v>
      </c>
      <c r="L15" s="12">
        <v>4023</v>
      </c>
    </row>
    <row r="16" spans="1:14" x14ac:dyDescent="0.45">
      <c r="A16" s="16" t="s">
        <v>45</v>
      </c>
      <c r="B16" s="13" t="s">
        <v>33</v>
      </c>
      <c r="C16" s="13" t="s">
        <v>33</v>
      </c>
      <c r="D16" s="12">
        <v>-3326</v>
      </c>
      <c r="E16" s="12">
        <v>1553</v>
      </c>
      <c r="F16" s="13"/>
      <c r="G16" s="13" t="s">
        <v>33</v>
      </c>
      <c r="H16" s="14">
        <v>-1238</v>
      </c>
      <c r="I16" s="17" t="s">
        <v>33</v>
      </c>
      <c r="J16" s="17" t="s">
        <v>33</v>
      </c>
      <c r="K16" s="14">
        <v>-535</v>
      </c>
      <c r="L16" s="12">
        <v>925</v>
      </c>
    </row>
    <row r="17" spans="1:12" x14ac:dyDescent="0.45">
      <c r="A17" s="16" t="s">
        <v>46</v>
      </c>
      <c r="B17" s="13" t="s">
        <v>33</v>
      </c>
      <c r="C17" s="13" t="s">
        <v>33</v>
      </c>
      <c r="D17" s="12">
        <v>-289</v>
      </c>
      <c r="E17" s="12" t="s">
        <v>37</v>
      </c>
      <c r="F17" s="13"/>
      <c r="G17" s="13" t="s">
        <v>33</v>
      </c>
      <c r="H17" s="14">
        <v>0</v>
      </c>
      <c r="I17" s="17" t="s">
        <v>33</v>
      </c>
      <c r="J17" s="17" t="s">
        <v>33</v>
      </c>
      <c r="K17" s="14">
        <v>-289</v>
      </c>
      <c r="L17" s="12">
        <v>0</v>
      </c>
    </row>
    <row r="18" spans="1:12" x14ac:dyDescent="0.45">
      <c r="A18" s="11" t="s">
        <v>47</v>
      </c>
      <c r="B18" s="13" t="s">
        <v>33</v>
      </c>
      <c r="C18" s="12">
        <v>43645</v>
      </c>
      <c r="D18" s="13" t="s">
        <v>33</v>
      </c>
      <c r="E18" s="12">
        <v>182932</v>
      </c>
      <c r="F18" s="13">
        <v>-659660</v>
      </c>
      <c r="G18" s="12">
        <v>4865</v>
      </c>
      <c r="H18" s="14">
        <v>6189</v>
      </c>
      <c r="I18" s="14">
        <v>-603901</v>
      </c>
      <c r="J18" s="14">
        <v>128501</v>
      </c>
      <c r="K18" s="14">
        <v>40994</v>
      </c>
      <c r="L18" s="12">
        <v>126174</v>
      </c>
    </row>
    <row r="19" spans="1:12" x14ac:dyDescent="0.45">
      <c r="A19" s="15" t="s">
        <v>48</v>
      </c>
      <c r="B19" s="13" t="s">
        <v>33</v>
      </c>
      <c r="C19" s="12">
        <v>43645</v>
      </c>
      <c r="D19" s="13" t="s">
        <v>33</v>
      </c>
      <c r="E19" s="12">
        <v>5670</v>
      </c>
      <c r="F19" s="13">
        <v>66438</v>
      </c>
      <c r="G19" s="12">
        <v>41148</v>
      </c>
      <c r="H19" s="14">
        <v>-282</v>
      </c>
      <c r="I19" s="14">
        <v>108184</v>
      </c>
      <c r="J19" s="14">
        <v>49000</v>
      </c>
      <c r="K19" s="14">
        <v>0</v>
      </c>
      <c r="L19" s="12">
        <v>6794</v>
      </c>
    </row>
    <row r="20" spans="1:12" x14ac:dyDescent="0.45">
      <c r="A20" s="16" t="s">
        <v>49</v>
      </c>
      <c r="B20" s="13" t="s">
        <v>33</v>
      </c>
      <c r="C20" s="13" t="s">
        <v>33</v>
      </c>
      <c r="D20" s="13" t="s">
        <v>33</v>
      </c>
      <c r="E20" s="13"/>
      <c r="F20" s="13"/>
      <c r="G20" s="12">
        <v>49082</v>
      </c>
      <c r="H20" s="17" t="s">
        <v>33</v>
      </c>
      <c r="I20" s="14">
        <v>49082</v>
      </c>
      <c r="J20" s="17"/>
      <c r="K20" s="14">
        <v>0</v>
      </c>
      <c r="L20" s="13" t="s">
        <v>33</v>
      </c>
    </row>
    <row r="21" spans="1:12" x14ac:dyDescent="0.45">
      <c r="A21" s="16" t="s">
        <v>50</v>
      </c>
      <c r="B21" s="13" t="s">
        <v>33</v>
      </c>
      <c r="C21" s="12">
        <v>26349</v>
      </c>
      <c r="D21" s="13" t="s">
        <v>33</v>
      </c>
      <c r="E21" s="13">
        <v>3835</v>
      </c>
      <c r="F21" s="13"/>
      <c r="G21" s="13">
        <v>-4851</v>
      </c>
      <c r="H21" s="14">
        <v>-38</v>
      </c>
      <c r="I21" s="14" t="s">
        <v>37</v>
      </c>
      <c r="J21" s="244">
        <v>25371</v>
      </c>
      <c r="K21" s="244">
        <v>0</v>
      </c>
      <c r="L21" s="12">
        <v>1439</v>
      </c>
    </row>
    <row r="22" spans="1:12" x14ac:dyDescent="0.45">
      <c r="A22" s="16" t="s">
        <v>51</v>
      </c>
      <c r="B22" s="13" t="s">
        <v>33</v>
      </c>
      <c r="C22" s="12">
        <v>17296</v>
      </c>
      <c r="D22" s="13" t="s">
        <v>33</v>
      </c>
      <c r="E22" s="12">
        <v>1716</v>
      </c>
      <c r="F22" s="13">
        <v>66438</v>
      </c>
      <c r="G22" s="12">
        <v>-2964</v>
      </c>
      <c r="H22" s="14">
        <v>-244</v>
      </c>
      <c r="I22" s="14">
        <v>59102</v>
      </c>
      <c r="J22" s="14">
        <v>23629</v>
      </c>
      <c r="K22" s="14">
        <v>0</v>
      </c>
      <c r="L22" s="12">
        <v>5355</v>
      </c>
    </row>
    <row r="23" spans="1:12" x14ac:dyDescent="0.45">
      <c r="A23" s="18" t="s">
        <v>52</v>
      </c>
      <c r="B23" s="13" t="s">
        <v>33</v>
      </c>
      <c r="C23" s="12">
        <v>9862</v>
      </c>
      <c r="D23" s="13" t="s">
        <v>33</v>
      </c>
      <c r="E23" s="12" t="s">
        <v>37</v>
      </c>
      <c r="F23" s="13">
        <v>65565</v>
      </c>
      <c r="G23" s="12">
        <v>1792</v>
      </c>
      <c r="H23" s="14">
        <v>726</v>
      </c>
      <c r="I23" s="14">
        <v>53554</v>
      </c>
      <c r="J23" s="14">
        <v>22940</v>
      </c>
      <c r="K23" s="14">
        <v>0</v>
      </c>
      <c r="L23" s="12">
        <v>4051</v>
      </c>
    </row>
    <row r="24" spans="1:12" x14ac:dyDescent="0.45">
      <c r="A24" s="18" t="s">
        <v>53</v>
      </c>
      <c r="B24" s="13" t="s">
        <v>33</v>
      </c>
      <c r="C24" s="12">
        <v>7434</v>
      </c>
      <c r="D24" s="13" t="s">
        <v>33</v>
      </c>
      <c r="E24" s="12">
        <v>1716</v>
      </c>
      <c r="F24" s="13">
        <v>872</v>
      </c>
      <c r="G24" s="12">
        <v>-4756</v>
      </c>
      <c r="H24" s="14">
        <v>-970</v>
      </c>
      <c r="I24" s="14">
        <v>5548</v>
      </c>
      <c r="J24" s="14">
        <v>689</v>
      </c>
      <c r="K24" s="14">
        <v>0</v>
      </c>
      <c r="L24" s="12">
        <v>1304</v>
      </c>
    </row>
    <row r="25" spans="1:12" x14ac:dyDescent="0.45">
      <c r="A25" s="16" t="s">
        <v>54</v>
      </c>
      <c r="B25" s="13" t="s">
        <v>33</v>
      </c>
      <c r="C25" s="13" t="s">
        <v>33</v>
      </c>
      <c r="D25" s="13" t="s">
        <v>33</v>
      </c>
      <c r="E25" s="12">
        <v>119</v>
      </c>
      <c r="F25" s="13"/>
      <c r="G25" s="12">
        <v>-119</v>
      </c>
      <c r="H25" s="14" t="s">
        <v>37</v>
      </c>
      <c r="I25" s="14" t="s">
        <v>37</v>
      </c>
      <c r="J25" s="17"/>
      <c r="K25" s="14">
        <v>0</v>
      </c>
      <c r="L25" s="12"/>
    </row>
    <row r="26" spans="1:12" x14ac:dyDescent="0.45">
      <c r="A26" s="15" t="s">
        <v>55</v>
      </c>
      <c r="B26" s="13" t="s">
        <v>33</v>
      </c>
      <c r="C26" s="13" t="s">
        <v>33</v>
      </c>
      <c r="D26" s="13" t="s">
        <v>33</v>
      </c>
      <c r="E26" s="12">
        <v>163534</v>
      </c>
      <c r="F26" s="13">
        <v>2499</v>
      </c>
      <c r="G26" s="13" t="s">
        <v>33</v>
      </c>
      <c r="H26" s="14">
        <v>3682</v>
      </c>
      <c r="I26" s="14">
        <v>65183</v>
      </c>
      <c r="J26" s="14">
        <v>56136</v>
      </c>
      <c r="K26" s="14">
        <v>41032</v>
      </c>
      <c r="L26" s="12">
        <v>44997</v>
      </c>
    </row>
    <row r="27" spans="1:12" x14ac:dyDescent="0.45">
      <c r="A27" s="15" t="s">
        <v>56</v>
      </c>
      <c r="B27" s="13" t="s">
        <v>33</v>
      </c>
      <c r="C27" s="12"/>
      <c r="D27" s="13" t="s">
        <v>33</v>
      </c>
      <c r="E27" s="12">
        <v>13728</v>
      </c>
      <c r="F27" s="13">
        <v>-728597</v>
      </c>
      <c r="G27" s="12">
        <v>-36283</v>
      </c>
      <c r="H27" s="14">
        <v>2783</v>
      </c>
      <c r="I27" s="14">
        <v>-777300</v>
      </c>
      <c r="J27" s="14">
        <v>23365</v>
      </c>
      <c r="K27" s="14">
        <v>0</v>
      </c>
      <c r="L27" s="12">
        <v>74368</v>
      </c>
    </row>
    <row r="28" spans="1:12" x14ac:dyDescent="0.45">
      <c r="A28" s="16" t="s">
        <v>57</v>
      </c>
      <c r="B28" s="13" t="s">
        <v>33</v>
      </c>
      <c r="C28" s="12"/>
      <c r="D28" s="13" t="s">
        <v>33</v>
      </c>
      <c r="E28" s="12" t="s">
        <v>37</v>
      </c>
      <c r="F28" s="13">
        <v>-149191</v>
      </c>
      <c r="G28" s="12">
        <v>44046</v>
      </c>
      <c r="H28" s="14">
        <v>-523</v>
      </c>
      <c r="I28" s="14">
        <v>-104706</v>
      </c>
      <c r="J28" s="14">
        <v>84</v>
      </c>
      <c r="K28" s="14">
        <v>0</v>
      </c>
      <c r="L28" s="12">
        <v>11132</v>
      </c>
    </row>
    <row r="29" spans="1:12" x14ac:dyDescent="0.45">
      <c r="A29" s="16" t="s">
        <v>58</v>
      </c>
      <c r="B29" s="13" t="s">
        <v>33</v>
      </c>
      <c r="C29" s="12"/>
      <c r="D29" s="13" t="s">
        <v>33</v>
      </c>
      <c r="E29" s="12">
        <v>13728</v>
      </c>
      <c r="F29" s="13">
        <v>-579406</v>
      </c>
      <c r="G29" s="12">
        <v>-80329</v>
      </c>
      <c r="H29" s="14">
        <v>3306</v>
      </c>
      <c r="I29" s="14">
        <v>-672594</v>
      </c>
      <c r="J29" s="14">
        <v>23281</v>
      </c>
      <c r="K29" s="14">
        <v>0</v>
      </c>
      <c r="L29" s="12">
        <v>63236</v>
      </c>
    </row>
    <row r="30" spans="1:12" x14ac:dyDescent="0.45">
      <c r="A30" s="15" t="s">
        <v>59</v>
      </c>
      <c r="B30" s="13" t="s">
        <v>33</v>
      </c>
      <c r="C30" s="13" t="s">
        <v>33</v>
      </c>
      <c r="D30" s="13" t="s">
        <v>33</v>
      </c>
      <c r="E30" s="12" t="s">
        <v>37</v>
      </c>
      <c r="F30" s="13"/>
      <c r="G30" s="13" t="s">
        <v>33</v>
      </c>
      <c r="H30" s="14">
        <v>6</v>
      </c>
      <c r="I30" s="14">
        <v>32</v>
      </c>
      <c r="J30" s="14" t="s">
        <v>37</v>
      </c>
      <c r="K30" s="14">
        <v>-38</v>
      </c>
      <c r="L30" s="12">
        <v>15</v>
      </c>
    </row>
    <row r="31" spans="1:12" x14ac:dyDescent="0.45">
      <c r="A31" s="11" t="s">
        <v>60</v>
      </c>
      <c r="B31" s="13" t="s">
        <v>33</v>
      </c>
      <c r="C31" s="12"/>
      <c r="D31" s="12">
        <v>2762890</v>
      </c>
      <c r="E31" s="12">
        <v>61650</v>
      </c>
      <c r="F31" s="13">
        <v>-598772</v>
      </c>
      <c r="G31" s="12">
        <v>41622</v>
      </c>
      <c r="H31" s="14">
        <v>-14995</v>
      </c>
      <c r="I31" s="17" t="s">
        <v>33</v>
      </c>
      <c r="J31" s="14">
        <v>1017535</v>
      </c>
      <c r="K31" s="14">
        <v>1264850</v>
      </c>
      <c r="L31" s="12">
        <v>108651</v>
      </c>
    </row>
    <row r="32" spans="1:12" x14ac:dyDescent="0.45">
      <c r="A32" s="15" t="s">
        <v>61</v>
      </c>
      <c r="B32" s="13" t="s">
        <v>33</v>
      </c>
      <c r="C32" s="12"/>
      <c r="D32" s="12">
        <v>813269</v>
      </c>
      <c r="E32" s="12">
        <v>1187</v>
      </c>
      <c r="F32" s="13">
        <v>-86006</v>
      </c>
      <c r="G32" s="12">
        <v>34491</v>
      </c>
      <c r="H32" s="14">
        <v>-2262</v>
      </c>
      <c r="I32" s="17" t="s">
        <v>33</v>
      </c>
      <c r="J32" s="14">
        <v>248219</v>
      </c>
      <c r="K32" s="14">
        <v>516984</v>
      </c>
      <c r="L32" s="12">
        <v>8936</v>
      </c>
    </row>
    <row r="33" spans="1:12" x14ac:dyDescent="0.45">
      <c r="A33" s="16" t="s">
        <v>57</v>
      </c>
      <c r="B33" s="13" t="s">
        <v>33</v>
      </c>
      <c r="C33" s="13"/>
      <c r="D33" s="12">
        <v>168848</v>
      </c>
      <c r="E33" s="12" t="s">
        <v>37</v>
      </c>
      <c r="F33" s="13">
        <v>-58</v>
      </c>
      <c r="G33" s="12">
        <v>-47992</v>
      </c>
      <c r="H33" s="14" t="s">
        <v>37</v>
      </c>
      <c r="I33" s="17" t="s">
        <v>33</v>
      </c>
      <c r="J33" s="14" t="s">
        <v>37</v>
      </c>
      <c r="K33" s="14">
        <v>120798</v>
      </c>
      <c r="L33" s="12" t="s">
        <v>37</v>
      </c>
    </row>
    <row r="34" spans="1:12" x14ac:dyDescent="0.45">
      <c r="A34" s="16" t="s">
        <v>58</v>
      </c>
      <c r="B34" s="13" t="s">
        <v>33</v>
      </c>
      <c r="C34" s="12"/>
      <c r="D34" s="12">
        <v>644421</v>
      </c>
      <c r="E34" s="12">
        <v>1187</v>
      </c>
      <c r="F34" s="13">
        <v>-85948</v>
      </c>
      <c r="G34" s="12">
        <v>82483</v>
      </c>
      <c r="H34" s="14">
        <v>-2262</v>
      </c>
      <c r="I34" s="17" t="s">
        <v>33</v>
      </c>
      <c r="J34" s="14">
        <v>248219</v>
      </c>
      <c r="K34" s="14">
        <v>396186</v>
      </c>
      <c r="L34" s="12">
        <v>8936</v>
      </c>
    </row>
    <row r="35" spans="1:12" x14ac:dyDescent="0.45">
      <c r="A35" s="15" t="s">
        <v>62</v>
      </c>
      <c r="B35" s="13" t="s">
        <v>33</v>
      </c>
      <c r="C35" s="13" t="s">
        <v>33</v>
      </c>
      <c r="D35" s="12">
        <v>2998</v>
      </c>
      <c r="E35" s="12" t="s">
        <v>37</v>
      </c>
      <c r="F35" s="13">
        <v>-1184</v>
      </c>
      <c r="G35" s="13" t="s">
        <v>33</v>
      </c>
      <c r="H35" s="14">
        <v>52</v>
      </c>
      <c r="I35" s="17" t="s">
        <v>33</v>
      </c>
      <c r="J35" s="14" t="s">
        <v>37</v>
      </c>
      <c r="K35" s="14">
        <v>1762</v>
      </c>
      <c r="L35" s="12">
        <v>469</v>
      </c>
    </row>
    <row r="36" spans="1:12" x14ac:dyDescent="0.45">
      <c r="A36" s="15" t="s">
        <v>63</v>
      </c>
      <c r="B36" s="13" t="s">
        <v>33</v>
      </c>
      <c r="C36" s="13" t="s">
        <v>33</v>
      </c>
      <c r="D36" s="12">
        <v>313206</v>
      </c>
      <c r="E36" s="12">
        <v>175</v>
      </c>
      <c r="F36" s="13">
        <v>-195514</v>
      </c>
      <c r="G36" s="13" t="s">
        <v>33</v>
      </c>
      <c r="H36" s="14">
        <v>-1314</v>
      </c>
      <c r="I36" s="17" t="s">
        <v>33</v>
      </c>
      <c r="J36" s="14">
        <v>52606</v>
      </c>
      <c r="K36" s="14">
        <v>66575</v>
      </c>
      <c r="L36" s="12">
        <v>13879</v>
      </c>
    </row>
    <row r="37" spans="1:12" x14ac:dyDescent="0.45">
      <c r="A37" s="15" t="s">
        <v>64</v>
      </c>
      <c r="B37" s="13" t="s">
        <v>33</v>
      </c>
      <c r="C37" s="13" t="s">
        <v>33</v>
      </c>
      <c r="D37" s="12">
        <v>606</v>
      </c>
      <c r="E37" s="12" t="s">
        <v>37</v>
      </c>
      <c r="F37" s="13">
        <v>-365</v>
      </c>
      <c r="G37" s="13" t="s">
        <v>33</v>
      </c>
      <c r="H37" s="14">
        <v>57</v>
      </c>
      <c r="I37" s="17" t="s">
        <v>33</v>
      </c>
      <c r="J37" s="14">
        <v>1599</v>
      </c>
      <c r="K37" s="14">
        <v>-1415</v>
      </c>
      <c r="L37" s="12">
        <v>176</v>
      </c>
    </row>
    <row r="38" spans="1:12" x14ac:dyDescent="0.45">
      <c r="A38" s="15" t="s">
        <v>65</v>
      </c>
      <c r="B38" s="13" t="s">
        <v>33</v>
      </c>
      <c r="C38" s="13" t="s">
        <v>33</v>
      </c>
      <c r="D38" s="12">
        <v>1032338</v>
      </c>
      <c r="E38" s="12">
        <v>4487</v>
      </c>
      <c r="F38" s="13">
        <v>-320817</v>
      </c>
      <c r="G38" s="12">
        <v>7132</v>
      </c>
      <c r="H38" s="14">
        <v>-3071</v>
      </c>
      <c r="I38" s="17" t="s">
        <v>33</v>
      </c>
      <c r="J38" s="14">
        <v>439019</v>
      </c>
      <c r="K38" s="14">
        <v>287192</v>
      </c>
      <c r="L38" s="12">
        <v>45852</v>
      </c>
    </row>
    <row r="39" spans="1:12" x14ac:dyDescent="0.45">
      <c r="A39" s="16" t="s">
        <v>66</v>
      </c>
      <c r="B39" s="13" t="s">
        <v>33</v>
      </c>
      <c r="C39" s="13" t="s">
        <v>33</v>
      </c>
      <c r="D39" s="12">
        <v>938013</v>
      </c>
      <c r="E39" s="12" t="s">
        <v>37</v>
      </c>
      <c r="F39" s="13">
        <v>-297633</v>
      </c>
      <c r="G39" s="12">
        <v>7132</v>
      </c>
      <c r="H39" s="14">
        <v>-3780</v>
      </c>
      <c r="I39" s="17" t="s">
        <v>33</v>
      </c>
      <c r="J39" s="14">
        <v>379365</v>
      </c>
      <c r="K39" s="14">
        <v>271927</v>
      </c>
      <c r="L39" s="12">
        <v>38833</v>
      </c>
    </row>
    <row r="40" spans="1:12" x14ac:dyDescent="0.45">
      <c r="A40" s="16" t="s">
        <v>67</v>
      </c>
      <c r="B40" s="13" t="s">
        <v>33</v>
      </c>
      <c r="C40" s="13" t="s">
        <v>33</v>
      </c>
      <c r="D40" s="12">
        <v>36234</v>
      </c>
      <c r="E40" s="12" t="s">
        <v>37</v>
      </c>
      <c r="F40" s="13">
        <v>-4404</v>
      </c>
      <c r="G40" s="13" t="s">
        <v>37</v>
      </c>
      <c r="H40" s="14">
        <v>776</v>
      </c>
      <c r="I40" s="17" t="s">
        <v>33</v>
      </c>
      <c r="J40" s="14">
        <v>33861</v>
      </c>
      <c r="K40" s="14">
        <v>-2807</v>
      </c>
      <c r="L40" s="12">
        <v>2241</v>
      </c>
    </row>
    <row r="41" spans="1:12" x14ac:dyDescent="0.45">
      <c r="A41" s="16" t="s">
        <v>68</v>
      </c>
      <c r="B41" s="13" t="s">
        <v>33</v>
      </c>
      <c r="C41" s="13" t="s">
        <v>33</v>
      </c>
      <c r="D41" s="12">
        <v>58091</v>
      </c>
      <c r="E41" s="12">
        <v>4487</v>
      </c>
      <c r="F41" s="13">
        <v>-18780</v>
      </c>
      <c r="G41" s="13" t="s">
        <v>33</v>
      </c>
      <c r="H41" s="14">
        <v>-67</v>
      </c>
      <c r="I41" s="17" t="s">
        <v>33</v>
      </c>
      <c r="J41" s="14">
        <v>25793</v>
      </c>
      <c r="K41" s="14">
        <v>18072</v>
      </c>
      <c r="L41" s="12">
        <v>4778</v>
      </c>
    </row>
    <row r="42" spans="1:12" x14ac:dyDescent="0.45">
      <c r="A42" s="15" t="s">
        <v>69</v>
      </c>
      <c r="B42" s="13" t="s">
        <v>33</v>
      </c>
      <c r="C42" s="13" t="s">
        <v>33</v>
      </c>
      <c r="D42" s="12">
        <v>75597</v>
      </c>
      <c r="E42" s="12">
        <v>24551</v>
      </c>
      <c r="F42" s="13">
        <v>9599</v>
      </c>
      <c r="G42" s="13" t="s">
        <v>33</v>
      </c>
      <c r="H42" s="14">
        <v>-7982</v>
      </c>
      <c r="I42" s="17" t="s">
        <v>33</v>
      </c>
      <c r="J42" s="14">
        <v>85352</v>
      </c>
      <c r="K42" s="14">
        <v>32377</v>
      </c>
      <c r="L42" s="12">
        <v>16374</v>
      </c>
    </row>
    <row r="43" spans="1:12" x14ac:dyDescent="0.45">
      <c r="A43" s="16" t="s">
        <v>70</v>
      </c>
      <c r="B43" s="13" t="s">
        <v>33</v>
      </c>
      <c r="C43" s="13" t="s">
        <v>33</v>
      </c>
      <c r="D43" s="12">
        <v>12248</v>
      </c>
      <c r="E43" s="12">
        <v>2903</v>
      </c>
      <c r="F43" s="13">
        <v>661</v>
      </c>
      <c r="G43" s="13" t="s">
        <v>33</v>
      </c>
      <c r="H43" s="14">
        <v>-1621</v>
      </c>
      <c r="I43" s="17" t="s">
        <v>33</v>
      </c>
      <c r="J43" s="17" t="s">
        <v>71</v>
      </c>
      <c r="K43" s="17" t="s">
        <v>71</v>
      </c>
      <c r="L43" s="12">
        <v>650</v>
      </c>
    </row>
    <row r="44" spans="1:12" x14ac:dyDescent="0.45">
      <c r="A44" s="16" t="s">
        <v>72</v>
      </c>
      <c r="B44" s="13" t="s">
        <v>33</v>
      </c>
      <c r="C44" s="13" t="s">
        <v>33</v>
      </c>
      <c r="D44" s="12">
        <v>4073</v>
      </c>
      <c r="E44" s="12">
        <v>1594</v>
      </c>
      <c r="F44" s="13">
        <v>238</v>
      </c>
      <c r="G44" s="13" t="s">
        <v>33</v>
      </c>
      <c r="H44" s="14">
        <v>-822</v>
      </c>
      <c r="I44" s="17" t="s">
        <v>33</v>
      </c>
      <c r="J44" s="17" t="s">
        <v>71</v>
      </c>
      <c r="K44" s="17" t="s">
        <v>71</v>
      </c>
      <c r="L44" s="12">
        <v>4467</v>
      </c>
    </row>
    <row r="45" spans="1:12" x14ac:dyDescent="0.45">
      <c r="A45" s="16" t="s">
        <v>73</v>
      </c>
      <c r="B45" s="13" t="s">
        <v>33</v>
      </c>
      <c r="C45" s="13" t="s">
        <v>33</v>
      </c>
      <c r="D45" s="12">
        <v>59276</v>
      </c>
      <c r="E45" s="12">
        <v>20054</v>
      </c>
      <c r="F45" s="13">
        <v>8700</v>
      </c>
      <c r="G45" s="13" t="s">
        <v>33</v>
      </c>
      <c r="H45" s="14">
        <v>-5539</v>
      </c>
      <c r="I45" s="17" t="s">
        <v>33</v>
      </c>
      <c r="J45" s="17" t="s">
        <v>71</v>
      </c>
      <c r="K45" s="17" t="s">
        <v>71</v>
      </c>
      <c r="L45" s="12">
        <v>11257</v>
      </c>
    </row>
    <row r="46" spans="1:12" x14ac:dyDescent="0.45">
      <c r="A46" s="15" t="s">
        <v>74</v>
      </c>
      <c r="B46" s="13" t="s">
        <v>33</v>
      </c>
      <c r="C46" s="13" t="s">
        <v>33</v>
      </c>
      <c r="D46" s="12">
        <v>99433</v>
      </c>
      <c r="E46" s="12">
        <v>13177</v>
      </c>
      <c r="F46" s="13">
        <v>1480</v>
      </c>
      <c r="G46" s="13" t="s">
        <v>33</v>
      </c>
      <c r="H46" s="14">
        <v>-252</v>
      </c>
      <c r="I46" s="17" t="s">
        <v>33</v>
      </c>
      <c r="J46" s="14" t="s">
        <v>37</v>
      </c>
      <c r="K46" s="14">
        <v>114342</v>
      </c>
      <c r="L46" s="12">
        <v>2295</v>
      </c>
    </row>
    <row r="47" spans="1:12" x14ac:dyDescent="0.45">
      <c r="A47" s="16" t="s">
        <v>75</v>
      </c>
      <c r="B47" s="13" t="s">
        <v>33</v>
      </c>
      <c r="C47" s="13" t="s">
        <v>33</v>
      </c>
      <c r="D47" s="12">
        <v>61911</v>
      </c>
      <c r="E47" s="12">
        <v>9765</v>
      </c>
      <c r="F47" s="13">
        <v>1085</v>
      </c>
      <c r="G47" s="13" t="s">
        <v>33</v>
      </c>
      <c r="H47" s="14">
        <v>-63</v>
      </c>
      <c r="I47" s="17" t="s">
        <v>33</v>
      </c>
      <c r="J47" s="14"/>
      <c r="K47" s="14">
        <v>72824</v>
      </c>
      <c r="L47" s="12">
        <v>1397</v>
      </c>
    </row>
    <row r="48" spans="1:12" x14ac:dyDescent="0.45">
      <c r="A48" s="16" t="s">
        <v>76</v>
      </c>
      <c r="B48" s="13" t="s">
        <v>33</v>
      </c>
      <c r="C48" s="13" t="s">
        <v>33</v>
      </c>
      <c r="D48" s="12">
        <v>37522</v>
      </c>
      <c r="E48" s="12">
        <v>3412</v>
      </c>
      <c r="F48" s="13">
        <v>395</v>
      </c>
      <c r="G48" s="13" t="s">
        <v>33</v>
      </c>
      <c r="H48" s="14">
        <v>-189</v>
      </c>
      <c r="I48" s="17" t="s">
        <v>33</v>
      </c>
      <c r="J48" s="14"/>
      <c r="K48" s="14">
        <v>41518</v>
      </c>
      <c r="L48" s="12">
        <v>898</v>
      </c>
    </row>
    <row r="49" spans="1:12" x14ac:dyDescent="0.45">
      <c r="A49" s="15" t="s">
        <v>77</v>
      </c>
      <c r="B49" s="13" t="s">
        <v>33</v>
      </c>
      <c r="C49" s="13" t="s">
        <v>33</v>
      </c>
      <c r="D49" s="12">
        <v>12495</v>
      </c>
      <c r="E49" s="12">
        <v>4823</v>
      </c>
      <c r="F49" s="13">
        <v>-291</v>
      </c>
      <c r="G49" s="13" t="s">
        <v>33</v>
      </c>
      <c r="H49" s="14">
        <v>-7</v>
      </c>
      <c r="I49" s="17" t="s">
        <v>33</v>
      </c>
      <c r="J49" s="14" t="s">
        <v>37</v>
      </c>
      <c r="K49" s="14">
        <v>17034</v>
      </c>
      <c r="L49" s="12">
        <v>999</v>
      </c>
    </row>
    <row r="50" spans="1:12" x14ac:dyDescent="0.45">
      <c r="A50" s="15" t="s">
        <v>78</v>
      </c>
      <c r="B50" s="13" t="s">
        <v>33</v>
      </c>
      <c r="C50" s="13" t="s">
        <v>33</v>
      </c>
      <c r="D50" s="12">
        <v>49938</v>
      </c>
      <c r="E50" s="12">
        <v>9927</v>
      </c>
      <c r="F50" s="13">
        <v>-7963</v>
      </c>
      <c r="G50" s="13" t="s">
        <v>33</v>
      </c>
      <c r="H50" s="14">
        <v>-767</v>
      </c>
      <c r="I50" s="17" t="s">
        <v>33</v>
      </c>
      <c r="J50" s="14">
        <v>27775</v>
      </c>
      <c r="K50" s="14">
        <v>24894</v>
      </c>
      <c r="L50" s="12">
        <v>9061</v>
      </c>
    </row>
    <row r="51" spans="1:12" x14ac:dyDescent="0.45">
      <c r="A51" s="15" t="s">
        <v>79</v>
      </c>
      <c r="B51" s="13" t="s">
        <v>33</v>
      </c>
      <c r="C51" s="13" t="s">
        <v>33</v>
      </c>
      <c r="D51" s="12">
        <v>1348</v>
      </c>
      <c r="E51" s="12">
        <v>417</v>
      </c>
      <c r="F51" s="13">
        <v>-9</v>
      </c>
      <c r="G51" s="13" t="s">
        <v>33</v>
      </c>
      <c r="H51" s="14">
        <v>17</v>
      </c>
      <c r="I51" s="17" t="s">
        <v>33</v>
      </c>
      <c r="J51" s="14">
        <v>275</v>
      </c>
      <c r="K51" s="14">
        <v>1464</v>
      </c>
      <c r="L51" s="12">
        <v>267</v>
      </c>
    </row>
    <row r="52" spans="1:12" x14ac:dyDescent="0.45">
      <c r="A52" s="15" t="s">
        <v>80</v>
      </c>
      <c r="B52" s="13" t="s">
        <v>33</v>
      </c>
      <c r="C52" s="13" t="s">
        <v>33</v>
      </c>
      <c r="D52" s="12">
        <v>180857</v>
      </c>
      <c r="E52" s="12">
        <v>2864</v>
      </c>
      <c r="F52" s="13">
        <v>6598</v>
      </c>
      <c r="G52" s="13" t="s">
        <v>33</v>
      </c>
      <c r="H52" s="14">
        <v>1015</v>
      </c>
      <c r="I52" s="17" t="s">
        <v>33</v>
      </c>
      <c r="J52" s="14">
        <v>158182</v>
      </c>
      <c r="K52" s="14">
        <v>31122</v>
      </c>
      <c r="L52" s="12">
        <v>5563</v>
      </c>
    </row>
    <row r="53" spans="1:12" x14ac:dyDescent="0.45">
      <c r="A53" s="16" t="s">
        <v>81</v>
      </c>
      <c r="B53" s="13" t="s">
        <v>33</v>
      </c>
      <c r="C53" s="13" t="s">
        <v>33</v>
      </c>
      <c r="D53" s="12">
        <v>138448</v>
      </c>
      <c r="E53" s="12">
        <v>2864</v>
      </c>
      <c r="F53" s="13">
        <v>6598</v>
      </c>
      <c r="G53" s="13" t="s">
        <v>33</v>
      </c>
      <c r="H53" s="14">
        <v>1015</v>
      </c>
      <c r="I53" s="17" t="s">
        <v>33</v>
      </c>
      <c r="J53" s="14">
        <v>158182</v>
      </c>
      <c r="K53" s="14">
        <v>-11287</v>
      </c>
      <c r="L53" s="12">
        <v>5563</v>
      </c>
    </row>
    <row r="54" spans="1:12" x14ac:dyDescent="0.45">
      <c r="A54" s="16" t="s">
        <v>82</v>
      </c>
      <c r="B54" s="13" t="s">
        <v>33</v>
      </c>
      <c r="C54" s="13" t="s">
        <v>33</v>
      </c>
      <c r="D54" s="12">
        <v>42409</v>
      </c>
      <c r="E54" s="13" t="s">
        <v>33</v>
      </c>
      <c r="F54" s="13" t="s">
        <v>33</v>
      </c>
      <c r="G54" s="13" t="s">
        <v>33</v>
      </c>
      <c r="H54" s="17" t="s">
        <v>33</v>
      </c>
      <c r="I54" s="17" t="s">
        <v>33</v>
      </c>
      <c r="J54" s="17" t="s">
        <v>33</v>
      </c>
      <c r="K54" s="14">
        <v>42409</v>
      </c>
      <c r="L54" s="13" t="s">
        <v>33</v>
      </c>
    </row>
    <row r="55" spans="1:12" x14ac:dyDescent="0.45">
      <c r="A55" s="15" t="s">
        <v>83</v>
      </c>
      <c r="B55" s="13" t="s">
        <v>33</v>
      </c>
      <c r="C55" s="13" t="s">
        <v>33</v>
      </c>
      <c r="D55" s="12">
        <v>29039</v>
      </c>
      <c r="E55" s="12" t="s">
        <v>37</v>
      </c>
      <c r="F55" s="13">
        <v>-4086</v>
      </c>
      <c r="G55" s="13" t="s">
        <v>33</v>
      </c>
      <c r="H55" s="14">
        <v>-436</v>
      </c>
      <c r="I55" s="17" t="s">
        <v>33</v>
      </c>
      <c r="J55" s="14">
        <v>4383</v>
      </c>
      <c r="K55" s="14">
        <v>21006</v>
      </c>
      <c r="L55" s="12">
        <v>4401</v>
      </c>
    </row>
    <row r="56" spans="1:12" x14ac:dyDescent="0.45">
      <c r="A56" s="15" t="s">
        <v>84</v>
      </c>
      <c r="B56" s="13" t="s">
        <v>33</v>
      </c>
      <c r="C56" s="13" t="s">
        <v>33</v>
      </c>
      <c r="D56" s="12">
        <v>130710</v>
      </c>
      <c r="E56" s="13" t="s">
        <v>33</v>
      </c>
      <c r="F56" s="13" t="s">
        <v>33</v>
      </c>
      <c r="G56" s="13" t="s">
        <v>33</v>
      </c>
      <c r="H56" s="17" t="s">
        <v>33</v>
      </c>
      <c r="I56" s="17" t="s">
        <v>33</v>
      </c>
      <c r="J56" s="17" t="s">
        <v>33</v>
      </c>
      <c r="K56" s="14">
        <v>130710</v>
      </c>
      <c r="L56" s="13" t="s">
        <v>33</v>
      </c>
    </row>
    <row r="57" spans="1:12" x14ac:dyDescent="0.45">
      <c r="A57" s="15" t="s">
        <v>85</v>
      </c>
      <c r="B57" s="13" t="s">
        <v>33</v>
      </c>
      <c r="C57" s="13" t="s">
        <v>33</v>
      </c>
      <c r="D57" s="12">
        <v>21056</v>
      </c>
      <c r="E57" s="12">
        <v>42</v>
      </c>
      <c r="F57" s="13">
        <v>-215</v>
      </c>
      <c r="G57" s="13" t="s">
        <v>33</v>
      </c>
      <c r="H57" s="14">
        <v>-45</v>
      </c>
      <c r="I57" s="17" t="s">
        <v>33</v>
      </c>
      <c r="J57" s="14">
        <v>125</v>
      </c>
      <c r="K57" s="14">
        <v>20803</v>
      </c>
      <c r="L57" s="12">
        <v>379</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5" zoomScale="119" workbookViewId="0">
      <selection activeCell="E23" sqref="E23"/>
    </sheetView>
  </sheetViews>
  <sheetFormatPr defaultColWidth="10.6640625" defaultRowHeight="14.25" x14ac:dyDescent="0.45"/>
  <cols>
    <col min="1" max="1" width="15.33203125" customWidth="1"/>
    <col min="2" max="2" width="23.796875" customWidth="1"/>
    <col min="3" max="3" width="22.6640625" customWidth="1"/>
    <col min="4" max="4" width="22.46484375" bestFit="1" customWidth="1"/>
    <col min="5" max="5" width="20.1328125" bestFit="1" customWidth="1"/>
  </cols>
  <sheetData>
    <row r="1" spans="1:11" ht="77" customHeight="1" x14ac:dyDescent="0.45">
      <c r="A1" s="295" t="s">
        <v>688</v>
      </c>
      <c r="B1" s="295"/>
      <c r="C1" s="295"/>
      <c r="D1" s="295"/>
      <c r="E1" s="295"/>
      <c r="F1" s="269"/>
      <c r="G1" s="269"/>
      <c r="H1" s="269"/>
      <c r="I1" s="269"/>
      <c r="J1" s="269"/>
      <c r="K1" s="269"/>
    </row>
    <row r="2" spans="1:11" x14ac:dyDescent="0.45">
      <c r="A2" t="s">
        <v>689</v>
      </c>
      <c r="B2" t="s">
        <v>690</v>
      </c>
      <c r="C2" s="4" t="s">
        <v>698</v>
      </c>
    </row>
    <row r="3" spans="1:11" x14ac:dyDescent="0.45">
      <c r="B3" t="s">
        <v>691</v>
      </c>
      <c r="C3" s="4" t="s">
        <v>695</v>
      </c>
    </row>
    <row r="4" spans="1:11" x14ac:dyDescent="0.45">
      <c r="B4" t="s">
        <v>692</v>
      </c>
      <c r="C4" s="4" t="s">
        <v>696</v>
      </c>
    </row>
    <row r="5" spans="1:11" x14ac:dyDescent="0.45">
      <c r="B5" t="s">
        <v>693</v>
      </c>
      <c r="C5" s="4" t="s">
        <v>700</v>
      </c>
    </row>
    <row r="6" spans="1:11" x14ac:dyDescent="0.45">
      <c r="B6" t="s">
        <v>694</v>
      </c>
      <c r="C6" s="4" t="s">
        <v>699</v>
      </c>
    </row>
    <row r="7" spans="1:11" x14ac:dyDescent="0.45">
      <c r="B7" t="s">
        <v>621</v>
      </c>
      <c r="C7" s="4" t="s">
        <v>697</v>
      </c>
    </row>
    <row r="8" spans="1:11" x14ac:dyDescent="0.45">
      <c r="C8" s="4"/>
    </row>
    <row r="9" spans="1:11" x14ac:dyDescent="0.45">
      <c r="A9" s="1" t="s">
        <v>687</v>
      </c>
      <c r="B9" s="1" t="s">
        <v>701</v>
      </c>
      <c r="C9" s="1" t="s">
        <v>702</v>
      </c>
      <c r="D9" s="1" t="s">
        <v>703</v>
      </c>
      <c r="E9" s="1" t="s">
        <v>704</v>
      </c>
    </row>
    <row r="10" spans="1:11" x14ac:dyDescent="0.45">
      <c r="A10" s="1" t="s">
        <v>690</v>
      </c>
      <c r="B10">
        <v>0</v>
      </c>
      <c r="C10">
        <v>0</v>
      </c>
      <c r="D10">
        <v>0</v>
      </c>
      <c r="E10">
        <f>SUM(B10:D10)</f>
        <v>0</v>
      </c>
    </row>
    <row r="11" spans="1:11" x14ac:dyDescent="0.45">
      <c r="A11" s="1" t="s">
        <v>691</v>
      </c>
      <c r="B11">
        <v>0</v>
      </c>
      <c r="C11">
        <v>189</v>
      </c>
      <c r="D11">
        <v>0</v>
      </c>
      <c r="E11">
        <f t="shared" ref="E11:E15" si="0">SUM(B11:D11)</f>
        <v>189</v>
      </c>
    </row>
    <row r="12" spans="1:11" x14ac:dyDescent="0.45">
      <c r="A12" s="1" t="s">
        <v>692</v>
      </c>
      <c r="B12">
        <v>0</v>
      </c>
      <c r="C12">
        <v>0</v>
      </c>
      <c r="D12">
        <v>0</v>
      </c>
      <c r="E12">
        <f t="shared" si="0"/>
        <v>0</v>
      </c>
    </row>
    <row r="13" spans="1:11" x14ac:dyDescent="0.45">
      <c r="A13" s="1" t="s">
        <v>693</v>
      </c>
      <c r="B13">
        <v>0</v>
      </c>
      <c r="C13" s="231">
        <v>2164</v>
      </c>
      <c r="D13">
        <v>618</v>
      </c>
      <c r="E13">
        <f t="shared" si="0"/>
        <v>2782</v>
      </c>
    </row>
    <row r="14" spans="1:11" x14ac:dyDescent="0.45">
      <c r="A14" s="1" t="s">
        <v>694</v>
      </c>
      <c r="B14" s="231">
        <v>2323</v>
      </c>
      <c r="C14" s="231">
        <v>13838</v>
      </c>
      <c r="D14" s="231">
        <v>3399</v>
      </c>
      <c r="E14">
        <f t="shared" si="0"/>
        <v>19560</v>
      </c>
    </row>
    <row r="15" spans="1:11" x14ac:dyDescent="0.45">
      <c r="A15" s="1" t="s">
        <v>621</v>
      </c>
      <c r="B15" s="231">
        <v>17041</v>
      </c>
      <c r="C15" s="231">
        <v>23210</v>
      </c>
      <c r="D15" s="231">
        <v>19082</v>
      </c>
      <c r="E15" s="1">
        <f t="shared" si="0"/>
        <v>59333</v>
      </c>
    </row>
    <row r="16" spans="1:11" x14ac:dyDescent="0.45">
      <c r="A16" s="1" t="s">
        <v>705</v>
      </c>
      <c r="B16">
        <f>SUM(B10:B15)</f>
        <v>19364</v>
      </c>
      <c r="C16">
        <f t="shared" ref="C16:E16" si="1">SUM(C10:C15)</f>
        <v>39401</v>
      </c>
      <c r="D16">
        <f t="shared" si="1"/>
        <v>23099</v>
      </c>
      <c r="E16" s="1">
        <f t="shared" si="1"/>
        <v>81864</v>
      </c>
    </row>
    <row r="18" spans="1:5" x14ac:dyDescent="0.45">
      <c r="A18" s="270" t="s">
        <v>706</v>
      </c>
      <c r="B18" s="271"/>
      <c r="C18" s="271"/>
      <c r="D18" s="271">
        <f>E15/E16</f>
        <v>0.72477523697840318</v>
      </c>
    </row>
    <row r="20" spans="1:5" x14ac:dyDescent="0.45">
      <c r="A20" t="s">
        <v>677</v>
      </c>
    </row>
    <row r="21" spans="1:5" x14ac:dyDescent="0.45">
      <c r="A21" s="1" t="s">
        <v>675</v>
      </c>
      <c r="E21">
        <v>10535025</v>
      </c>
    </row>
    <row r="22" spans="1:5" x14ac:dyDescent="0.45">
      <c r="A22" s="1" t="s">
        <v>676</v>
      </c>
      <c r="E22">
        <v>6196000</v>
      </c>
    </row>
    <row r="23" spans="1:5" x14ac:dyDescent="0.45">
      <c r="A23" s="270" t="s">
        <v>707</v>
      </c>
      <c r="B23" s="271"/>
      <c r="C23" s="271"/>
      <c r="D23" s="271"/>
      <c r="E23" s="271">
        <f>E22/E21</f>
        <v>0.58813339313385593</v>
      </c>
    </row>
  </sheetData>
  <mergeCells count="1">
    <mergeCell ref="A1:E1"/>
  </mergeCells>
  <hyperlinks>
    <hyperlink ref="C3" r:id="rId1"/>
    <hyperlink ref="C4" r:id="rId2"/>
    <hyperlink ref="C7" r:id="rId3"/>
    <hyperlink ref="C2" r:id="rId4"/>
    <hyperlink ref="C6" r:id="rId5"/>
    <hyperlink ref="C5"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3" zoomScale="140" workbookViewId="0">
      <selection activeCell="A20" sqref="A20"/>
    </sheetView>
  </sheetViews>
  <sheetFormatPr defaultColWidth="8.796875" defaultRowHeight="14.25" x14ac:dyDescent="0.45"/>
  <cols>
    <col min="1" max="1" width="10.6640625" customWidth="1"/>
    <col min="2" max="2" width="18" customWidth="1"/>
    <col min="3" max="3" width="29" customWidth="1"/>
    <col min="4" max="4" width="36" customWidth="1"/>
    <col min="5" max="5" width="22" customWidth="1"/>
    <col min="6" max="6" width="29.6640625" customWidth="1"/>
  </cols>
  <sheetData>
    <row r="1" spans="1:2" x14ac:dyDescent="0.45">
      <c r="A1" s="1" t="s">
        <v>669</v>
      </c>
    </row>
    <row r="2" spans="1:2" x14ac:dyDescent="0.45">
      <c r="A2" s="261">
        <v>551156</v>
      </c>
      <c r="B2" t="s">
        <v>86</v>
      </c>
    </row>
    <row r="3" spans="1:2" x14ac:dyDescent="0.45">
      <c r="A3" s="261"/>
    </row>
    <row r="4" spans="1:2" x14ac:dyDescent="0.45">
      <c r="A4" s="1" t="s">
        <v>670</v>
      </c>
    </row>
    <row r="5" spans="1:2" x14ac:dyDescent="0.45">
      <c r="A5" s="261">
        <v>9629155</v>
      </c>
      <c r="B5" t="s">
        <v>86</v>
      </c>
    </row>
    <row r="6" spans="1:2" x14ac:dyDescent="0.45">
      <c r="A6" s="261"/>
    </row>
    <row r="7" spans="1:2" x14ac:dyDescent="0.45">
      <c r="A7" s="262" t="s">
        <v>671</v>
      </c>
    </row>
    <row r="8" spans="1:2" x14ac:dyDescent="0.45">
      <c r="A8">
        <v>5806513</v>
      </c>
      <c r="B8" t="s">
        <v>86</v>
      </c>
    </row>
    <row r="9" spans="1:2" x14ac:dyDescent="0.45">
      <c r="A9" s="5"/>
    </row>
    <row r="10" spans="1:2" x14ac:dyDescent="0.45">
      <c r="A10" s="1" t="s">
        <v>673</v>
      </c>
    </row>
    <row r="11" spans="1:2" x14ac:dyDescent="0.45">
      <c r="A11" s="5">
        <f>A2/A5</f>
        <v>5.7238251954610762E-2</v>
      </c>
    </row>
    <row r="12" spans="1:2" x14ac:dyDescent="0.45">
      <c r="A12" s="5"/>
    </row>
    <row r="13" spans="1:2" x14ac:dyDescent="0.45">
      <c r="A13" s="1" t="s">
        <v>674</v>
      </c>
    </row>
    <row r="14" spans="1:2" x14ac:dyDescent="0.45">
      <c r="A14" s="263">
        <f>A11*A8</f>
        <v>332354.65407172282</v>
      </c>
      <c r="B14" t="s">
        <v>86</v>
      </c>
    </row>
    <row r="15" spans="1:2" x14ac:dyDescent="0.45">
      <c r="A15" s="5"/>
    </row>
    <row r="16" spans="1:2" x14ac:dyDescent="0.45">
      <c r="A16" s="34" t="s">
        <v>87</v>
      </c>
    </row>
    <row r="17" spans="1:2" x14ac:dyDescent="0.45">
      <c r="A17" s="6">
        <f>A14</f>
        <v>332354.65407172282</v>
      </c>
      <c r="B17" t="s">
        <v>86</v>
      </c>
    </row>
    <row r="19" spans="1:2" x14ac:dyDescent="0.45">
      <c r="A19" s="34" t="s">
        <v>90</v>
      </c>
    </row>
    <row r="20" spans="1:2" x14ac:dyDescent="0.45">
      <c r="A20" s="20">
        <v>0</v>
      </c>
      <c r="B20"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6"/>
  <sheetViews>
    <sheetView workbookViewId="0">
      <pane xSplit="2" ySplit="1" topLeftCell="C2" activePane="bottomRight" state="frozen"/>
      <selection pane="topRight" activeCell="C1" sqref="C1"/>
      <selection pane="bottomLeft" activeCell="A2" sqref="A2"/>
      <selection pane="bottomRight" activeCell="AK13" sqref="AK13"/>
    </sheetView>
  </sheetViews>
  <sheetFormatPr defaultColWidth="9.1328125" defaultRowHeight="15" customHeight="1" x14ac:dyDescent="0.35"/>
  <cols>
    <col min="1" max="1" width="20.796875" style="21" hidden="1" customWidth="1"/>
    <col min="2" max="2" width="47.6640625" style="21" customWidth="1"/>
    <col min="3" max="3" width="11.6640625" style="21" bestFit="1" customWidth="1"/>
    <col min="4" max="4" width="24" style="21" bestFit="1" customWidth="1"/>
    <col min="5" max="5" width="13.33203125" style="21" bestFit="1" customWidth="1"/>
    <col min="6" max="6" width="24" style="21" bestFit="1" customWidth="1"/>
    <col min="7" max="16384" width="9.1328125" style="21"/>
  </cols>
  <sheetData>
    <row r="1" spans="1:38" ht="15" customHeight="1" thickBot="1" x14ac:dyDescent="0.4">
      <c r="B1" s="268" t="s">
        <v>91</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8" ht="15" customHeight="1" thickTop="1" x14ac:dyDescent="0.35"/>
    <row r="3" spans="1:38" ht="15" customHeight="1" x14ac:dyDescent="0.35">
      <c r="C3" s="282" t="s">
        <v>92</v>
      </c>
      <c r="D3" s="282" t="s">
        <v>8</v>
      </c>
      <c r="E3" s="282"/>
      <c r="F3" s="282"/>
      <c r="G3" s="282"/>
      <c r="H3" s="283"/>
      <c r="I3" s="283"/>
      <c r="J3" s="283"/>
      <c r="K3" s="283"/>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c r="AK3" s="283"/>
      <c r="AL3" s="283"/>
    </row>
    <row r="4" spans="1:38" ht="15" customHeight="1" x14ac:dyDescent="0.35">
      <c r="C4" s="282" t="s">
        <v>93</v>
      </c>
      <c r="D4" s="282" t="s">
        <v>94</v>
      </c>
      <c r="E4" s="282"/>
      <c r="F4" s="282"/>
      <c r="G4" s="282"/>
      <c r="H4" s="283"/>
      <c r="I4" s="283"/>
      <c r="J4" s="283"/>
      <c r="K4" s="283"/>
      <c r="L4" s="283"/>
      <c r="M4" s="283"/>
      <c r="N4" s="283"/>
      <c r="O4" s="283"/>
      <c r="P4" s="283"/>
      <c r="Q4" s="283"/>
      <c r="R4" s="283"/>
      <c r="S4" s="283"/>
      <c r="T4" s="283"/>
      <c r="U4" s="283"/>
      <c r="V4" s="283"/>
      <c r="W4" s="283"/>
      <c r="X4" s="283"/>
      <c r="Y4" s="283"/>
      <c r="Z4" s="283"/>
      <c r="AA4" s="283"/>
      <c r="AB4" s="283"/>
      <c r="AC4" s="283"/>
      <c r="AD4" s="283"/>
      <c r="AE4" s="283"/>
      <c r="AF4" s="283"/>
      <c r="AG4" s="283"/>
      <c r="AH4" s="283"/>
      <c r="AI4" s="283"/>
      <c r="AJ4" s="283"/>
      <c r="AK4" s="283"/>
      <c r="AL4" s="283"/>
    </row>
    <row r="5" spans="1:38" ht="15" customHeight="1" x14ac:dyDescent="0.35">
      <c r="C5" s="282" t="s">
        <v>96</v>
      </c>
      <c r="D5" s="282" t="s">
        <v>97</v>
      </c>
      <c r="E5" s="282"/>
      <c r="F5" s="284"/>
      <c r="G5" s="282"/>
      <c r="H5" s="283"/>
      <c r="I5" s="283"/>
      <c r="J5" s="283"/>
      <c r="K5" s="283"/>
      <c r="L5" s="283"/>
      <c r="M5" s="283"/>
      <c r="N5" s="283"/>
      <c r="O5" s="283"/>
      <c r="P5" s="283"/>
      <c r="Q5" s="283"/>
      <c r="R5" s="283"/>
      <c r="S5" s="283"/>
      <c r="T5" s="283"/>
      <c r="U5" s="283"/>
      <c r="V5" s="283"/>
      <c r="W5" s="283"/>
      <c r="X5" s="283"/>
      <c r="Y5" s="283"/>
      <c r="Z5" s="283"/>
      <c r="AA5" s="283"/>
      <c r="AB5" s="283"/>
      <c r="AC5" s="283"/>
      <c r="AD5" s="283"/>
      <c r="AE5" s="283"/>
      <c r="AF5" s="283"/>
      <c r="AG5" s="283"/>
      <c r="AH5" s="283"/>
      <c r="AI5" s="283"/>
      <c r="AJ5" s="283"/>
      <c r="AK5" s="283"/>
      <c r="AL5" s="283"/>
    </row>
    <row r="6" spans="1:38" ht="15" customHeight="1" x14ac:dyDescent="0.35">
      <c r="C6" s="282" t="s">
        <v>98</v>
      </c>
      <c r="D6" s="282" t="s">
        <v>99</v>
      </c>
      <c r="E6" s="282"/>
      <c r="F6" s="282"/>
      <c r="G6" s="282"/>
      <c r="H6" s="283"/>
      <c r="I6" s="283"/>
      <c r="J6" s="283"/>
      <c r="K6" s="283"/>
      <c r="L6" s="283"/>
      <c r="M6" s="283"/>
      <c r="N6" s="283"/>
      <c r="O6" s="283"/>
      <c r="P6" s="283"/>
      <c r="Q6" s="283"/>
      <c r="R6" s="283"/>
      <c r="S6" s="283"/>
      <c r="T6" s="283"/>
      <c r="U6" s="283"/>
      <c r="V6" s="283"/>
      <c r="W6" s="283"/>
      <c r="X6" s="283"/>
      <c r="Y6" s="283"/>
      <c r="Z6" s="283"/>
      <c r="AA6" s="283"/>
      <c r="AB6" s="283"/>
      <c r="AC6" s="283"/>
      <c r="AD6" s="283"/>
      <c r="AE6" s="283"/>
      <c r="AF6" s="283"/>
      <c r="AG6" s="283"/>
      <c r="AH6" s="283"/>
      <c r="AI6" s="283"/>
      <c r="AJ6" s="283"/>
      <c r="AK6" s="283"/>
      <c r="AL6" s="283"/>
    </row>
    <row r="7" spans="1:38" ht="15" customHeight="1" x14ac:dyDescent="0.35">
      <c r="C7" s="282" t="s">
        <v>95</v>
      </c>
      <c r="D7" s="283"/>
      <c r="E7" s="282"/>
      <c r="F7" s="283"/>
      <c r="G7" s="283"/>
      <c r="H7" s="283"/>
      <c r="I7" s="283"/>
      <c r="J7" s="283"/>
      <c r="K7" s="283"/>
      <c r="L7" s="283"/>
      <c r="M7" s="283"/>
      <c r="N7" s="283"/>
      <c r="O7" s="283"/>
      <c r="P7" s="283"/>
      <c r="Q7" s="283"/>
      <c r="R7" s="283"/>
      <c r="S7" s="283"/>
      <c r="T7" s="283"/>
      <c r="U7" s="283"/>
      <c r="V7" s="283"/>
      <c r="W7" s="283"/>
      <c r="X7" s="283"/>
      <c r="Y7" s="283"/>
      <c r="Z7" s="283"/>
      <c r="AA7" s="283"/>
      <c r="AB7" s="283"/>
      <c r="AC7" s="283"/>
      <c r="AD7" s="283"/>
      <c r="AE7" s="283"/>
      <c r="AF7" s="283"/>
      <c r="AG7" s="283"/>
      <c r="AH7" s="283"/>
      <c r="AI7" s="283"/>
      <c r="AJ7" s="283"/>
      <c r="AK7" s="283"/>
      <c r="AL7" s="283"/>
    </row>
    <row r="8" spans="1:38" ht="15" customHeight="1" x14ac:dyDescent="0.35">
      <c r="C8" s="283"/>
      <c r="D8" s="283"/>
      <c r="E8" s="283"/>
      <c r="F8" s="283"/>
      <c r="G8" s="283"/>
      <c r="H8" s="283"/>
      <c r="I8" s="283"/>
      <c r="J8" s="283"/>
      <c r="K8" s="283"/>
      <c r="L8" s="283"/>
      <c r="M8" s="283"/>
      <c r="N8" s="283"/>
      <c r="O8" s="283"/>
      <c r="P8" s="283"/>
      <c r="Q8" s="283"/>
      <c r="R8" s="283"/>
      <c r="S8" s="283"/>
      <c r="T8" s="283"/>
      <c r="U8" s="283"/>
      <c r="V8" s="283"/>
      <c r="W8" s="283"/>
      <c r="X8" s="283"/>
      <c r="Y8" s="283"/>
      <c r="Z8" s="283"/>
      <c r="AA8" s="283"/>
      <c r="AB8" s="283"/>
      <c r="AC8" s="283"/>
      <c r="AD8" s="283"/>
      <c r="AE8" s="283"/>
      <c r="AF8" s="283"/>
      <c r="AG8" s="283"/>
      <c r="AH8" s="283"/>
      <c r="AI8" s="283"/>
      <c r="AJ8" s="283"/>
      <c r="AK8" s="283"/>
      <c r="AL8" s="283"/>
    </row>
    <row r="10" spans="1:38" ht="15" customHeight="1" x14ac:dyDescent="0.5">
      <c r="A10" s="25" t="s">
        <v>100</v>
      </c>
      <c r="B10" s="26" t="s">
        <v>101</v>
      </c>
    </row>
    <row r="11" spans="1:38" ht="15" customHeight="1" x14ac:dyDescent="0.35">
      <c r="B11" s="22" t="s">
        <v>102</v>
      </c>
    </row>
    <row r="12" spans="1:38" ht="15" customHeight="1" x14ac:dyDescent="0.35">
      <c r="B12" s="22" t="s">
        <v>103</v>
      </c>
      <c r="C12" s="27" t="s">
        <v>103</v>
      </c>
      <c r="D12" s="27" t="s">
        <v>103</v>
      </c>
      <c r="E12" s="27" t="s">
        <v>103</v>
      </c>
      <c r="F12" s="27" t="s">
        <v>103</v>
      </c>
      <c r="G12" s="27" t="s">
        <v>103</v>
      </c>
      <c r="H12" s="27" t="s">
        <v>103</v>
      </c>
      <c r="I12" s="27" t="s">
        <v>103</v>
      </c>
      <c r="J12" s="27" t="s">
        <v>103</v>
      </c>
      <c r="K12" s="27" t="s">
        <v>103</v>
      </c>
      <c r="L12" s="27" t="s">
        <v>103</v>
      </c>
      <c r="M12" s="27" t="s">
        <v>103</v>
      </c>
      <c r="N12" s="27" t="s">
        <v>103</v>
      </c>
      <c r="O12" s="27" t="s">
        <v>103</v>
      </c>
      <c r="P12" s="27" t="s">
        <v>103</v>
      </c>
      <c r="Q12" s="27" t="s">
        <v>103</v>
      </c>
      <c r="R12" s="27" t="s">
        <v>103</v>
      </c>
      <c r="S12" s="27" t="s">
        <v>103</v>
      </c>
      <c r="T12" s="27" t="s">
        <v>103</v>
      </c>
      <c r="U12" s="27" t="s">
        <v>103</v>
      </c>
      <c r="V12" s="27" t="s">
        <v>103</v>
      </c>
      <c r="W12" s="27" t="s">
        <v>103</v>
      </c>
      <c r="X12" s="27" t="s">
        <v>103</v>
      </c>
      <c r="Y12" s="27" t="s">
        <v>103</v>
      </c>
      <c r="Z12" s="27" t="s">
        <v>103</v>
      </c>
      <c r="AA12" s="27" t="s">
        <v>103</v>
      </c>
      <c r="AB12" s="27" t="s">
        <v>103</v>
      </c>
      <c r="AC12" s="27" t="s">
        <v>103</v>
      </c>
      <c r="AD12" s="27" t="s">
        <v>103</v>
      </c>
      <c r="AE12" s="27" t="s">
        <v>103</v>
      </c>
      <c r="AF12" s="27" t="s">
        <v>103</v>
      </c>
      <c r="AG12" s="27" t="s">
        <v>103</v>
      </c>
      <c r="AH12" s="27" t="s">
        <v>103</v>
      </c>
      <c r="AI12" s="27" t="s">
        <v>103</v>
      </c>
      <c r="AJ12" s="27" t="s">
        <v>103</v>
      </c>
      <c r="AK12" s="27" t="s">
        <v>104</v>
      </c>
    </row>
    <row r="13" spans="1:38" ht="15" customHeight="1" thickBot="1" x14ac:dyDescent="0.4">
      <c r="B13" s="23" t="s">
        <v>105</v>
      </c>
      <c r="C13" s="23">
        <v>2017</v>
      </c>
      <c r="D13" s="23">
        <v>2018</v>
      </c>
      <c r="E13" s="23">
        <v>2019</v>
      </c>
      <c r="F13" s="23">
        <v>2020</v>
      </c>
      <c r="G13" s="23">
        <v>2021</v>
      </c>
      <c r="H13" s="23">
        <v>2022</v>
      </c>
      <c r="I13" s="23">
        <v>2023</v>
      </c>
      <c r="J13" s="23">
        <v>2024</v>
      </c>
      <c r="K13" s="23">
        <v>2025</v>
      </c>
      <c r="L13" s="23">
        <v>2026</v>
      </c>
      <c r="M13" s="23">
        <v>2027</v>
      </c>
      <c r="N13" s="23">
        <v>2028</v>
      </c>
      <c r="O13" s="23">
        <v>2029</v>
      </c>
      <c r="P13" s="23">
        <v>2030</v>
      </c>
      <c r="Q13" s="23">
        <v>2031</v>
      </c>
      <c r="R13" s="23">
        <v>2032</v>
      </c>
      <c r="S13" s="23">
        <v>2033</v>
      </c>
      <c r="T13" s="23">
        <v>2034</v>
      </c>
      <c r="U13" s="23">
        <v>2035</v>
      </c>
      <c r="V13" s="23">
        <v>2036</v>
      </c>
      <c r="W13" s="23">
        <v>2037</v>
      </c>
      <c r="X13" s="23">
        <v>2038</v>
      </c>
      <c r="Y13" s="23">
        <v>2039</v>
      </c>
      <c r="Z13" s="23">
        <v>2040</v>
      </c>
      <c r="AA13" s="23">
        <v>2041</v>
      </c>
      <c r="AB13" s="23">
        <v>2042</v>
      </c>
      <c r="AC13" s="23">
        <v>2043</v>
      </c>
      <c r="AD13" s="23">
        <v>2044</v>
      </c>
      <c r="AE13" s="23">
        <v>2045</v>
      </c>
      <c r="AF13" s="23">
        <v>2046</v>
      </c>
      <c r="AG13" s="23">
        <v>2047</v>
      </c>
      <c r="AH13" s="23">
        <v>2048</v>
      </c>
      <c r="AI13" s="23">
        <v>2049</v>
      </c>
      <c r="AJ13" s="23">
        <v>2050</v>
      </c>
      <c r="AK13" s="23">
        <v>2050</v>
      </c>
    </row>
    <row r="14" spans="1:38" ht="15" customHeight="1" thickTop="1" x14ac:dyDescent="0.35"/>
    <row r="15" spans="1:38" ht="15" customHeight="1" x14ac:dyDescent="0.35">
      <c r="B15" s="28" t="s">
        <v>106</v>
      </c>
    </row>
    <row r="16" spans="1:38" ht="15" customHeight="1" x14ac:dyDescent="0.45">
      <c r="A16" s="25" t="s">
        <v>107</v>
      </c>
      <c r="B16" s="29" t="s">
        <v>108</v>
      </c>
      <c r="C16">
        <v>19.541615</v>
      </c>
      <c r="D16">
        <v>22.420023</v>
      </c>
      <c r="E16">
        <v>24.943438</v>
      </c>
      <c r="F16">
        <v>27.234870999999998</v>
      </c>
      <c r="G16">
        <v>28.426102</v>
      </c>
      <c r="H16">
        <v>29.095585</v>
      </c>
      <c r="I16">
        <v>28.96369</v>
      </c>
      <c r="J16">
        <v>29.14106</v>
      </c>
      <c r="K16">
        <v>29.305251999999999</v>
      </c>
      <c r="L16">
        <v>29.883849999999999</v>
      </c>
      <c r="M16">
        <v>30.136161999999999</v>
      </c>
      <c r="N16">
        <v>29.934774000000001</v>
      </c>
      <c r="O16">
        <v>29.920411999999999</v>
      </c>
      <c r="P16">
        <v>30.012841999999999</v>
      </c>
      <c r="Q16">
        <v>30.163609999999998</v>
      </c>
      <c r="R16">
        <v>30.115290000000002</v>
      </c>
      <c r="S16">
        <v>30.058277</v>
      </c>
      <c r="T16">
        <v>29.953714000000002</v>
      </c>
      <c r="U16">
        <v>29.734873</v>
      </c>
      <c r="V16">
        <v>29.61364</v>
      </c>
      <c r="W16">
        <v>29.421838999999999</v>
      </c>
      <c r="X16">
        <v>29.352488000000001</v>
      </c>
      <c r="Y16">
        <v>29.287157000000001</v>
      </c>
      <c r="Z16">
        <v>29.184992000000001</v>
      </c>
      <c r="AA16">
        <v>28.953019999999999</v>
      </c>
      <c r="AB16">
        <v>28.618238000000002</v>
      </c>
      <c r="AC16">
        <v>28.07037</v>
      </c>
      <c r="AD16">
        <v>27.594366000000001</v>
      </c>
      <c r="AE16">
        <v>27.031331999999999</v>
      </c>
      <c r="AF16">
        <v>26.581499000000001</v>
      </c>
      <c r="AG16">
        <v>26.159669999999998</v>
      </c>
      <c r="AH16">
        <v>25.650777999999999</v>
      </c>
      <c r="AI16">
        <v>25.034803</v>
      </c>
      <c r="AJ16">
        <v>24.573550999999998</v>
      </c>
      <c r="AK16" s="285">
        <v>3.0000000000000001E-3</v>
      </c>
    </row>
    <row r="17" spans="1:37" ht="15" customHeight="1" x14ac:dyDescent="0.45">
      <c r="A17" s="25" t="s">
        <v>109</v>
      </c>
      <c r="B17" s="29" t="s">
        <v>110</v>
      </c>
      <c r="C17">
        <v>5.0392929999999998</v>
      </c>
      <c r="D17">
        <v>5.8582390000000002</v>
      </c>
      <c r="E17">
        <v>6.5377929999999997</v>
      </c>
      <c r="F17">
        <v>6.923654</v>
      </c>
      <c r="G17">
        <v>7.209225</v>
      </c>
      <c r="H17">
        <v>7.3064679999999997</v>
      </c>
      <c r="I17">
        <v>7.379486</v>
      </c>
      <c r="J17">
        <v>7.4934510000000003</v>
      </c>
      <c r="K17">
        <v>7.5835080000000001</v>
      </c>
      <c r="L17">
        <v>7.8331109999999997</v>
      </c>
      <c r="M17">
        <v>7.9473339999999997</v>
      </c>
      <c r="N17">
        <v>7.9553050000000001</v>
      </c>
      <c r="O17">
        <v>8.0139270000000007</v>
      </c>
      <c r="P17">
        <v>8.0103139999999993</v>
      </c>
      <c r="Q17">
        <v>8.0838009999999993</v>
      </c>
      <c r="R17">
        <v>8.0316109999999998</v>
      </c>
      <c r="S17">
        <v>8.0708990000000007</v>
      </c>
      <c r="T17">
        <v>8.0798459999999999</v>
      </c>
      <c r="U17">
        <v>8.0767980000000001</v>
      </c>
      <c r="V17">
        <v>8.0538039999999995</v>
      </c>
      <c r="W17">
        <v>8.0605989999999998</v>
      </c>
      <c r="X17">
        <v>8.0821480000000001</v>
      </c>
      <c r="Y17">
        <v>8.0672230000000003</v>
      </c>
      <c r="Z17">
        <v>8.0500089999999993</v>
      </c>
      <c r="AA17">
        <v>8.0509679999999992</v>
      </c>
      <c r="AB17">
        <v>7.9902800000000003</v>
      </c>
      <c r="AC17">
        <v>7.9423849999999998</v>
      </c>
      <c r="AD17">
        <v>7.9136309999999996</v>
      </c>
      <c r="AE17">
        <v>7.8661219999999998</v>
      </c>
      <c r="AF17">
        <v>7.8498020000000004</v>
      </c>
      <c r="AG17">
        <v>7.782877</v>
      </c>
      <c r="AH17">
        <v>7.7419770000000003</v>
      </c>
      <c r="AI17">
        <v>7.6704160000000003</v>
      </c>
      <c r="AJ17">
        <v>7.648981</v>
      </c>
      <c r="AK17" s="285">
        <v>8.0000000000000002E-3</v>
      </c>
    </row>
    <row r="18" spans="1:37" ht="15" customHeight="1" x14ac:dyDescent="0.45">
      <c r="A18" s="25" t="s">
        <v>111</v>
      </c>
      <c r="B18" s="29" t="s">
        <v>112</v>
      </c>
      <c r="C18">
        <v>28.178221000000001</v>
      </c>
      <c r="D18">
        <v>30.556920999999999</v>
      </c>
      <c r="E18">
        <v>33.449390000000001</v>
      </c>
      <c r="F18">
        <v>34.793362000000002</v>
      </c>
      <c r="G18">
        <v>35.366219000000001</v>
      </c>
      <c r="H18">
        <v>35.890900000000002</v>
      </c>
      <c r="I18">
        <v>36.570670999999997</v>
      </c>
      <c r="J18">
        <v>37.205696000000003</v>
      </c>
      <c r="K18">
        <v>37.975025000000002</v>
      </c>
      <c r="L18">
        <v>38.741104</v>
      </c>
      <c r="M18">
        <v>39.223514999999999</v>
      </c>
      <c r="N18">
        <v>39.680008000000001</v>
      </c>
      <c r="O18">
        <v>39.830466999999999</v>
      </c>
      <c r="P18">
        <v>39.918148000000002</v>
      </c>
      <c r="Q18">
        <v>40.189841999999999</v>
      </c>
      <c r="R18">
        <v>40.527808999999998</v>
      </c>
      <c r="S18">
        <v>40.613135999999997</v>
      </c>
      <c r="T18">
        <v>40.856696999999997</v>
      </c>
      <c r="U18">
        <v>41.048679</v>
      </c>
      <c r="V18">
        <v>41.29813</v>
      </c>
      <c r="W18">
        <v>41.539059000000002</v>
      </c>
      <c r="X18">
        <v>41.764575999999998</v>
      </c>
      <c r="Y18">
        <v>41.933880000000002</v>
      </c>
      <c r="Z18">
        <v>42.222794</v>
      </c>
      <c r="AA18">
        <v>42.449916999999999</v>
      </c>
      <c r="AB18">
        <v>42.731876</v>
      </c>
      <c r="AC18">
        <v>42.909514999999999</v>
      </c>
      <c r="AD18">
        <v>43.318232999999999</v>
      </c>
      <c r="AE18">
        <v>43.650737999999997</v>
      </c>
      <c r="AF18">
        <v>43.901997000000001</v>
      </c>
      <c r="AG18">
        <v>44.134117000000003</v>
      </c>
      <c r="AH18">
        <v>44.502547999999997</v>
      </c>
      <c r="AI18">
        <v>44.694149000000003</v>
      </c>
      <c r="AJ18">
        <v>45.013454000000003</v>
      </c>
      <c r="AK18" s="285">
        <v>1.2E-2</v>
      </c>
    </row>
    <row r="19" spans="1:37" ht="15" customHeight="1" x14ac:dyDescent="0.45">
      <c r="A19" s="25" t="s">
        <v>113</v>
      </c>
      <c r="B19" s="29" t="s">
        <v>114</v>
      </c>
      <c r="C19">
        <v>15.900172</v>
      </c>
      <c r="D19">
        <v>15.691789999999999</v>
      </c>
      <c r="E19">
        <v>15.072668</v>
      </c>
      <c r="F19">
        <v>14.299564</v>
      </c>
      <c r="G19">
        <v>13.574759</v>
      </c>
      <c r="H19">
        <v>13.532781</v>
      </c>
      <c r="I19">
        <v>13.497337</v>
      </c>
      <c r="J19">
        <v>13.651735</v>
      </c>
      <c r="K19">
        <v>13.568947</v>
      </c>
      <c r="L19">
        <v>13.486689</v>
      </c>
      <c r="M19">
        <v>13.333907999999999</v>
      </c>
      <c r="N19">
        <v>13.07442</v>
      </c>
      <c r="O19">
        <v>13.349971999999999</v>
      </c>
      <c r="P19">
        <v>13.286784000000001</v>
      </c>
      <c r="Q19">
        <v>13.082178000000001</v>
      </c>
      <c r="R19">
        <v>12.806699</v>
      </c>
      <c r="S19">
        <v>12.780619</v>
      </c>
      <c r="T19">
        <v>12.462419000000001</v>
      </c>
      <c r="U19">
        <v>12.459557999999999</v>
      </c>
      <c r="V19">
        <v>12.492782</v>
      </c>
      <c r="W19">
        <v>12.437695</v>
      </c>
      <c r="X19">
        <v>12.443433000000001</v>
      </c>
      <c r="Y19">
        <v>12.433068</v>
      </c>
      <c r="Z19">
        <v>12.401733</v>
      </c>
      <c r="AA19">
        <v>12.365484</v>
      </c>
      <c r="AB19">
        <v>12.302883</v>
      </c>
      <c r="AC19">
        <v>12.215769</v>
      </c>
      <c r="AD19">
        <v>12.21744</v>
      </c>
      <c r="AE19">
        <v>12.300397</v>
      </c>
      <c r="AF19">
        <v>12.16431</v>
      </c>
      <c r="AG19">
        <v>12.086715999999999</v>
      </c>
      <c r="AH19">
        <v>12.109116</v>
      </c>
      <c r="AI19">
        <v>12.112144000000001</v>
      </c>
      <c r="AJ19">
        <v>12.121796</v>
      </c>
      <c r="AK19" s="285">
        <v>-8.0000000000000002E-3</v>
      </c>
    </row>
    <row r="20" spans="1:37" ht="15" customHeight="1" x14ac:dyDescent="0.45">
      <c r="A20" s="25" t="s">
        <v>115</v>
      </c>
      <c r="B20" s="29" t="s">
        <v>116</v>
      </c>
      <c r="C20">
        <v>8.4205839999999998</v>
      </c>
      <c r="D20">
        <v>8.4588239999999999</v>
      </c>
      <c r="E20">
        <v>8.3409700000000004</v>
      </c>
      <c r="F20">
        <v>8.2132140000000007</v>
      </c>
      <c r="G20">
        <v>7.9730749999999997</v>
      </c>
      <c r="H20">
        <v>7.5687300000000004</v>
      </c>
      <c r="I20">
        <v>7.2866119999999999</v>
      </c>
      <c r="J20">
        <v>7.3045549999999997</v>
      </c>
      <c r="K20">
        <v>7.033811</v>
      </c>
      <c r="L20">
        <v>6.9392820000000004</v>
      </c>
      <c r="M20">
        <v>6.9392820000000004</v>
      </c>
      <c r="N20">
        <v>6.9392820000000004</v>
      </c>
      <c r="O20">
        <v>6.9414049999999996</v>
      </c>
      <c r="P20">
        <v>6.945532</v>
      </c>
      <c r="Q20">
        <v>6.9517179999999996</v>
      </c>
      <c r="R20">
        <v>6.8420629999999996</v>
      </c>
      <c r="S20">
        <v>6.8523709999999998</v>
      </c>
      <c r="T20">
        <v>6.8626800000000001</v>
      </c>
      <c r="U20">
        <v>6.8729889999999996</v>
      </c>
      <c r="V20">
        <v>6.8832979999999999</v>
      </c>
      <c r="W20">
        <v>6.8936060000000001</v>
      </c>
      <c r="X20">
        <v>6.9039140000000003</v>
      </c>
      <c r="Y20">
        <v>6.9142229999999998</v>
      </c>
      <c r="Z20">
        <v>6.924531</v>
      </c>
      <c r="AA20">
        <v>6.9348400000000003</v>
      </c>
      <c r="AB20">
        <v>6.9451510000000001</v>
      </c>
      <c r="AC20">
        <v>6.9554559999999999</v>
      </c>
      <c r="AD20">
        <v>6.9657650000000002</v>
      </c>
      <c r="AE20">
        <v>6.9760759999999999</v>
      </c>
      <c r="AF20">
        <v>6.986383</v>
      </c>
      <c r="AG20">
        <v>6.9966920000000004</v>
      </c>
      <c r="AH20">
        <v>7.0070009999999998</v>
      </c>
      <c r="AI20">
        <v>7.0173110000000003</v>
      </c>
      <c r="AJ20">
        <v>7.0273320000000004</v>
      </c>
      <c r="AK20" s="285">
        <v>-6.0000000000000001E-3</v>
      </c>
    </row>
    <row r="21" spans="1:37" ht="15" customHeight="1" x14ac:dyDescent="0.45">
      <c r="A21" s="25" t="s">
        <v>117</v>
      </c>
      <c r="B21" s="29" t="s">
        <v>118</v>
      </c>
      <c r="C21">
        <v>2.7576529999999999</v>
      </c>
      <c r="D21">
        <v>2.6110009999999999</v>
      </c>
      <c r="E21">
        <v>2.532883</v>
      </c>
      <c r="F21">
        <v>2.6623250000000001</v>
      </c>
      <c r="G21">
        <v>2.776697</v>
      </c>
      <c r="H21">
        <v>2.7322570000000002</v>
      </c>
      <c r="I21">
        <v>2.6978270000000002</v>
      </c>
      <c r="J21">
        <v>2.6666919999999998</v>
      </c>
      <c r="K21">
        <v>2.6519379999999999</v>
      </c>
      <c r="L21">
        <v>2.6249319999999998</v>
      </c>
      <c r="M21">
        <v>2.603545</v>
      </c>
      <c r="N21">
        <v>2.5850379999999999</v>
      </c>
      <c r="O21">
        <v>2.5691310000000001</v>
      </c>
      <c r="P21">
        <v>2.562516</v>
      </c>
      <c r="Q21">
        <v>2.5418769999999999</v>
      </c>
      <c r="R21">
        <v>2.5245060000000001</v>
      </c>
      <c r="S21">
        <v>2.5082520000000001</v>
      </c>
      <c r="T21">
        <v>2.500372</v>
      </c>
      <c r="U21">
        <v>2.4892599999999998</v>
      </c>
      <c r="V21">
        <v>2.4749850000000002</v>
      </c>
      <c r="W21">
        <v>2.4644720000000002</v>
      </c>
      <c r="X21">
        <v>2.4683060000000001</v>
      </c>
      <c r="Y21">
        <v>2.4653200000000002</v>
      </c>
      <c r="Z21">
        <v>2.4598049999999998</v>
      </c>
      <c r="AA21">
        <v>2.4571339999999999</v>
      </c>
      <c r="AB21">
        <v>2.4510740000000002</v>
      </c>
      <c r="AC21">
        <v>2.4435410000000002</v>
      </c>
      <c r="AD21">
        <v>2.4382730000000001</v>
      </c>
      <c r="AE21">
        <v>2.434482</v>
      </c>
      <c r="AF21">
        <v>2.4305810000000001</v>
      </c>
      <c r="AG21">
        <v>2.425087</v>
      </c>
      <c r="AH21">
        <v>2.4264549999999998</v>
      </c>
      <c r="AI21">
        <v>2.4218449999999998</v>
      </c>
      <c r="AJ21">
        <v>2.4228580000000002</v>
      </c>
      <c r="AK21" s="285">
        <v>-2E-3</v>
      </c>
    </row>
    <row r="22" spans="1:37" ht="15" customHeight="1" x14ac:dyDescent="0.45">
      <c r="A22" s="25" t="s">
        <v>119</v>
      </c>
      <c r="B22" s="29" t="s">
        <v>120</v>
      </c>
      <c r="C22">
        <v>4.5675230000000004</v>
      </c>
      <c r="D22">
        <v>4.686445</v>
      </c>
      <c r="E22">
        <v>4.7024509999999999</v>
      </c>
      <c r="F22">
        <v>4.6321149999999998</v>
      </c>
      <c r="G22">
        <v>4.6669830000000001</v>
      </c>
      <c r="H22">
        <v>4.6904659999999998</v>
      </c>
      <c r="I22">
        <v>4.7188090000000003</v>
      </c>
      <c r="J22">
        <v>4.7537739999999999</v>
      </c>
      <c r="K22">
        <v>4.78864</v>
      </c>
      <c r="L22">
        <v>4.8157509999999997</v>
      </c>
      <c r="M22">
        <v>4.8342780000000003</v>
      </c>
      <c r="N22">
        <v>4.8599160000000001</v>
      </c>
      <c r="O22">
        <v>4.8876949999999999</v>
      </c>
      <c r="P22">
        <v>4.8995309999999996</v>
      </c>
      <c r="Q22">
        <v>4.8957949999999997</v>
      </c>
      <c r="R22">
        <v>4.9104910000000004</v>
      </c>
      <c r="S22">
        <v>4.9341689999999998</v>
      </c>
      <c r="T22">
        <v>4.962529</v>
      </c>
      <c r="U22">
        <v>4.9964909999999998</v>
      </c>
      <c r="V22">
        <v>5.0362239999999998</v>
      </c>
      <c r="W22">
        <v>5.0598650000000003</v>
      </c>
      <c r="X22">
        <v>5.0869419999999996</v>
      </c>
      <c r="Y22">
        <v>5.1074849999999996</v>
      </c>
      <c r="Z22">
        <v>5.128457</v>
      </c>
      <c r="AA22">
        <v>5.1517970000000002</v>
      </c>
      <c r="AB22">
        <v>5.168749</v>
      </c>
      <c r="AC22">
        <v>5.1835870000000002</v>
      </c>
      <c r="AD22">
        <v>5.2090490000000003</v>
      </c>
      <c r="AE22">
        <v>5.2381659999999997</v>
      </c>
      <c r="AF22">
        <v>5.2676590000000001</v>
      </c>
      <c r="AG22">
        <v>5.3027829999999998</v>
      </c>
      <c r="AH22">
        <v>5.3278790000000003</v>
      </c>
      <c r="AI22">
        <v>5.3542589999999999</v>
      </c>
      <c r="AJ22">
        <v>5.3826929999999997</v>
      </c>
      <c r="AK22" s="285">
        <v>4.0000000000000001E-3</v>
      </c>
    </row>
    <row r="23" spans="1:37" ht="15" customHeight="1" x14ac:dyDescent="0.45">
      <c r="A23" s="25" t="s">
        <v>121</v>
      </c>
      <c r="B23" s="29" t="s">
        <v>122</v>
      </c>
      <c r="C23">
        <v>3.4246240000000001</v>
      </c>
      <c r="D23">
        <v>3.7644570000000002</v>
      </c>
      <c r="E23">
        <v>3.9605160000000001</v>
      </c>
      <c r="F23">
        <v>4.3540770000000002</v>
      </c>
      <c r="G23">
        <v>4.7650670000000002</v>
      </c>
      <c r="H23">
        <v>4.9969130000000002</v>
      </c>
      <c r="I23">
        <v>5.2097519999999999</v>
      </c>
      <c r="J23">
        <v>5.2906630000000003</v>
      </c>
      <c r="K23">
        <v>5.3661070000000004</v>
      </c>
      <c r="L23">
        <v>5.4040280000000003</v>
      </c>
      <c r="M23">
        <v>5.4638140000000002</v>
      </c>
      <c r="N23">
        <v>5.5325870000000004</v>
      </c>
      <c r="O23">
        <v>5.6697480000000002</v>
      </c>
      <c r="P23">
        <v>5.7549549999999998</v>
      </c>
      <c r="Q23">
        <v>5.8686550000000004</v>
      </c>
      <c r="R23">
        <v>5.8990140000000002</v>
      </c>
      <c r="S23">
        <v>5.9398439999999999</v>
      </c>
      <c r="T23">
        <v>6.054894</v>
      </c>
      <c r="U23">
        <v>6.1828209999999997</v>
      </c>
      <c r="V23">
        <v>6.3752360000000001</v>
      </c>
      <c r="W23">
        <v>6.5578529999999997</v>
      </c>
      <c r="X23">
        <v>6.7634100000000004</v>
      </c>
      <c r="Y23">
        <v>6.986389</v>
      </c>
      <c r="Z23">
        <v>7.0460919999999998</v>
      </c>
      <c r="AA23">
        <v>7.2432619999999996</v>
      </c>
      <c r="AB23">
        <v>7.3045559999999998</v>
      </c>
      <c r="AC23">
        <v>7.5015840000000003</v>
      </c>
      <c r="AD23">
        <v>7.5858850000000002</v>
      </c>
      <c r="AE23">
        <v>7.6687019999999997</v>
      </c>
      <c r="AF23">
        <v>7.9104429999999999</v>
      </c>
      <c r="AG23">
        <v>8.1845619999999997</v>
      </c>
      <c r="AH23">
        <v>8.3174880000000009</v>
      </c>
      <c r="AI23">
        <v>8.5733859999999993</v>
      </c>
      <c r="AJ23">
        <v>8.7683</v>
      </c>
      <c r="AK23" s="285">
        <v>2.7E-2</v>
      </c>
    </row>
    <row r="24" spans="1:37" ht="15" customHeight="1" x14ac:dyDescent="0.45">
      <c r="A24" s="25" t="s">
        <v>123</v>
      </c>
      <c r="B24" s="29" t="s">
        <v>124</v>
      </c>
      <c r="C24">
        <v>1.5259940000000001</v>
      </c>
      <c r="D24">
        <v>1.129046</v>
      </c>
      <c r="E24">
        <v>0.74073699999999998</v>
      </c>
      <c r="F24">
        <v>0.83703300000000003</v>
      </c>
      <c r="G24">
        <v>0.83504599999999995</v>
      </c>
      <c r="H24">
        <v>0.86382599999999998</v>
      </c>
      <c r="I24">
        <v>0.95579599999999998</v>
      </c>
      <c r="J24">
        <v>0.98044799999999999</v>
      </c>
      <c r="K24">
        <v>0.91494900000000001</v>
      </c>
      <c r="L24">
        <v>0.76197099999999995</v>
      </c>
      <c r="M24">
        <v>0.72730899999999998</v>
      </c>
      <c r="N24">
        <v>0.75151100000000004</v>
      </c>
      <c r="O24">
        <v>0.71954399999999996</v>
      </c>
      <c r="P24">
        <v>0.72250599999999998</v>
      </c>
      <c r="Q24">
        <v>0.71520799999999995</v>
      </c>
      <c r="R24">
        <v>0.71191899999999997</v>
      </c>
      <c r="S24">
        <v>0.69798000000000004</v>
      </c>
      <c r="T24">
        <v>0.71972899999999995</v>
      </c>
      <c r="U24">
        <v>0.72032600000000002</v>
      </c>
      <c r="V24">
        <v>0.71115899999999999</v>
      </c>
      <c r="W24">
        <v>0.73226400000000003</v>
      </c>
      <c r="X24">
        <v>0.73765400000000003</v>
      </c>
      <c r="Y24">
        <v>0.73797100000000004</v>
      </c>
      <c r="Z24">
        <v>0.74255700000000002</v>
      </c>
      <c r="AA24">
        <v>0.74783599999999995</v>
      </c>
      <c r="AB24">
        <v>0.73116300000000001</v>
      </c>
      <c r="AC24">
        <v>0.74830399999999997</v>
      </c>
      <c r="AD24">
        <v>0.75259600000000004</v>
      </c>
      <c r="AE24">
        <v>0.77895000000000003</v>
      </c>
      <c r="AF24">
        <v>0.77427900000000005</v>
      </c>
      <c r="AG24">
        <v>0.77711200000000002</v>
      </c>
      <c r="AH24">
        <v>0.77976500000000004</v>
      </c>
      <c r="AI24">
        <v>0.785609</v>
      </c>
      <c r="AJ24">
        <v>0.78484200000000004</v>
      </c>
      <c r="AK24" s="285">
        <v>-1.0999999999999999E-2</v>
      </c>
    </row>
    <row r="25" spans="1:37" ht="15" customHeight="1" x14ac:dyDescent="0.45">
      <c r="A25" s="25" t="s">
        <v>125</v>
      </c>
      <c r="B25" s="28" t="s">
        <v>126</v>
      </c>
      <c r="C25">
        <v>89.355675000000005</v>
      </c>
      <c r="D25">
        <v>95.176743000000002</v>
      </c>
      <c r="E25">
        <v>100.28085299999999</v>
      </c>
      <c r="F25">
        <v>103.95021800000001</v>
      </c>
      <c r="G25">
        <v>105.59317</v>
      </c>
      <c r="H25">
        <v>106.677925</v>
      </c>
      <c r="I25">
        <v>107.279984</v>
      </c>
      <c r="J25">
        <v>108.48807499999999</v>
      </c>
      <c r="K25">
        <v>109.188171</v>
      </c>
      <c r="L25">
        <v>110.490723</v>
      </c>
      <c r="M25">
        <v>111.20914500000001</v>
      </c>
      <c r="N25">
        <v>111.312836</v>
      </c>
      <c r="O25">
        <v>111.902298</v>
      </c>
      <c r="P25">
        <v>112.113113</v>
      </c>
      <c r="Q25">
        <v>112.49269099999999</v>
      </c>
      <c r="R25">
        <v>112.36940800000001</v>
      </c>
      <c r="S25">
        <v>112.455544</v>
      </c>
      <c r="T25">
        <v>112.452873</v>
      </c>
      <c r="U25">
        <v>112.581802</v>
      </c>
      <c r="V25">
        <v>112.939262</v>
      </c>
      <c r="W25">
        <v>113.167259</v>
      </c>
      <c r="X25">
        <v>113.602875</v>
      </c>
      <c r="Y25">
        <v>113.932709</v>
      </c>
      <c r="Z25">
        <v>114.160965</v>
      </c>
      <c r="AA25">
        <v>114.35425600000001</v>
      </c>
      <c r="AB25">
        <v>114.243973</v>
      </c>
      <c r="AC25">
        <v>113.970512</v>
      </c>
      <c r="AD25">
        <v>113.995239</v>
      </c>
      <c r="AE25">
        <v>113.944962</v>
      </c>
      <c r="AF25">
        <v>113.866951</v>
      </c>
      <c r="AG25">
        <v>113.849609</v>
      </c>
      <c r="AH25">
        <v>113.863007</v>
      </c>
      <c r="AI25">
        <v>113.66392500000001</v>
      </c>
      <c r="AJ25">
        <v>113.74380499999999</v>
      </c>
      <c r="AK25" s="285">
        <v>6.0000000000000001E-3</v>
      </c>
    </row>
    <row r="26" spans="1:37" ht="15" customHeight="1" x14ac:dyDescent="0.45">
      <c r="C26"/>
      <c r="D26"/>
      <c r="E26"/>
      <c r="F26"/>
      <c r="G26"/>
      <c r="H26"/>
      <c r="I26"/>
      <c r="J26"/>
      <c r="K26"/>
      <c r="L26"/>
      <c r="M26"/>
      <c r="N26"/>
      <c r="O26"/>
      <c r="P26"/>
      <c r="Q26"/>
      <c r="R26"/>
      <c r="S26"/>
      <c r="T26"/>
      <c r="U26"/>
      <c r="V26"/>
      <c r="W26"/>
      <c r="X26"/>
      <c r="Y26"/>
      <c r="Z26"/>
      <c r="AA26"/>
      <c r="AB26"/>
      <c r="AC26"/>
      <c r="AD26"/>
      <c r="AE26"/>
      <c r="AF26"/>
      <c r="AG26"/>
      <c r="AH26"/>
      <c r="AI26"/>
      <c r="AJ26"/>
      <c r="AK26" s="285"/>
    </row>
    <row r="27" spans="1:37" ht="15" customHeight="1" x14ac:dyDescent="0.45">
      <c r="B27" s="28" t="s">
        <v>24</v>
      </c>
      <c r="C27"/>
      <c r="D27"/>
      <c r="E27"/>
      <c r="F27"/>
      <c r="G27"/>
      <c r="H27"/>
      <c r="I27"/>
      <c r="J27"/>
      <c r="K27"/>
      <c r="L27"/>
      <c r="M27"/>
      <c r="N27"/>
      <c r="O27"/>
      <c r="P27"/>
      <c r="Q27"/>
      <c r="R27"/>
      <c r="S27"/>
      <c r="T27"/>
      <c r="U27"/>
      <c r="V27"/>
      <c r="W27"/>
      <c r="X27"/>
      <c r="Y27"/>
      <c r="Z27"/>
      <c r="AA27"/>
      <c r="AB27"/>
      <c r="AC27"/>
      <c r="AD27"/>
      <c r="AE27"/>
      <c r="AF27"/>
      <c r="AG27"/>
      <c r="AH27"/>
      <c r="AI27"/>
      <c r="AJ27"/>
      <c r="AK27"/>
    </row>
    <row r="28" spans="1:37" ht="15" customHeight="1" x14ac:dyDescent="0.45">
      <c r="A28" s="25" t="s">
        <v>127</v>
      </c>
      <c r="B28" s="29" t="s">
        <v>128</v>
      </c>
      <c r="C28">
        <v>17.597546000000001</v>
      </c>
      <c r="D28">
        <v>17.322244999999999</v>
      </c>
      <c r="E28">
        <v>15.686208000000001</v>
      </c>
      <c r="F28">
        <v>14.391584999999999</v>
      </c>
      <c r="G28">
        <v>13.736548000000001</v>
      </c>
      <c r="H28">
        <v>12.555712</v>
      </c>
      <c r="I28">
        <v>12.7334</v>
      </c>
      <c r="J28">
        <v>12.145704</v>
      </c>
      <c r="K28">
        <v>12.427913999999999</v>
      </c>
      <c r="L28">
        <v>11.622156</v>
      </c>
      <c r="M28">
        <v>10.040508000000001</v>
      </c>
      <c r="N28">
        <v>10.754873</v>
      </c>
      <c r="O28">
        <v>10.702994</v>
      </c>
      <c r="P28">
        <v>10.707834999999999</v>
      </c>
      <c r="Q28">
        <v>10.75764</v>
      </c>
      <c r="R28">
        <v>10.699859</v>
      </c>
      <c r="S28">
        <v>10.563777999999999</v>
      </c>
      <c r="T28">
        <v>11.242691000000001</v>
      </c>
      <c r="U28">
        <v>11.492668999999999</v>
      </c>
      <c r="V28">
        <v>11.650881999999999</v>
      </c>
      <c r="W28">
        <v>12.242133000000001</v>
      </c>
      <c r="X28">
        <v>12.591239</v>
      </c>
      <c r="Y28">
        <v>12.523001000000001</v>
      </c>
      <c r="Z28">
        <v>12.90451</v>
      </c>
      <c r="AA28">
        <v>13.143815999999999</v>
      </c>
      <c r="AB28">
        <v>12.433774</v>
      </c>
      <c r="AC28">
        <v>13.747014</v>
      </c>
      <c r="AD28">
        <v>13.508012000000001</v>
      </c>
      <c r="AE28">
        <v>14.840528000000001</v>
      </c>
      <c r="AF28">
        <v>14.470508000000001</v>
      </c>
      <c r="AG28">
        <v>14.872374000000001</v>
      </c>
      <c r="AH28">
        <v>15.343517</v>
      </c>
      <c r="AI28">
        <v>15.753627</v>
      </c>
      <c r="AJ28">
        <v>16.289605999999999</v>
      </c>
      <c r="AK28" s="285">
        <v>-2E-3</v>
      </c>
    </row>
    <row r="29" spans="1:37" ht="15" customHeight="1" x14ac:dyDescent="0.45">
      <c r="A29" s="25" t="s">
        <v>129</v>
      </c>
      <c r="B29" s="29" t="s">
        <v>130</v>
      </c>
      <c r="C29">
        <v>4.4332570000000002</v>
      </c>
      <c r="D29">
        <v>5.068613</v>
      </c>
      <c r="E29">
        <v>4.8694550000000003</v>
      </c>
      <c r="F29">
        <v>4.6404810000000003</v>
      </c>
      <c r="G29">
        <v>4.8100849999999999</v>
      </c>
      <c r="H29">
        <v>4.7613510000000003</v>
      </c>
      <c r="I29">
        <v>4.5999920000000003</v>
      </c>
      <c r="J29">
        <v>4.6612150000000003</v>
      </c>
      <c r="K29">
        <v>4.5384419999999999</v>
      </c>
      <c r="L29">
        <v>4.2620399999999998</v>
      </c>
      <c r="M29">
        <v>4.3987889999999998</v>
      </c>
      <c r="N29">
        <v>4.1367900000000004</v>
      </c>
      <c r="O29">
        <v>4.1071530000000003</v>
      </c>
      <c r="P29">
        <v>4.046576</v>
      </c>
      <c r="Q29">
        <v>4.051399</v>
      </c>
      <c r="R29">
        <v>4.0581870000000002</v>
      </c>
      <c r="S29">
        <v>4.0688639999999996</v>
      </c>
      <c r="T29">
        <v>3.9438080000000002</v>
      </c>
      <c r="U29">
        <v>3.8511860000000002</v>
      </c>
      <c r="V29">
        <v>3.997862</v>
      </c>
      <c r="W29">
        <v>3.8789159999999998</v>
      </c>
      <c r="X29">
        <v>3.8949530000000001</v>
      </c>
      <c r="Y29">
        <v>3.9398439999999999</v>
      </c>
      <c r="Z29">
        <v>3.9694379999999998</v>
      </c>
      <c r="AA29">
        <v>4.0171739999999998</v>
      </c>
      <c r="AB29">
        <v>4.010027</v>
      </c>
      <c r="AC29">
        <v>4.051094</v>
      </c>
      <c r="AD29">
        <v>4.1632959999999999</v>
      </c>
      <c r="AE29">
        <v>4.214124</v>
      </c>
      <c r="AF29">
        <v>4.1992440000000002</v>
      </c>
      <c r="AG29">
        <v>4.2757050000000003</v>
      </c>
      <c r="AH29">
        <v>4.3319530000000004</v>
      </c>
      <c r="AI29">
        <v>4.4332349999999998</v>
      </c>
      <c r="AJ29">
        <v>4.4889599999999996</v>
      </c>
      <c r="AK29" s="285">
        <v>-4.0000000000000001E-3</v>
      </c>
    </row>
    <row r="30" spans="1:37" ht="15" customHeight="1" x14ac:dyDescent="0.45">
      <c r="A30" s="25" t="s">
        <v>131</v>
      </c>
      <c r="B30" s="29" t="s">
        <v>132</v>
      </c>
      <c r="C30">
        <v>3.107542</v>
      </c>
      <c r="D30">
        <v>2.9923999999999999</v>
      </c>
      <c r="E30">
        <v>2.72485</v>
      </c>
      <c r="F30">
        <v>2.7066159999999999</v>
      </c>
      <c r="G30">
        <v>2.7396349999999998</v>
      </c>
      <c r="H30">
        <v>2.7587899999999999</v>
      </c>
      <c r="I30">
        <v>2.8257340000000002</v>
      </c>
      <c r="J30">
        <v>2.833672</v>
      </c>
      <c r="K30">
        <v>2.8870779999999998</v>
      </c>
      <c r="L30">
        <v>2.8357009999999998</v>
      </c>
      <c r="M30">
        <v>2.777444</v>
      </c>
      <c r="N30">
        <v>2.7990249999999999</v>
      </c>
      <c r="O30">
        <v>2.740129</v>
      </c>
      <c r="P30">
        <v>2.7221199999999999</v>
      </c>
      <c r="Q30">
        <v>2.7036850000000001</v>
      </c>
      <c r="R30">
        <v>2.7629250000000001</v>
      </c>
      <c r="S30">
        <v>2.7267610000000002</v>
      </c>
      <c r="T30">
        <v>2.6689600000000002</v>
      </c>
      <c r="U30">
        <v>2.6495570000000002</v>
      </c>
      <c r="V30">
        <v>2.598074</v>
      </c>
      <c r="W30">
        <v>2.5413950000000001</v>
      </c>
      <c r="X30">
        <v>2.4957349999999998</v>
      </c>
      <c r="Y30">
        <v>2.462221</v>
      </c>
      <c r="Z30">
        <v>2.4494479999999998</v>
      </c>
      <c r="AA30">
        <v>2.3902950000000001</v>
      </c>
      <c r="AB30">
        <v>2.3552300000000002</v>
      </c>
      <c r="AC30">
        <v>2.3271269999999999</v>
      </c>
      <c r="AD30">
        <v>2.233412</v>
      </c>
      <c r="AE30">
        <v>2.1867670000000001</v>
      </c>
      <c r="AF30">
        <v>2.1051169999999999</v>
      </c>
      <c r="AG30">
        <v>2.0342280000000001</v>
      </c>
      <c r="AH30">
        <v>1.974367</v>
      </c>
      <c r="AI30">
        <v>1.9202030000000001</v>
      </c>
      <c r="AJ30">
        <v>1.812929</v>
      </c>
      <c r="AK30" s="285">
        <v>-1.6E-2</v>
      </c>
    </row>
    <row r="31" spans="1:37" ht="15" customHeight="1" x14ac:dyDescent="0.45">
      <c r="A31" s="25" t="s">
        <v>133</v>
      </c>
      <c r="B31" s="29" t="s">
        <v>134</v>
      </c>
      <c r="C31">
        <v>0.335644</v>
      </c>
      <c r="D31">
        <v>0.34121000000000001</v>
      </c>
      <c r="E31">
        <v>0.35064800000000002</v>
      </c>
      <c r="F31">
        <v>0.349435</v>
      </c>
      <c r="G31">
        <v>0.31547900000000001</v>
      </c>
      <c r="H31">
        <v>0.28324700000000003</v>
      </c>
      <c r="I31">
        <v>0.26867600000000003</v>
      </c>
      <c r="J31">
        <v>0.255299</v>
      </c>
      <c r="K31">
        <v>0.247303</v>
      </c>
      <c r="L31">
        <v>0.238652</v>
      </c>
      <c r="M31">
        <v>0.24047299999999999</v>
      </c>
      <c r="N31">
        <v>0.24979199999999999</v>
      </c>
      <c r="O31">
        <v>0.24682699999999999</v>
      </c>
      <c r="P31">
        <v>0.24785599999999999</v>
      </c>
      <c r="Q31">
        <v>0.24007000000000001</v>
      </c>
      <c r="R31">
        <v>0.24576899999999999</v>
      </c>
      <c r="S31">
        <v>0.24599499999999999</v>
      </c>
      <c r="T31">
        <v>0.25320900000000002</v>
      </c>
      <c r="U31">
        <v>0.24703600000000001</v>
      </c>
      <c r="V31">
        <v>0.247276</v>
      </c>
      <c r="W31">
        <v>0.247665</v>
      </c>
      <c r="X31">
        <v>0.24839900000000001</v>
      </c>
      <c r="Y31">
        <v>0.24945400000000001</v>
      </c>
      <c r="Z31">
        <v>0.25161499999999998</v>
      </c>
      <c r="AA31">
        <v>0.249332</v>
      </c>
      <c r="AB31">
        <v>0.24699299999999999</v>
      </c>
      <c r="AC31">
        <v>0.244729</v>
      </c>
      <c r="AD31">
        <v>0.24238100000000001</v>
      </c>
      <c r="AE31">
        <v>0.241143</v>
      </c>
      <c r="AF31">
        <v>0.23858599999999999</v>
      </c>
      <c r="AG31">
        <v>0.23676</v>
      </c>
      <c r="AH31">
        <v>0.235212</v>
      </c>
      <c r="AI31">
        <v>0.23433100000000001</v>
      </c>
      <c r="AJ31">
        <v>0.233486</v>
      </c>
      <c r="AK31" s="285">
        <v>-1.2E-2</v>
      </c>
    </row>
    <row r="32" spans="1:37" ht="15" customHeight="1" x14ac:dyDescent="0.45">
      <c r="A32" s="25" t="s">
        <v>135</v>
      </c>
      <c r="B32" s="28" t="s">
        <v>126</v>
      </c>
      <c r="C32">
        <v>25.473987999999999</v>
      </c>
      <c r="D32">
        <v>25.724468000000002</v>
      </c>
      <c r="E32">
        <v>23.631159</v>
      </c>
      <c r="F32">
        <v>22.088115999999999</v>
      </c>
      <c r="G32">
        <v>21.601748000000001</v>
      </c>
      <c r="H32">
        <v>20.359100000000002</v>
      </c>
      <c r="I32">
        <v>20.427803000000001</v>
      </c>
      <c r="J32">
        <v>19.895889</v>
      </c>
      <c r="K32">
        <v>20.100735</v>
      </c>
      <c r="L32">
        <v>18.958548</v>
      </c>
      <c r="M32">
        <v>17.457214</v>
      </c>
      <c r="N32">
        <v>17.940480999999998</v>
      </c>
      <c r="O32">
        <v>17.797104000000001</v>
      </c>
      <c r="P32">
        <v>17.724388000000001</v>
      </c>
      <c r="Q32">
        <v>17.752791999999999</v>
      </c>
      <c r="R32">
        <v>17.766739000000001</v>
      </c>
      <c r="S32">
        <v>17.605398000000001</v>
      </c>
      <c r="T32">
        <v>18.108668999999999</v>
      </c>
      <c r="U32">
        <v>18.240448000000001</v>
      </c>
      <c r="V32">
        <v>18.494095000000002</v>
      </c>
      <c r="W32">
        <v>18.910108999999999</v>
      </c>
      <c r="X32">
        <v>19.230326000000002</v>
      </c>
      <c r="Y32">
        <v>19.174520000000001</v>
      </c>
      <c r="Z32">
        <v>19.575012000000001</v>
      </c>
      <c r="AA32">
        <v>19.800616999999999</v>
      </c>
      <c r="AB32">
        <v>19.046023999999999</v>
      </c>
      <c r="AC32">
        <v>20.369965000000001</v>
      </c>
      <c r="AD32">
        <v>20.147099999999998</v>
      </c>
      <c r="AE32">
        <v>21.482558999999998</v>
      </c>
      <c r="AF32">
        <v>21.013453999999999</v>
      </c>
      <c r="AG32">
        <v>21.419065</v>
      </c>
      <c r="AH32">
        <v>21.88505</v>
      </c>
      <c r="AI32">
        <v>22.341394000000001</v>
      </c>
      <c r="AJ32">
        <v>22.824981999999999</v>
      </c>
      <c r="AK32" s="285">
        <v>-4.0000000000000001E-3</v>
      </c>
    </row>
    <row r="33" spans="1:37" ht="15" customHeight="1" x14ac:dyDescent="0.45">
      <c r="C33"/>
      <c r="D33"/>
      <c r="E33"/>
      <c r="F33"/>
      <c r="G33"/>
      <c r="H33"/>
      <c r="I33"/>
      <c r="J33"/>
      <c r="K33"/>
      <c r="L33"/>
      <c r="M33"/>
      <c r="N33"/>
      <c r="O33"/>
      <c r="P33"/>
      <c r="Q33"/>
      <c r="R33"/>
      <c r="S33"/>
      <c r="T33"/>
      <c r="U33"/>
      <c r="V33"/>
      <c r="W33"/>
      <c r="X33"/>
      <c r="Y33"/>
      <c r="Z33"/>
      <c r="AA33"/>
      <c r="AB33"/>
      <c r="AC33"/>
      <c r="AD33"/>
      <c r="AE33"/>
      <c r="AF33"/>
      <c r="AG33"/>
      <c r="AH33"/>
      <c r="AI33"/>
      <c r="AJ33"/>
      <c r="AK33" s="285"/>
    </row>
    <row r="34" spans="1:37" ht="15" customHeight="1" x14ac:dyDescent="0.45">
      <c r="B34" s="28" t="s">
        <v>29</v>
      </c>
      <c r="C34"/>
      <c r="D34"/>
      <c r="E34"/>
      <c r="F34"/>
      <c r="G34"/>
      <c r="H34"/>
      <c r="I34"/>
      <c r="J34"/>
      <c r="K34"/>
      <c r="L34"/>
      <c r="M34"/>
      <c r="N34"/>
      <c r="O34"/>
      <c r="P34"/>
      <c r="Q34"/>
      <c r="R34"/>
      <c r="S34"/>
      <c r="T34"/>
      <c r="U34"/>
      <c r="V34"/>
      <c r="W34"/>
      <c r="X34"/>
      <c r="Y34"/>
      <c r="Z34"/>
      <c r="AA34"/>
      <c r="AB34"/>
      <c r="AC34"/>
      <c r="AD34"/>
      <c r="AE34"/>
      <c r="AF34"/>
      <c r="AG34"/>
      <c r="AH34"/>
      <c r="AI34"/>
      <c r="AJ34"/>
      <c r="AK34"/>
    </row>
    <row r="35" spans="1:37" ht="15" customHeight="1" x14ac:dyDescent="0.45">
      <c r="A35" s="25" t="s">
        <v>136</v>
      </c>
      <c r="B35" s="29" t="s">
        <v>137</v>
      </c>
      <c r="C35">
        <v>12.180483000000001</v>
      </c>
      <c r="D35">
        <v>15.159198</v>
      </c>
      <c r="E35">
        <v>15.085165</v>
      </c>
      <c r="F35">
        <v>17.709354000000001</v>
      </c>
      <c r="G35">
        <v>18.743577999999999</v>
      </c>
      <c r="H35">
        <v>18.512791</v>
      </c>
      <c r="I35">
        <v>18.824449999999999</v>
      </c>
      <c r="J35">
        <v>18.989325999999998</v>
      </c>
      <c r="K35">
        <v>19.637322999999999</v>
      </c>
      <c r="L35">
        <v>19.507847000000002</v>
      </c>
      <c r="M35">
        <v>18.721785000000001</v>
      </c>
      <c r="N35">
        <v>19.075248999999999</v>
      </c>
      <c r="O35">
        <v>19.196159000000002</v>
      </c>
      <c r="P35">
        <v>19.425515999999998</v>
      </c>
      <c r="Q35">
        <v>19.810037999999999</v>
      </c>
      <c r="R35">
        <v>19.758690000000001</v>
      </c>
      <c r="S35">
        <v>19.806301000000001</v>
      </c>
      <c r="T35">
        <v>20.314032000000001</v>
      </c>
      <c r="U35">
        <v>20.333696</v>
      </c>
      <c r="V35">
        <v>20.570875000000001</v>
      </c>
      <c r="W35">
        <v>20.720677999999999</v>
      </c>
      <c r="X35">
        <v>20.954986999999999</v>
      </c>
      <c r="Y35">
        <v>20.794986999999999</v>
      </c>
      <c r="Z35">
        <v>21.041799999999999</v>
      </c>
      <c r="AA35">
        <v>20.992211999999999</v>
      </c>
      <c r="AB35">
        <v>19.808838000000002</v>
      </c>
      <c r="AC35">
        <v>20.411937999999999</v>
      </c>
      <c r="AD35">
        <v>19.619116000000002</v>
      </c>
      <c r="AE35">
        <v>20.205631</v>
      </c>
      <c r="AF35">
        <v>19.150261</v>
      </c>
      <c r="AG35">
        <v>18.906524999999998</v>
      </c>
      <c r="AH35">
        <v>18.621884999999999</v>
      </c>
      <c r="AI35">
        <v>18.299939999999999</v>
      </c>
      <c r="AJ35">
        <v>18.191023000000001</v>
      </c>
      <c r="AK35" s="285">
        <v>6.0000000000000001E-3</v>
      </c>
    </row>
    <row r="36" spans="1:37" ht="15" customHeight="1" x14ac:dyDescent="0.45">
      <c r="A36" s="25" t="s">
        <v>138</v>
      </c>
      <c r="B36" s="29" t="s">
        <v>132</v>
      </c>
      <c r="C36">
        <v>3.1944560000000002</v>
      </c>
      <c r="D36">
        <v>3.719814</v>
      </c>
      <c r="E36">
        <v>5.1849049999999997</v>
      </c>
      <c r="F36">
        <v>5.9446750000000002</v>
      </c>
      <c r="G36">
        <v>6.2597529999999999</v>
      </c>
      <c r="H36">
        <v>6.5217049999999999</v>
      </c>
      <c r="I36">
        <v>7.0866499999999997</v>
      </c>
      <c r="J36">
        <v>7.6415610000000003</v>
      </c>
      <c r="K36">
        <v>8.1409889999999994</v>
      </c>
      <c r="L36">
        <v>8.5168379999999999</v>
      </c>
      <c r="M36">
        <v>8.7502700000000004</v>
      </c>
      <c r="N36">
        <v>8.9835390000000004</v>
      </c>
      <c r="O36">
        <v>9.1464300000000005</v>
      </c>
      <c r="P36">
        <v>9.2279359999999997</v>
      </c>
      <c r="Q36">
        <v>9.2549159999999997</v>
      </c>
      <c r="R36">
        <v>9.2813180000000006</v>
      </c>
      <c r="S36">
        <v>9.2832000000000008</v>
      </c>
      <c r="T36">
        <v>9.3355160000000001</v>
      </c>
      <c r="U36">
        <v>9.3657850000000007</v>
      </c>
      <c r="V36">
        <v>9.4578190000000006</v>
      </c>
      <c r="W36">
        <v>9.4967579999999998</v>
      </c>
      <c r="X36">
        <v>9.5351520000000001</v>
      </c>
      <c r="Y36">
        <v>9.579523</v>
      </c>
      <c r="Z36">
        <v>9.6456370000000007</v>
      </c>
      <c r="AA36">
        <v>9.6702589999999997</v>
      </c>
      <c r="AB36">
        <v>9.7156649999999996</v>
      </c>
      <c r="AC36">
        <v>9.7582579999999997</v>
      </c>
      <c r="AD36">
        <v>9.8694240000000004</v>
      </c>
      <c r="AE36">
        <v>9.8894570000000002</v>
      </c>
      <c r="AF36">
        <v>9.956156</v>
      </c>
      <c r="AG36">
        <v>10.020769</v>
      </c>
      <c r="AH36">
        <v>10.09263</v>
      </c>
      <c r="AI36">
        <v>10.106496999999999</v>
      </c>
      <c r="AJ36">
        <v>10.127119</v>
      </c>
      <c r="AK36" s="285">
        <v>3.2000000000000001E-2</v>
      </c>
    </row>
    <row r="37" spans="1:37" ht="15" customHeight="1" x14ac:dyDescent="0.45">
      <c r="A37" s="25" t="s">
        <v>139</v>
      </c>
      <c r="B37" s="29" t="s">
        <v>140</v>
      </c>
      <c r="C37">
        <v>2.5419999999999998</v>
      </c>
      <c r="D37">
        <v>2.6141209999999999</v>
      </c>
      <c r="E37">
        <v>2.5730970000000002</v>
      </c>
      <c r="F37">
        <v>2.4758079999999998</v>
      </c>
      <c r="G37">
        <v>2.1269019999999998</v>
      </c>
      <c r="H37">
        <v>2.1703359999999998</v>
      </c>
      <c r="I37">
        <v>2.1269019999999998</v>
      </c>
      <c r="J37">
        <v>2.1703359999999998</v>
      </c>
      <c r="K37">
        <v>2.1269019999999998</v>
      </c>
      <c r="L37">
        <v>2.1703359999999998</v>
      </c>
      <c r="M37">
        <v>2.1269019999999998</v>
      </c>
      <c r="N37">
        <v>1.9150050000000001</v>
      </c>
      <c r="O37">
        <v>2.0061710000000001</v>
      </c>
      <c r="P37">
        <v>1.906876</v>
      </c>
      <c r="Q37">
        <v>1.867057</v>
      </c>
      <c r="R37">
        <v>1.9066080000000001</v>
      </c>
      <c r="S37">
        <v>1.882072</v>
      </c>
      <c r="T37">
        <v>1.695878</v>
      </c>
      <c r="U37">
        <v>1.7152510000000001</v>
      </c>
      <c r="V37">
        <v>1.753241</v>
      </c>
      <c r="W37">
        <v>1.7730049999999999</v>
      </c>
      <c r="X37">
        <v>1.793971</v>
      </c>
      <c r="Y37">
        <v>1.801634</v>
      </c>
      <c r="Z37">
        <v>1.7660070000000001</v>
      </c>
      <c r="AA37">
        <v>1.7928599999999999</v>
      </c>
      <c r="AB37">
        <v>1.756688</v>
      </c>
      <c r="AC37">
        <v>1.7102440000000001</v>
      </c>
      <c r="AD37">
        <v>1.6986209999999999</v>
      </c>
      <c r="AE37">
        <v>1.743868</v>
      </c>
      <c r="AF37">
        <v>1.6301859999999999</v>
      </c>
      <c r="AG37">
        <v>1.541012</v>
      </c>
      <c r="AH37">
        <v>1.541012</v>
      </c>
      <c r="AI37">
        <v>1.541012</v>
      </c>
      <c r="AJ37">
        <v>1.541012</v>
      </c>
      <c r="AK37" s="285">
        <v>-1.6E-2</v>
      </c>
    </row>
    <row r="38" spans="1:37" ht="15" customHeight="1" x14ac:dyDescent="0.45">
      <c r="A38" s="25" t="s">
        <v>141</v>
      </c>
      <c r="B38" s="28" t="s">
        <v>126</v>
      </c>
      <c r="C38">
        <v>17.916938999999999</v>
      </c>
      <c r="D38">
        <v>21.493131999999999</v>
      </c>
      <c r="E38">
        <v>22.843166</v>
      </c>
      <c r="F38">
        <v>26.129836999999998</v>
      </c>
      <c r="G38">
        <v>27.130231999999999</v>
      </c>
      <c r="H38">
        <v>27.204832</v>
      </c>
      <c r="I38">
        <v>28.038001999999999</v>
      </c>
      <c r="J38">
        <v>28.801224000000001</v>
      </c>
      <c r="K38">
        <v>29.905214000000001</v>
      </c>
      <c r="L38">
        <v>30.195021000000001</v>
      </c>
      <c r="M38">
        <v>29.598955</v>
      </c>
      <c r="N38">
        <v>29.973793000000001</v>
      </c>
      <c r="O38">
        <v>30.348763000000002</v>
      </c>
      <c r="P38">
        <v>30.560327999999998</v>
      </c>
      <c r="Q38">
        <v>30.932010999999999</v>
      </c>
      <c r="R38">
        <v>30.946617</v>
      </c>
      <c r="S38">
        <v>30.971572999999999</v>
      </c>
      <c r="T38">
        <v>31.345424999999999</v>
      </c>
      <c r="U38">
        <v>31.414733999999999</v>
      </c>
      <c r="V38">
        <v>31.781935000000001</v>
      </c>
      <c r="W38">
        <v>31.990442000000002</v>
      </c>
      <c r="X38">
        <v>32.284111000000003</v>
      </c>
      <c r="Y38">
        <v>32.176144000000001</v>
      </c>
      <c r="Z38">
        <v>32.453442000000003</v>
      </c>
      <c r="AA38">
        <v>32.455329999999996</v>
      </c>
      <c r="AB38">
        <v>31.281189000000001</v>
      </c>
      <c r="AC38">
        <v>31.88044</v>
      </c>
      <c r="AD38">
        <v>31.187162000000001</v>
      </c>
      <c r="AE38">
        <v>31.838957000000001</v>
      </c>
      <c r="AF38">
        <v>30.736602999999999</v>
      </c>
      <c r="AG38">
        <v>30.468305999999998</v>
      </c>
      <c r="AH38">
        <v>30.255527000000001</v>
      </c>
      <c r="AI38">
        <v>29.947448999999999</v>
      </c>
      <c r="AJ38">
        <v>29.859154</v>
      </c>
      <c r="AK38" s="285">
        <v>0.01</v>
      </c>
    </row>
    <row r="39" spans="1:37" ht="15" customHeight="1" x14ac:dyDescent="0.45">
      <c r="C39"/>
      <c r="D39"/>
      <c r="E39"/>
      <c r="F39"/>
      <c r="G39"/>
      <c r="H39"/>
      <c r="I39"/>
      <c r="J39"/>
      <c r="K39"/>
      <c r="L39"/>
      <c r="M39"/>
      <c r="N39"/>
      <c r="O39"/>
      <c r="P39"/>
      <c r="Q39"/>
      <c r="R39"/>
      <c r="S39"/>
      <c r="T39"/>
      <c r="U39"/>
      <c r="V39"/>
      <c r="W39"/>
      <c r="X39"/>
      <c r="Y39"/>
      <c r="Z39"/>
      <c r="AA39"/>
      <c r="AB39"/>
      <c r="AC39"/>
      <c r="AD39"/>
      <c r="AE39"/>
      <c r="AF39"/>
      <c r="AG39"/>
      <c r="AH39"/>
      <c r="AI39"/>
      <c r="AJ39"/>
      <c r="AK39" s="285"/>
    </row>
    <row r="40" spans="1:37" ht="15" customHeight="1" x14ac:dyDescent="0.45">
      <c r="A40" s="25" t="s">
        <v>142</v>
      </c>
      <c r="B40" s="28" t="s">
        <v>143</v>
      </c>
      <c r="C40">
        <v>-0.49335899999999999</v>
      </c>
      <c r="D40">
        <v>-0.72059799999999996</v>
      </c>
      <c r="E40">
        <v>0.80676800000000004</v>
      </c>
      <c r="F40">
        <v>-0.27586699999999997</v>
      </c>
      <c r="G40">
        <v>2.3159999999999999E-3</v>
      </c>
      <c r="H40">
        <v>-5.4251000000000001E-2</v>
      </c>
      <c r="I40">
        <v>2.8830999999999999E-2</v>
      </c>
      <c r="J40">
        <v>3.9017000000000003E-2</v>
      </c>
      <c r="K40">
        <v>8.0369999999999997E-2</v>
      </c>
      <c r="L40">
        <v>0.10353900000000001</v>
      </c>
      <c r="M40">
        <v>-2.99E-4</v>
      </c>
      <c r="N40">
        <v>9.0452000000000005E-2</v>
      </c>
      <c r="O40">
        <v>0.11666899999999999</v>
      </c>
      <c r="P40">
        <v>0.11479</v>
      </c>
      <c r="Q40">
        <v>0.12595700000000001</v>
      </c>
      <c r="R40">
        <v>0.13042400000000001</v>
      </c>
      <c r="S40">
        <v>5.2588000000000003E-2</v>
      </c>
      <c r="T40">
        <v>0.119614</v>
      </c>
      <c r="U40">
        <v>0.13539899999999999</v>
      </c>
      <c r="V40">
        <v>7.5922000000000003E-2</v>
      </c>
      <c r="W40">
        <v>0.17043900000000001</v>
      </c>
      <c r="X40">
        <v>0.176315</v>
      </c>
      <c r="Y40">
        <v>0.172321</v>
      </c>
      <c r="Z40">
        <v>0.130772</v>
      </c>
      <c r="AA40">
        <v>0.153561</v>
      </c>
      <c r="AB40">
        <v>9.2655000000000001E-2</v>
      </c>
      <c r="AC40">
        <v>0.134018</v>
      </c>
      <c r="AD40">
        <v>0.113457</v>
      </c>
      <c r="AE40">
        <v>0.15137700000000001</v>
      </c>
      <c r="AF40">
        <v>0.12784999999999999</v>
      </c>
      <c r="AG40">
        <v>0.131027</v>
      </c>
      <c r="AH40">
        <v>0.140432</v>
      </c>
      <c r="AI40">
        <v>0.142954</v>
      </c>
      <c r="AJ40">
        <v>0.15792800000000001</v>
      </c>
      <c r="AK40" t="s">
        <v>144</v>
      </c>
    </row>
    <row r="41" spans="1:37" ht="15" customHeight="1" x14ac:dyDescent="0.45">
      <c r="C41"/>
      <c r="D41"/>
      <c r="E41"/>
      <c r="F41"/>
      <c r="G41"/>
      <c r="H41"/>
      <c r="I41"/>
      <c r="J41"/>
      <c r="K41"/>
      <c r="L41"/>
      <c r="M41"/>
      <c r="N41"/>
      <c r="O41"/>
      <c r="P41"/>
      <c r="Q41"/>
      <c r="R41"/>
      <c r="S41"/>
      <c r="T41"/>
      <c r="U41"/>
      <c r="V41"/>
      <c r="W41"/>
      <c r="X41"/>
      <c r="Y41"/>
      <c r="Z41"/>
      <c r="AA41"/>
      <c r="AB41"/>
      <c r="AC41"/>
      <c r="AD41"/>
      <c r="AE41"/>
      <c r="AF41"/>
      <c r="AG41"/>
      <c r="AH41"/>
      <c r="AI41"/>
      <c r="AJ41"/>
      <c r="AK41"/>
    </row>
    <row r="42" spans="1:37" ht="15" customHeight="1" x14ac:dyDescent="0.45">
      <c r="B42" s="28" t="s">
        <v>145</v>
      </c>
      <c r="C42"/>
      <c r="D42"/>
      <c r="E42"/>
      <c r="F42"/>
      <c r="G42"/>
      <c r="H42"/>
      <c r="I42"/>
      <c r="J42"/>
      <c r="K42"/>
      <c r="L42"/>
      <c r="M42"/>
      <c r="N42"/>
      <c r="O42"/>
      <c r="P42"/>
      <c r="Q42"/>
      <c r="R42"/>
      <c r="S42"/>
      <c r="T42"/>
      <c r="U42"/>
      <c r="V42"/>
      <c r="W42"/>
      <c r="X42"/>
      <c r="Y42"/>
      <c r="Z42"/>
      <c r="AA42"/>
      <c r="AB42"/>
      <c r="AC42"/>
      <c r="AD42"/>
      <c r="AE42"/>
      <c r="AF42"/>
      <c r="AG42"/>
      <c r="AH42"/>
      <c r="AI42"/>
      <c r="AJ42"/>
      <c r="AK42"/>
    </row>
    <row r="43" spans="1:37" ht="15" customHeight="1" x14ac:dyDescent="0.45">
      <c r="A43" s="25" t="s">
        <v>146</v>
      </c>
      <c r="B43" s="29" t="s">
        <v>147</v>
      </c>
      <c r="C43">
        <v>37.637428</v>
      </c>
      <c r="D43">
        <v>38.338230000000003</v>
      </c>
      <c r="E43">
        <v>38.796470999999997</v>
      </c>
      <c r="F43">
        <v>38.257393</v>
      </c>
      <c r="G43">
        <v>38.020114999999997</v>
      </c>
      <c r="H43">
        <v>37.846080999999998</v>
      </c>
      <c r="I43">
        <v>37.542338999999998</v>
      </c>
      <c r="J43">
        <v>37.207732999999998</v>
      </c>
      <c r="K43">
        <v>36.887421000000003</v>
      </c>
      <c r="L43">
        <v>36.596530999999999</v>
      </c>
      <c r="M43">
        <v>36.390098999999999</v>
      </c>
      <c r="N43">
        <v>36.238300000000002</v>
      </c>
      <c r="O43">
        <v>36.042957000000001</v>
      </c>
      <c r="P43">
        <v>35.847298000000002</v>
      </c>
      <c r="Q43">
        <v>35.735973000000001</v>
      </c>
      <c r="R43">
        <v>35.608967</v>
      </c>
      <c r="S43">
        <v>35.480224999999997</v>
      </c>
      <c r="T43">
        <v>35.390681999999998</v>
      </c>
      <c r="U43">
        <v>35.304920000000003</v>
      </c>
      <c r="V43">
        <v>35.275714999999998</v>
      </c>
      <c r="W43">
        <v>35.349285000000002</v>
      </c>
      <c r="X43">
        <v>35.433559000000002</v>
      </c>
      <c r="Y43">
        <v>35.489604999999997</v>
      </c>
      <c r="Z43">
        <v>35.567695999999998</v>
      </c>
      <c r="AA43">
        <v>35.676837999999996</v>
      </c>
      <c r="AB43">
        <v>35.774875999999999</v>
      </c>
      <c r="AC43">
        <v>35.902133999999997</v>
      </c>
      <c r="AD43">
        <v>36.088614999999997</v>
      </c>
      <c r="AE43">
        <v>36.266269999999999</v>
      </c>
      <c r="AF43">
        <v>36.489826000000001</v>
      </c>
      <c r="AG43">
        <v>36.723869000000001</v>
      </c>
      <c r="AH43">
        <v>36.982242999999997</v>
      </c>
      <c r="AI43">
        <v>37.129631000000003</v>
      </c>
      <c r="AJ43">
        <v>37.338005000000003</v>
      </c>
      <c r="AK43" s="285">
        <v>-1E-3</v>
      </c>
    </row>
    <row r="44" spans="1:37" ht="15" customHeight="1" x14ac:dyDescent="0.45">
      <c r="A44" s="25" t="s">
        <v>148</v>
      </c>
      <c r="B44" s="29" t="s">
        <v>132</v>
      </c>
      <c r="C44">
        <v>28.082671999999999</v>
      </c>
      <c r="D44">
        <v>30.417995000000001</v>
      </c>
      <c r="E44">
        <v>30.688364</v>
      </c>
      <c r="F44">
        <v>31.361294000000001</v>
      </c>
      <c r="G44">
        <v>31.56287</v>
      </c>
      <c r="H44">
        <v>31.865003999999999</v>
      </c>
      <c r="I44">
        <v>32.001209000000003</v>
      </c>
      <c r="J44">
        <v>32.033596000000003</v>
      </c>
      <c r="K44">
        <v>32.333781999999999</v>
      </c>
      <c r="L44">
        <v>32.659461999999998</v>
      </c>
      <c r="M44">
        <v>32.82996</v>
      </c>
      <c r="N44">
        <v>33.065502000000002</v>
      </c>
      <c r="O44">
        <v>32.970298999999997</v>
      </c>
      <c r="P44">
        <v>32.961269000000001</v>
      </c>
      <c r="Q44">
        <v>33.160057000000002</v>
      </c>
      <c r="R44">
        <v>33.549197999999997</v>
      </c>
      <c r="S44">
        <v>33.594977999999998</v>
      </c>
      <c r="T44">
        <v>33.720714999999998</v>
      </c>
      <c r="U44">
        <v>33.855980000000002</v>
      </c>
      <c r="V44">
        <v>33.963833000000001</v>
      </c>
      <c r="W44">
        <v>34.096553999999998</v>
      </c>
      <c r="X44">
        <v>34.234389999999998</v>
      </c>
      <c r="Y44">
        <v>34.327323999999997</v>
      </c>
      <c r="Z44">
        <v>34.546936000000002</v>
      </c>
      <c r="AA44">
        <v>34.668816</v>
      </c>
      <c r="AB44">
        <v>34.886139</v>
      </c>
      <c r="AC44">
        <v>34.994529999999997</v>
      </c>
      <c r="AD44">
        <v>35.198901999999997</v>
      </c>
      <c r="AE44">
        <v>35.462563000000003</v>
      </c>
      <c r="AF44">
        <v>35.562781999999999</v>
      </c>
      <c r="AG44">
        <v>35.658664999999999</v>
      </c>
      <c r="AH44">
        <v>35.891162999999999</v>
      </c>
      <c r="AI44">
        <v>36.013947000000002</v>
      </c>
      <c r="AJ44">
        <v>36.198188999999999</v>
      </c>
      <c r="AK44" s="285">
        <v>5.0000000000000001E-3</v>
      </c>
    </row>
    <row r="45" spans="1:37" ht="15" customHeight="1" x14ac:dyDescent="0.45">
      <c r="A45" s="25" t="s">
        <v>149</v>
      </c>
      <c r="B45" s="29" t="s">
        <v>150</v>
      </c>
      <c r="C45">
        <v>13.762893</v>
      </c>
      <c r="D45">
        <v>13.174994999999999</v>
      </c>
      <c r="E45">
        <v>12.584531</v>
      </c>
      <c r="F45">
        <v>11.922504</v>
      </c>
      <c r="G45">
        <v>11.510320999999999</v>
      </c>
      <c r="H45">
        <v>11.408146</v>
      </c>
      <c r="I45">
        <v>11.410247</v>
      </c>
      <c r="J45">
        <v>11.513738999999999</v>
      </c>
      <c r="K45">
        <v>11.465545000000001</v>
      </c>
      <c r="L45">
        <v>11.332532</v>
      </c>
      <c r="M45">
        <v>11.216919000000001</v>
      </c>
      <c r="N45">
        <v>11.162229999999999</v>
      </c>
      <c r="O45">
        <v>11.341563000000001</v>
      </c>
      <c r="P45">
        <v>11.372939000000001</v>
      </c>
      <c r="Q45">
        <v>11.205752</v>
      </c>
      <c r="R45">
        <v>10.889246</v>
      </c>
      <c r="S45">
        <v>10.888958000000001</v>
      </c>
      <c r="T45">
        <v>10.758525000000001</v>
      </c>
      <c r="U45">
        <v>10.734076</v>
      </c>
      <c r="V45">
        <v>10.729797</v>
      </c>
      <c r="W45">
        <v>10.656091</v>
      </c>
      <c r="X45">
        <v>10.640605000000001</v>
      </c>
      <c r="Y45">
        <v>10.62372</v>
      </c>
      <c r="Z45">
        <v>10.627834999999999</v>
      </c>
      <c r="AA45">
        <v>10.564292</v>
      </c>
      <c r="AB45">
        <v>10.536868</v>
      </c>
      <c r="AC45">
        <v>10.496587999999999</v>
      </c>
      <c r="AD45">
        <v>10.509181</v>
      </c>
      <c r="AE45">
        <v>10.546925999999999</v>
      </c>
      <c r="AF45">
        <v>10.525779999999999</v>
      </c>
      <c r="AG45">
        <v>10.536016</v>
      </c>
      <c r="AH45">
        <v>10.558588</v>
      </c>
      <c r="AI45">
        <v>10.562956</v>
      </c>
      <c r="AJ45">
        <v>10.572284</v>
      </c>
      <c r="AK45" s="285">
        <v>-7.0000000000000001E-3</v>
      </c>
    </row>
    <row r="46" spans="1:37" ht="15" customHeight="1" x14ac:dyDescent="0.45">
      <c r="A46" s="25" t="s">
        <v>151</v>
      </c>
      <c r="B46" s="29" t="s">
        <v>116</v>
      </c>
      <c r="C46">
        <v>8.4205839999999998</v>
      </c>
      <c r="D46">
        <v>8.4588239999999999</v>
      </c>
      <c r="E46">
        <v>8.3409700000000004</v>
      </c>
      <c r="F46">
        <v>8.2132140000000007</v>
      </c>
      <c r="G46">
        <v>7.9730749999999997</v>
      </c>
      <c r="H46">
        <v>7.5687300000000004</v>
      </c>
      <c r="I46">
        <v>7.2866119999999999</v>
      </c>
      <c r="J46">
        <v>7.3045549999999997</v>
      </c>
      <c r="K46">
        <v>7.033811</v>
      </c>
      <c r="L46">
        <v>6.9392820000000004</v>
      </c>
      <c r="M46">
        <v>6.9392820000000004</v>
      </c>
      <c r="N46">
        <v>6.9392820000000004</v>
      </c>
      <c r="O46">
        <v>6.9414049999999996</v>
      </c>
      <c r="P46">
        <v>6.945532</v>
      </c>
      <c r="Q46">
        <v>6.9517179999999996</v>
      </c>
      <c r="R46">
        <v>6.8420629999999996</v>
      </c>
      <c r="S46">
        <v>6.8523709999999998</v>
      </c>
      <c r="T46">
        <v>6.8626800000000001</v>
      </c>
      <c r="U46">
        <v>6.8729889999999996</v>
      </c>
      <c r="V46">
        <v>6.8832979999999999</v>
      </c>
      <c r="W46">
        <v>6.8936060000000001</v>
      </c>
      <c r="X46">
        <v>6.9039140000000003</v>
      </c>
      <c r="Y46">
        <v>6.9142229999999998</v>
      </c>
      <c r="Z46">
        <v>6.924531</v>
      </c>
      <c r="AA46">
        <v>6.9348400000000003</v>
      </c>
      <c r="AB46">
        <v>6.9451510000000001</v>
      </c>
      <c r="AC46">
        <v>6.9554559999999999</v>
      </c>
      <c r="AD46">
        <v>6.9657650000000002</v>
      </c>
      <c r="AE46">
        <v>6.9760759999999999</v>
      </c>
      <c r="AF46">
        <v>6.986383</v>
      </c>
      <c r="AG46">
        <v>6.9966920000000004</v>
      </c>
      <c r="AH46">
        <v>7.0070009999999998</v>
      </c>
      <c r="AI46">
        <v>7.0173110000000003</v>
      </c>
      <c r="AJ46">
        <v>7.0273320000000004</v>
      </c>
      <c r="AK46" s="285">
        <v>-6.0000000000000001E-3</v>
      </c>
    </row>
    <row r="47" spans="1:37" ht="15" customHeight="1" x14ac:dyDescent="0.45">
      <c r="A47" s="25" t="s">
        <v>152</v>
      </c>
      <c r="B47" s="29" t="s">
        <v>118</v>
      </c>
      <c r="C47">
        <v>2.7576529999999999</v>
      </c>
      <c r="D47">
        <v>2.6110009999999999</v>
      </c>
      <c r="E47">
        <v>2.532883</v>
      </c>
      <c r="F47">
        <v>2.6623250000000001</v>
      </c>
      <c r="G47">
        <v>2.776697</v>
      </c>
      <c r="H47">
        <v>2.7322570000000002</v>
      </c>
      <c r="I47">
        <v>2.6978270000000002</v>
      </c>
      <c r="J47">
        <v>2.6666919999999998</v>
      </c>
      <c r="K47">
        <v>2.6519379999999999</v>
      </c>
      <c r="L47">
        <v>2.6249319999999998</v>
      </c>
      <c r="M47">
        <v>2.603545</v>
      </c>
      <c r="N47">
        <v>2.5850379999999999</v>
      </c>
      <c r="O47">
        <v>2.5691310000000001</v>
      </c>
      <c r="P47">
        <v>2.562516</v>
      </c>
      <c r="Q47">
        <v>2.5418769999999999</v>
      </c>
      <c r="R47">
        <v>2.5245060000000001</v>
      </c>
      <c r="S47">
        <v>2.5082520000000001</v>
      </c>
      <c r="T47">
        <v>2.500372</v>
      </c>
      <c r="U47">
        <v>2.4892599999999998</v>
      </c>
      <c r="V47">
        <v>2.4749850000000002</v>
      </c>
      <c r="W47">
        <v>2.4644720000000002</v>
      </c>
      <c r="X47">
        <v>2.4683060000000001</v>
      </c>
      <c r="Y47">
        <v>2.4653200000000002</v>
      </c>
      <c r="Z47">
        <v>2.4598049999999998</v>
      </c>
      <c r="AA47">
        <v>2.4571339999999999</v>
      </c>
      <c r="AB47">
        <v>2.4510740000000002</v>
      </c>
      <c r="AC47">
        <v>2.4435410000000002</v>
      </c>
      <c r="AD47">
        <v>2.4382730000000001</v>
      </c>
      <c r="AE47">
        <v>2.434482</v>
      </c>
      <c r="AF47">
        <v>2.4305810000000001</v>
      </c>
      <c r="AG47">
        <v>2.425087</v>
      </c>
      <c r="AH47">
        <v>2.4264549999999998</v>
      </c>
      <c r="AI47">
        <v>2.4218449999999998</v>
      </c>
      <c r="AJ47">
        <v>2.4228580000000002</v>
      </c>
      <c r="AK47" s="285">
        <v>-2E-3</v>
      </c>
    </row>
    <row r="48" spans="1:37" ht="15" customHeight="1" x14ac:dyDescent="0.45">
      <c r="A48" s="25" t="s">
        <v>153</v>
      </c>
      <c r="B48" s="29" t="s">
        <v>154</v>
      </c>
      <c r="C48">
        <v>3.0031919999999999</v>
      </c>
      <c r="D48">
        <v>3.0535359999999998</v>
      </c>
      <c r="E48">
        <v>3.0411630000000001</v>
      </c>
      <c r="F48">
        <v>3.0967660000000001</v>
      </c>
      <c r="G48">
        <v>3.13083</v>
      </c>
      <c r="H48">
        <v>3.155548</v>
      </c>
      <c r="I48">
        <v>3.1830250000000002</v>
      </c>
      <c r="J48">
        <v>3.2164489999999999</v>
      </c>
      <c r="K48">
        <v>3.2513190000000001</v>
      </c>
      <c r="L48">
        <v>3.278578</v>
      </c>
      <c r="M48">
        <v>3.2972800000000002</v>
      </c>
      <c r="N48">
        <v>3.3217310000000002</v>
      </c>
      <c r="O48">
        <v>3.3494079999999999</v>
      </c>
      <c r="P48">
        <v>3.36015</v>
      </c>
      <c r="Q48">
        <v>3.3704010000000002</v>
      </c>
      <c r="R48">
        <v>3.3861289999999999</v>
      </c>
      <c r="S48">
        <v>3.4109799999999999</v>
      </c>
      <c r="T48">
        <v>3.439343</v>
      </c>
      <c r="U48">
        <v>3.4679449999999998</v>
      </c>
      <c r="V48">
        <v>3.5072670000000001</v>
      </c>
      <c r="W48">
        <v>3.5320360000000002</v>
      </c>
      <c r="X48">
        <v>3.560416</v>
      </c>
      <c r="Y48">
        <v>3.5821390000000002</v>
      </c>
      <c r="Z48">
        <v>3.6056689999999998</v>
      </c>
      <c r="AA48">
        <v>3.6289790000000002</v>
      </c>
      <c r="AB48">
        <v>3.6470989999999999</v>
      </c>
      <c r="AC48">
        <v>3.663198</v>
      </c>
      <c r="AD48">
        <v>3.6875369999999998</v>
      </c>
      <c r="AE48">
        <v>3.715001</v>
      </c>
      <c r="AF48">
        <v>3.7445550000000001</v>
      </c>
      <c r="AG48">
        <v>3.7797260000000001</v>
      </c>
      <c r="AH48">
        <v>3.8048850000000001</v>
      </c>
      <c r="AI48">
        <v>3.831318</v>
      </c>
      <c r="AJ48">
        <v>3.859823</v>
      </c>
      <c r="AK48" s="285">
        <v>7.0000000000000001E-3</v>
      </c>
    </row>
    <row r="49" spans="1:37" ht="15" customHeight="1" x14ac:dyDescent="0.45">
      <c r="A49" s="25" t="s">
        <v>155</v>
      </c>
      <c r="B49" s="29" t="s">
        <v>122</v>
      </c>
      <c r="C49">
        <v>3.4246240000000001</v>
      </c>
      <c r="D49">
        <v>3.7644570000000002</v>
      </c>
      <c r="E49">
        <v>3.9605160000000001</v>
      </c>
      <c r="F49">
        <v>4.3540770000000002</v>
      </c>
      <c r="G49">
        <v>4.7650670000000002</v>
      </c>
      <c r="H49">
        <v>4.9969130000000002</v>
      </c>
      <c r="I49">
        <v>5.2097519999999999</v>
      </c>
      <c r="J49">
        <v>5.2906630000000003</v>
      </c>
      <c r="K49">
        <v>5.3661070000000004</v>
      </c>
      <c r="L49">
        <v>5.4040280000000003</v>
      </c>
      <c r="M49">
        <v>5.4638140000000002</v>
      </c>
      <c r="N49">
        <v>5.5325870000000004</v>
      </c>
      <c r="O49">
        <v>5.6697480000000002</v>
      </c>
      <c r="P49">
        <v>5.7549549999999998</v>
      </c>
      <c r="Q49">
        <v>5.8686550000000004</v>
      </c>
      <c r="R49">
        <v>5.8990140000000002</v>
      </c>
      <c r="S49">
        <v>5.9398439999999999</v>
      </c>
      <c r="T49">
        <v>6.054894</v>
      </c>
      <c r="U49">
        <v>6.1828209999999997</v>
      </c>
      <c r="V49">
        <v>6.3752360000000001</v>
      </c>
      <c r="W49">
        <v>6.5578529999999997</v>
      </c>
      <c r="X49">
        <v>6.7634100000000004</v>
      </c>
      <c r="Y49">
        <v>6.986389</v>
      </c>
      <c r="Z49">
        <v>7.0460919999999998</v>
      </c>
      <c r="AA49">
        <v>7.2432619999999996</v>
      </c>
      <c r="AB49">
        <v>7.3045559999999998</v>
      </c>
      <c r="AC49">
        <v>7.5015840000000003</v>
      </c>
      <c r="AD49">
        <v>7.5858850000000002</v>
      </c>
      <c r="AE49">
        <v>7.6687019999999997</v>
      </c>
      <c r="AF49">
        <v>7.9104429999999999</v>
      </c>
      <c r="AG49">
        <v>8.1845619999999997</v>
      </c>
      <c r="AH49">
        <v>8.3174880000000009</v>
      </c>
      <c r="AI49">
        <v>8.5733859999999993</v>
      </c>
      <c r="AJ49">
        <v>8.7683</v>
      </c>
      <c r="AK49" s="285">
        <v>2.7E-2</v>
      </c>
    </row>
    <row r="50" spans="1:37" ht="15" customHeight="1" x14ac:dyDescent="0.45">
      <c r="A50" s="25" t="s">
        <v>156</v>
      </c>
      <c r="B50" s="29" t="s">
        <v>157</v>
      </c>
      <c r="C50">
        <v>0.31703999999999999</v>
      </c>
      <c r="D50">
        <v>0.309639</v>
      </c>
      <c r="E50">
        <v>0.31717600000000001</v>
      </c>
      <c r="F50">
        <v>0.316805</v>
      </c>
      <c r="G50">
        <v>0.32339600000000002</v>
      </c>
      <c r="H50">
        <v>0.31376999999999999</v>
      </c>
      <c r="I50">
        <v>0.30993900000000002</v>
      </c>
      <c r="J50">
        <v>0.31029099999999998</v>
      </c>
      <c r="K50">
        <v>0.31339</v>
      </c>
      <c r="L50">
        <v>0.31535400000000002</v>
      </c>
      <c r="M50">
        <v>0.326797</v>
      </c>
      <c r="N50">
        <v>0.34439500000000001</v>
      </c>
      <c r="O50">
        <v>0.34945900000000002</v>
      </c>
      <c r="P50">
        <v>0.35772799999999999</v>
      </c>
      <c r="Q50">
        <v>0.35308800000000001</v>
      </c>
      <c r="R50">
        <v>0.35998599999999997</v>
      </c>
      <c r="S50">
        <v>0.361178</v>
      </c>
      <c r="T50">
        <v>0.36929600000000001</v>
      </c>
      <c r="U50">
        <v>0.36412600000000001</v>
      </c>
      <c r="V50">
        <v>0.365367</v>
      </c>
      <c r="W50">
        <v>0.36659199999999997</v>
      </c>
      <c r="X50">
        <v>0.36816300000000002</v>
      </c>
      <c r="Y50">
        <v>0.370056</v>
      </c>
      <c r="Z50">
        <v>0.37320199999999998</v>
      </c>
      <c r="AA50">
        <v>0.371811</v>
      </c>
      <c r="AB50">
        <v>0.370396</v>
      </c>
      <c r="AC50">
        <v>0.368977</v>
      </c>
      <c r="AD50">
        <v>0.367562</v>
      </c>
      <c r="AE50">
        <v>0.36716100000000002</v>
      </c>
      <c r="AF50">
        <v>0.36560300000000001</v>
      </c>
      <c r="AG50">
        <v>0.36471999999999999</v>
      </c>
      <c r="AH50">
        <v>0.36427399999999999</v>
      </c>
      <c r="AI50">
        <v>0.36451699999999998</v>
      </c>
      <c r="AJ50">
        <v>0.36491800000000002</v>
      </c>
      <c r="AK50" s="285">
        <v>5.0000000000000001E-3</v>
      </c>
    </row>
    <row r="51" spans="1:37" ht="15" customHeight="1" x14ac:dyDescent="0.45">
      <c r="A51" s="25" t="s">
        <v>158</v>
      </c>
      <c r="B51" s="28" t="s">
        <v>159</v>
      </c>
      <c r="C51">
        <v>97.406081999999998</v>
      </c>
      <c r="D51">
        <v>100.128677</v>
      </c>
      <c r="E51">
        <v>100.26207700000001</v>
      </c>
      <c r="F51">
        <v>100.184364</v>
      </c>
      <c r="G51">
        <v>100.06237</v>
      </c>
      <c r="H51">
        <v>99.886443999999997</v>
      </c>
      <c r="I51">
        <v>99.640952999999996</v>
      </c>
      <c r="J51">
        <v>99.543723999999997</v>
      </c>
      <c r="K51">
        <v>99.303321999999994</v>
      </c>
      <c r="L51">
        <v>99.150711000000001</v>
      </c>
      <c r="M51">
        <v>99.067702999999995</v>
      </c>
      <c r="N51">
        <v>99.189071999999996</v>
      </c>
      <c r="O51">
        <v>99.233970999999997</v>
      </c>
      <c r="P51">
        <v>99.162384000000003</v>
      </c>
      <c r="Q51">
        <v>99.187515000000005</v>
      </c>
      <c r="R51">
        <v>99.059105000000002</v>
      </c>
      <c r="S51">
        <v>99.036781000000005</v>
      </c>
      <c r="T51">
        <v>99.096503999999996</v>
      </c>
      <c r="U51">
        <v>99.272118000000006</v>
      </c>
      <c r="V51">
        <v>99.575500000000005</v>
      </c>
      <c r="W51">
        <v>99.916488999999999</v>
      </c>
      <c r="X51">
        <v>100.372772</v>
      </c>
      <c r="Y51">
        <v>100.75876599999999</v>
      </c>
      <c r="Z51">
        <v>101.151764</v>
      </c>
      <c r="AA51">
        <v>101.545982</v>
      </c>
      <c r="AB51">
        <v>101.91615299999999</v>
      </c>
      <c r="AC51">
        <v>102.326019</v>
      </c>
      <c r="AD51">
        <v>102.84172100000001</v>
      </c>
      <c r="AE51">
        <v>103.43718699999999</v>
      </c>
      <c r="AF51">
        <v>104.015953</v>
      </c>
      <c r="AG51">
        <v>104.669342</v>
      </c>
      <c r="AH51">
        <v>105.352097</v>
      </c>
      <c r="AI51">
        <v>105.914917</v>
      </c>
      <c r="AJ51">
        <v>106.551704</v>
      </c>
      <c r="AK51" s="285">
        <v>2E-3</v>
      </c>
    </row>
    <row r="52" spans="1:37" ht="15" customHeight="1" x14ac:dyDescent="0.45">
      <c r="C52"/>
      <c r="D52"/>
      <c r="E52"/>
      <c r="F52"/>
      <c r="G52"/>
      <c r="H52"/>
      <c r="I52"/>
      <c r="J52"/>
      <c r="K52"/>
      <c r="L52"/>
      <c r="M52"/>
      <c r="N52"/>
      <c r="O52"/>
      <c r="P52"/>
      <c r="Q52"/>
      <c r="R52"/>
      <c r="S52"/>
      <c r="T52"/>
      <c r="U52"/>
      <c r="V52"/>
      <c r="W52"/>
      <c r="X52"/>
      <c r="Y52"/>
      <c r="Z52"/>
      <c r="AA52"/>
      <c r="AB52"/>
      <c r="AC52"/>
      <c r="AD52"/>
      <c r="AE52"/>
      <c r="AF52"/>
      <c r="AG52"/>
      <c r="AH52"/>
      <c r="AI52"/>
      <c r="AJ52"/>
      <c r="AK52" s="285"/>
    </row>
    <row r="53" spans="1:37" ht="15" customHeight="1" x14ac:dyDescent="0.45">
      <c r="B53" s="28" t="s">
        <v>160</v>
      </c>
      <c r="C53"/>
      <c r="D53"/>
      <c r="E53"/>
      <c r="F53"/>
      <c r="G53"/>
      <c r="H53"/>
      <c r="I53"/>
      <c r="J53"/>
      <c r="K53"/>
      <c r="L53"/>
      <c r="M53"/>
      <c r="N53"/>
      <c r="O53"/>
      <c r="P53"/>
      <c r="Q53"/>
      <c r="R53"/>
      <c r="S53"/>
      <c r="T53"/>
      <c r="U53"/>
      <c r="V53"/>
      <c r="W53"/>
      <c r="X53"/>
      <c r="Y53"/>
      <c r="Z53"/>
      <c r="AA53"/>
      <c r="AB53"/>
      <c r="AC53"/>
      <c r="AD53"/>
      <c r="AE53"/>
      <c r="AF53"/>
      <c r="AG53"/>
      <c r="AH53"/>
      <c r="AI53"/>
      <c r="AJ53"/>
      <c r="AK53"/>
    </row>
    <row r="54" spans="1:37" ht="15" customHeight="1" x14ac:dyDescent="0.45">
      <c r="A54" s="25" t="s">
        <v>161</v>
      </c>
      <c r="B54" s="29" t="s">
        <v>162</v>
      </c>
      <c r="C54">
        <v>55.214503999999998</v>
      </c>
      <c r="D54">
        <v>74.429001</v>
      </c>
      <c r="E54">
        <v>73.257606999999993</v>
      </c>
      <c r="F54">
        <v>73.266105999999994</v>
      </c>
      <c r="G54">
        <v>74.433693000000005</v>
      </c>
      <c r="H54">
        <v>74.398231999999993</v>
      </c>
      <c r="I54">
        <v>76.210883999999993</v>
      </c>
      <c r="J54">
        <v>79.322982999999994</v>
      </c>
      <c r="K54">
        <v>81.732917999999998</v>
      </c>
      <c r="L54">
        <v>84.865409999999997</v>
      </c>
      <c r="M54">
        <v>87.495482999999993</v>
      </c>
      <c r="N54">
        <v>89.418518000000006</v>
      </c>
      <c r="O54">
        <v>91.247551000000001</v>
      </c>
      <c r="P54">
        <v>92.982558999999995</v>
      </c>
      <c r="Q54">
        <v>94.623581000000001</v>
      </c>
      <c r="R54">
        <v>96.170569999999998</v>
      </c>
      <c r="S54">
        <v>97.623558000000003</v>
      </c>
      <c r="T54">
        <v>98.982535999999996</v>
      </c>
      <c r="U54">
        <v>100.247505</v>
      </c>
      <c r="V54">
        <v>101.418449</v>
      </c>
      <c r="W54">
        <v>102.49539900000001</v>
      </c>
      <c r="X54">
        <v>103.478325</v>
      </c>
      <c r="Y54">
        <v>104.367256</v>
      </c>
      <c r="Z54">
        <v>105.162155</v>
      </c>
      <c r="AA54">
        <v>105.863068</v>
      </c>
      <c r="AB54">
        <v>106.469955</v>
      </c>
      <c r="AC54">
        <v>106.982834</v>
      </c>
      <c r="AD54">
        <v>107.401703</v>
      </c>
      <c r="AE54">
        <v>107.726562</v>
      </c>
      <c r="AF54">
        <v>107.957397</v>
      </c>
      <c r="AG54">
        <v>108.094238</v>
      </c>
      <c r="AH54">
        <v>108.137062</v>
      </c>
      <c r="AI54">
        <v>108.085869</v>
      </c>
      <c r="AJ54">
        <v>107.940681</v>
      </c>
      <c r="AK54" s="285">
        <v>1.2E-2</v>
      </c>
    </row>
    <row r="55" spans="1:37" ht="15" customHeight="1" x14ac:dyDescent="0.45">
      <c r="A55" s="25" t="s">
        <v>163</v>
      </c>
      <c r="B55" s="29" t="s">
        <v>164</v>
      </c>
      <c r="C55">
        <v>51.789535999999998</v>
      </c>
      <c r="D55">
        <v>68.463997000000006</v>
      </c>
      <c r="E55">
        <v>67.884033000000002</v>
      </c>
      <c r="F55">
        <v>69.722983999999997</v>
      </c>
      <c r="G55">
        <v>71.232567000000003</v>
      </c>
      <c r="H55">
        <v>70.517876000000001</v>
      </c>
      <c r="I55">
        <v>72.098442000000006</v>
      </c>
      <c r="J55">
        <v>75.207099999999997</v>
      </c>
      <c r="K55">
        <v>77.915436</v>
      </c>
      <c r="L55">
        <v>80.036957000000001</v>
      </c>
      <c r="M55">
        <v>82.337890999999999</v>
      </c>
      <c r="N55">
        <v>84.052093999999997</v>
      </c>
      <c r="O55">
        <v>85.959564</v>
      </c>
      <c r="P55">
        <v>87.344787999999994</v>
      </c>
      <c r="Q55">
        <v>89.209793000000005</v>
      </c>
      <c r="R55">
        <v>90.343200999999993</v>
      </c>
      <c r="S55">
        <v>93.033378999999996</v>
      </c>
      <c r="T55">
        <v>93.656341999999995</v>
      </c>
      <c r="U55">
        <v>95.197754000000003</v>
      </c>
      <c r="V55">
        <v>97.117416000000006</v>
      </c>
      <c r="W55">
        <v>96.790642000000005</v>
      </c>
      <c r="X55">
        <v>97.973938000000004</v>
      </c>
      <c r="Y55">
        <v>98.730873000000003</v>
      </c>
      <c r="Z55">
        <v>100.18422700000001</v>
      </c>
      <c r="AA55">
        <v>100.78424099999999</v>
      </c>
      <c r="AB55">
        <v>102.143822</v>
      </c>
      <c r="AC55">
        <v>102.428619</v>
      </c>
      <c r="AD55">
        <v>102.979614</v>
      </c>
      <c r="AE55">
        <v>103.530373</v>
      </c>
      <c r="AF55">
        <v>103.890556</v>
      </c>
      <c r="AG55">
        <v>104.19703699999999</v>
      </c>
      <c r="AH55">
        <v>104.497467</v>
      </c>
      <c r="AI55">
        <v>104.558632</v>
      </c>
      <c r="AJ55">
        <v>104.52319300000001</v>
      </c>
      <c r="AK55" s="285">
        <v>1.2999999999999999E-2</v>
      </c>
    </row>
    <row r="56" spans="1:37" ht="15" customHeight="1" x14ac:dyDescent="0.45">
      <c r="A56" s="25" t="s">
        <v>165</v>
      </c>
      <c r="B56" s="29" t="s">
        <v>166</v>
      </c>
      <c r="C56">
        <v>3.0836299999999999</v>
      </c>
      <c r="D56">
        <v>2.9923649999999999</v>
      </c>
      <c r="E56">
        <v>3.026332</v>
      </c>
      <c r="F56">
        <v>3.083942</v>
      </c>
      <c r="G56">
        <v>2.99987</v>
      </c>
      <c r="H56">
        <v>3.002637</v>
      </c>
      <c r="I56">
        <v>3.1302289999999999</v>
      </c>
      <c r="J56">
        <v>3.3051210000000002</v>
      </c>
      <c r="K56">
        <v>3.533318</v>
      </c>
      <c r="L56">
        <v>3.6049769999999999</v>
      </c>
      <c r="M56">
        <v>3.6287340000000001</v>
      </c>
      <c r="N56">
        <v>3.707767</v>
      </c>
      <c r="O56">
        <v>3.724675</v>
      </c>
      <c r="P56">
        <v>3.7618130000000001</v>
      </c>
      <c r="Q56">
        <v>3.7471329999999998</v>
      </c>
      <c r="R56">
        <v>3.8803160000000001</v>
      </c>
      <c r="S56">
        <v>3.9389460000000001</v>
      </c>
      <c r="T56">
        <v>3.981436</v>
      </c>
      <c r="U56">
        <v>4.0224710000000004</v>
      </c>
      <c r="V56">
        <v>4.0987640000000001</v>
      </c>
      <c r="W56">
        <v>4.1185590000000003</v>
      </c>
      <c r="X56">
        <v>4.1283919999999998</v>
      </c>
      <c r="Y56">
        <v>4.1498549999999996</v>
      </c>
      <c r="Z56">
        <v>4.2088070000000002</v>
      </c>
      <c r="AA56">
        <v>4.1960259999999998</v>
      </c>
      <c r="AB56">
        <v>4.2374489999999998</v>
      </c>
      <c r="AC56">
        <v>4.2976609999999997</v>
      </c>
      <c r="AD56">
        <v>4.37676</v>
      </c>
      <c r="AE56">
        <v>4.4488190000000003</v>
      </c>
      <c r="AF56">
        <v>4.499123</v>
      </c>
      <c r="AG56">
        <v>4.5666700000000002</v>
      </c>
      <c r="AH56">
        <v>4.6923170000000001</v>
      </c>
      <c r="AI56">
        <v>4.7867629999999997</v>
      </c>
      <c r="AJ56">
        <v>4.8660560000000004</v>
      </c>
      <c r="AK56" s="285">
        <v>1.4999999999999999E-2</v>
      </c>
    </row>
    <row r="57" spans="1:37" ht="15" customHeight="1" x14ac:dyDescent="0.45">
      <c r="A57" s="25" t="s">
        <v>167</v>
      </c>
      <c r="B57" s="29" t="s">
        <v>168</v>
      </c>
      <c r="C57">
        <v>36.697848999999998</v>
      </c>
      <c r="D57">
        <v>33.627673999999999</v>
      </c>
      <c r="E57">
        <v>32.703133000000001</v>
      </c>
      <c r="F57">
        <v>32.847999999999999</v>
      </c>
      <c r="G57">
        <v>32.373829000000001</v>
      </c>
      <c r="H57">
        <v>33.017128</v>
      </c>
      <c r="I57">
        <v>33.309443999999999</v>
      </c>
      <c r="J57">
        <v>32.686957999999997</v>
      </c>
      <c r="K57">
        <v>32.767741999999998</v>
      </c>
      <c r="L57">
        <v>32.929248999999999</v>
      </c>
      <c r="M57">
        <v>33.062308999999999</v>
      </c>
      <c r="N57">
        <v>32.441467000000003</v>
      </c>
      <c r="O57">
        <v>32.411552</v>
      </c>
      <c r="P57">
        <v>32.001877</v>
      </c>
      <c r="Q57">
        <v>32.022984000000001</v>
      </c>
      <c r="R57">
        <v>32.305477000000003</v>
      </c>
      <c r="S57">
        <v>32.312835999999997</v>
      </c>
      <c r="T57">
        <v>32.149925000000003</v>
      </c>
      <c r="U57">
        <v>32.299858</v>
      </c>
      <c r="V57">
        <v>32.401313999999999</v>
      </c>
      <c r="W57">
        <v>32.627482999999998</v>
      </c>
      <c r="X57">
        <v>32.804405000000003</v>
      </c>
      <c r="Y57">
        <v>32.865475000000004</v>
      </c>
      <c r="Z57">
        <v>32.742328999999998</v>
      </c>
      <c r="AA57">
        <v>32.768177000000001</v>
      </c>
      <c r="AB57">
        <v>32.740375999999998</v>
      </c>
      <c r="AC57">
        <v>32.718246000000001</v>
      </c>
      <c r="AD57">
        <v>32.780399000000003</v>
      </c>
      <c r="AE57">
        <v>33.013992000000002</v>
      </c>
      <c r="AF57">
        <v>32.878352999999997</v>
      </c>
      <c r="AG57">
        <v>32.743130000000001</v>
      </c>
      <c r="AH57">
        <v>32.889476999999999</v>
      </c>
      <c r="AI57">
        <v>32.964146</v>
      </c>
      <c r="AJ57">
        <v>32.974831000000002</v>
      </c>
      <c r="AK57" s="285">
        <v>-1E-3</v>
      </c>
    </row>
    <row r="58" spans="1:37" ht="15" customHeight="1" x14ac:dyDescent="0.45">
      <c r="A58" s="25" t="s">
        <v>169</v>
      </c>
      <c r="B58" s="29" t="s">
        <v>170</v>
      </c>
      <c r="C58">
        <v>1.7821260000000001</v>
      </c>
      <c r="D58">
        <v>1.6452340000000001</v>
      </c>
      <c r="E58">
        <v>1.6071089999999999</v>
      </c>
      <c r="F58">
        <v>1.6049819999999999</v>
      </c>
      <c r="G58">
        <v>1.5897889999999999</v>
      </c>
      <c r="H58">
        <v>1.6063339999999999</v>
      </c>
      <c r="I58">
        <v>1.612806</v>
      </c>
      <c r="J58">
        <v>1.58473</v>
      </c>
      <c r="K58">
        <v>1.58901</v>
      </c>
      <c r="L58">
        <v>1.5953139999999999</v>
      </c>
      <c r="M58">
        <v>1.6028</v>
      </c>
      <c r="N58">
        <v>1.579664</v>
      </c>
      <c r="O58">
        <v>1.580935</v>
      </c>
      <c r="P58">
        <v>1.567699</v>
      </c>
      <c r="Q58">
        <v>1.5698259999999999</v>
      </c>
      <c r="R58">
        <v>1.5790930000000001</v>
      </c>
      <c r="S58">
        <v>1.5816920000000001</v>
      </c>
      <c r="T58">
        <v>1.578722</v>
      </c>
      <c r="U58">
        <v>1.585404</v>
      </c>
      <c r="V58">
        <v>1.5908599999999999</v>
      </c>
      <c r="W58">
        <v>1.5995729999999999</v>
      </c>
      <c r="X58">
        <v>1.607629</v>
      </c>
      <c r="Y58">
        <v>1.61147</v>
      </c>
      <c r="Z58">
        <v>1.607175</v>
      </c>
      <c r="AA58">
        <v>1.6076410000000001</v>
      </c>
      <c r="AB58">
        <v>1.607542</v>
      </c>
      <c r="AC58">
        <v>1.6074189999999999</v>
      </c>
      <c r="AD58">
        <v>1.610417</v>
      </c>
      <c r="AE58">
        <v>1.6193660000000001</v>
      </c>
      <c r="AF58">
        <v>1.6150929999999999</v>
      </c>
      <c r="AG58">
        <v>1.610079</v>
      </c>
      <c r="AH58">
        <v>1.6156029999999999</v>
      </c>
      <c r="AI58">
        <v>1.6203339999999999</v>
      </c>
      <c r="AJ58">
        <v>1.6206020000000001</v>
      </c>
      <c r="AK58" s="285">
        <v>0</v>
      </c>
    </row>
    <row r="59" spans="1:37" ht="15" customHeight="1" x14ac:dyDescent="0.45">
      <c r="A59" s="25" t="s">
        <v>171</v>
      </c>
      <c r="B59" s="29" t="s">
        <v>172</v>
      </c>
      <c r="C59">
        <v>2.227144</v>
      </c>
      <c r="D59">
        <v>2.2960989999999999</v>
      </c>
      <c r="E59">
        <v>2.288043</v>
      </c>
      <c r="F59">
        <v>2.2918590000000001</v>
      </c>
      <c r="G59">
        <v>2.366663</v>
      </c>
      <c r="H59">
        <v>2.3722050000000001</v>
      </c>
      <c r="I59">
        <v>2.3701159999999999</v>
      </c>
      <c r="J59">
        <v>2.3359830000000001</v>
      </c>
      <c r="K59">
        <v>2.3504179999999999</v>
      </c>
      <c r="L59">
        <v>2.3506019999999999</v>
      </c>
      <c r="M59">
        <v>2.3590779999999998</v>
      </c>
      <c r="N59">
        <v>2.3652730000000002</v>
      </c>
      <c r="O59">
        <v>2.3849749999999998</v>
      </c>
      <c r="P59">
        <v>2.4031440000000002</v>
      </c>
      <c r="Q59">
        <v>2.4041440000000001</v>
      </c>
      <c r="R59">
        <v>2.3992840000000002</v>
      </c>
      <c r="S59">
        <v>2.4017379999999999</v>
      </c>
      <c r="T59">
        <v>2.4025690000000002</v>
      </c>
      <c r="U59">
        <v>2.4079519999999999</v>
      </c>
      <c r="V59">
        <v>2.4154949999999999</v>
      </c>
      <c r="W59">
        <v>2.4236040000000001</v>
      </c>
      <c r="X59">
        <v>2.4302640000000002</v>
      </c>
      <c r="Y59">
        <v>2.436096</v>
      </c>
      <c r="Z59">
        <v>2.4386399999999999</v>
      </c>
      <c r="AA59">
        <v>2.4410120000000002</v>
      </c>
      <c r="AB59">
        <v>2.4410180000000001</v>
      </c>
      <c r="AC59">
        <v>2.4401169999999999</v>
      </c>
      <c r="AD59">
        <v>2.438885</v>
      </c>
      <c r="AE59">
        <v>2.4406699999999999</v>
      </c>
      <c r="AF59">
        <v>2.4413939999999998</v>
      </c>
      <c r="AG59">
        <v>2.4395859999999998</v>
      </c>
      <c r="AH59">
        <v>2.4403280000000001</v>
      </c>
      <c r="AI59">
        <v>2.4420829999999998</v>
      </c>
      <c r="AJ59">
        <v>2.4424260000000002</v>
      </c>
      <c r="AK59" s="285">
        <v>2E-3</v>
      </c>
    </row>
    <row r="60" spans="1:37" ht="15" customHeight="1" x14ac:dyDescent="0.45">
      <c r="A60" s="25" t="s">
        <v>173</v>
      </c>
      <c r="B60" s="29" t="s">
        <v>174</v>
      </c>
      <c r="C60">
        <v>10.803350999999999</v>
      </c>
      <c r="D60">
        <v>10.555153000000001</v>
      </c>
      <c r="E60">
        <v>10.452851000000001</v>
      </c>
      <c r="F60">
        <v>10.240713</v>
      </c>
      <c r="G60">
        <v>10.114269</v>
      </c>
      <c r="H60">
        <v>10.111283</v>
      </c>
      <c r="I60">
        <v>10.127075</v>
      </c>
      <c r="J60">
        <v>10.200208999999999</v>
      </c>
      <c r="K60">
        <v>10.319483</v>
      </c>
      <c r="L60">
        <v>10.392035999999999</v>
      </c>
      <c r="M60">
        <v>10.400949000000001</v>
      </c>
      <c r="N60">
        <v>10.422434000000001</v>
      </c>
      <c r="O60">
        <v>10.413136</v>
      </c>
      <c r="P60">
        <v>10.447011</v>
      </c>
      <c r="Q60">
        <v>10.461817</v>
      </c>
      <c r="R60">
        <v>10.516177000000001</v>
      </c>
      <c r="S60">
        <v>10.541268000000001</v>
      </c>
      <c r="T60">
        <v>10.556597</v>
      </c>
      <c r="U60">
        <v>10.558515999999999</v>
      </c>
      <c r="V60">
        <v>10.577109</v>
      </c>
      <c r="W60">
        <v>10.597333000000001</v>
      </c>
      <c r="X60">
        <v>10.586905</v>
      </c>
      <c r="Y60">
        <v>10.566421</v>
      </c>
      <c r="Z60">
        <v>10.518877</v>
      </c>
      <c r="AA60">
        <v>10.544485999999999</v>
      </c>
      <c r="AB60">
        <v>10.514459</v>
      </c>
      <c r="AC60">
        <v>10.503579</v>
      </c>
      <c r="AD60">
        <v>10.487422</v>
      </c>
      <c r="AE60">
        <v>10.490791</v>
      </c>
      <c r="AF60">
        <v>10.499860999999999</v>
      </c>
      <c r="AG60">
        <v>10.511697</v>
      </c>
      <c r="AH60">
        <v>10.524551000000001</v>
      </c>
      <c r="AI60">
        <v>10.524112000000001</v>
      </c>
      <c r="AJ60">
        <v>10.505855</v>
      </c>
      <c r="AK60" s="285">
        <v>0</v>
      </c>
    </row>
    <row r="61" spans="1:37" ht="15" customHeight="1" x14ac:dyDescent="0.45">
      <c r="C61"/>
      <c r="D61"/>
      <c r="E61"/>
      <c r="F61"/>
      <c r="G61"/>
      <c r="H61"/>
      <c r="I61"/>
      <c r="J61"/>
      <c r="K61"/>
      <c r="L61"/>
      <c r="M61"/>
      <c r="N61"/>
      <c r="O61"/>
      <c r="P61"/>
      <c r="Q61"/>
      <c r="R61"/>
      <c r="S61"/>
      <c r="T61"/>
      <c r="U61"/>
      <c r="V61"/>
      <c r="W61"/>
      <c r="X61"/>
      <c r="Y61"/>
      <c r="Z61"/>
      <c r="AA61"/>
      <c r="AB61"/>
      <c r="AC61"/>
      <c r="AD61"/>
      <c r="AE61"/>
      <c r="AF61"/>
      <c r="AG61"/>
      <c r="AH61"/>
      <c r="AI61"/>
      <c r="AJ61"/>
      <c r="AK61" s="285"/>
    </row>
    <row r="62" spans="1:37" ht="15" customHeight="1" x14ac:dyDescent="0.45">
      <c r="C62"/>
      <c r="D62"/>
      <c r="E62"/>
      <c r="F62"/>
      <c r="G62"/>
      <c r="H62"/>
      <c r="I62"/>
      <c r="J62"/>
      <c r="K62"/>
      <c r="L62"/>
      <c r="M62"/>
      <c r="N62"/>
      <c r="O62"/>
      <c r="P62"/>
      <c r="Q62"/>
      <c r="R62"/>
      <c r="S62"/>
      <c r="T62"/>
      <c r="U62"/>
      <c r="V62"/>
      <c r="W62"/>
      <c r="X62"/>
      <c r="Y62"/>
      <c r="Z62"/>
      <c r="AA62"/>
      <c r="AB62"/>
      <c r="AC62"/>
      <c r="AD62"/>
      <c r="AE62"/>
      <c r="AF62"/>
      <c r="AG62"/>
      <c r="AH62"/>
      <c r="AI62"/>
      <c r="AJ62"/>
      <c r="AK62" s="285"/>
    </row>
    <row r="63" spans="1:37" ht="15" customHeight="1" x14ac:dyDescent="0.45">
      <c r="B63" s="28" t="s">
        <v>175</v>
      </c>
      <c r="C63"/>
      <c r="D63"/>
      <c r="E63"/>
      <c r="F63"/>
      <c r="G63"/>
      <c r="H63"/>
      <c r="I63"/>
      <c r="J63"/>
      <c r="K63"/>
      <c r="L63"/>
      <c r="M63"/>
      <c r="N63"/>
      <c r="O63"/>
      <c r="P63"/>
      <c r="Q63"/>
      <c r="R63"/>
      <c r="S63"/>
      <c r="T63"/>
      <c r="U63"/>
      <c r="V63"/>
      <c r="W63"/>
      <c r="X63"/>
      <c r="Y63"/>
      <c r="Z63"/>
      <c r="AA63"/>
      <c r="AB63"/>
      <c r="AC63"/>
      <c r="AD63"/>
      <c r="AE63"/>
      <c r="AF63"/>
      <c r="AG63"/>
      <c r="AH63"/>
      <c r="AI63"/>
      <c r="AJ63"/>
      <c r="AK63"/>
    </row>
    <row r="64" spans="1:37" ht="15" customHeight="1" x14ac:dyDescent="0.45">
      <c r="A64" s="25" t="s">
        <v>176</v>
      </c>
      <c r="B64" s="29" t="s">
        <v>162</v>
      </c>
      <c r="C64">
        <v>54.151001000000001</v>
      </c>
      <c r="D64">
        <v>74.429001</v>
      </c>
      <c r="E64">
        <v>75.063004000000006</v>
      </c>
      <c r="F64">
        <v>77.148781</v>
      </c>
      <c r="G64">
        <v>80.468941000000001</v>
      </c>
      <c r="H64">
        <v>82.477271999999999</v>
      </c>
      <c r="I64">
        <v>86.573234999999997</v>
      </c>
      <c r="J64">
        <v>92.241028</v>
      </c>
      <c r="K64">
        <v>97.226166000000006</v>
      </c>
      <c r="L64">
        <v>103.252098</v>
      </c>
      <c r="M64">
        <v>108.871307</v>
      </c>
      <c r="N64">
        <v>113.76338200000001</v>
      </c>
      <c r="O64">
        <v>118.676323</v>
      </c>
      <c r="P64">
        <v>123.545815</v>
      </c>
      <c r="Q64">
        <v>128.430328</v>
      </c>
      <c r="R64">
        <v>133.366028</v>
      </c>
      <c r="S64">
        <v>138.34072900000001</v>
      </c>
      <c r="T64">
        <v>143.338562</v>
      </c>
      <c r="U64">
        <v>148.38800000000001</v>
      </c>
      <c r="V64">
        <v>153.48461900000001</v>
      </c>
      <c r="W64">
        <v>158.58805799999999</v>
      </c>
      <c r="X64">
        <v>163.692566</v>
      </c>
      <c r="Y64">
        <v>168.80641199999999</v>
      </c>
      <c r="Z64">
        <v>173.94075000000001</v>
      </c>
      <c r="AA64">
        <v>179.10041799999999</v>
      </c>
      <c r="AB64">
        <v>184.25718699999999</v>
      </c>
      <c r="AC64">
        <v>189.44558699999999</v>
      </c>
      <c r="AD64">
        <v>194.63145399999999</v>
      </c>
      <c r="AE64">
        <v>199.829285</v>
      </c>
      <c r="AF64">
        <v>205.002106</v>
      </c>
      <c r="AG64">
        <v>210.17541499999999</v>
      </c>
      <c r="AH64">
        <v>215.36634799999999</v>
      </c>
      <c r="AI64">
        <v>220.55384799999999</v>
      </c>
      <c r="AJ64">
        <v>225.735626</v>
      </c>
      <c r="AK64" s="285">
        <v>3.5000000000000003E-2</v>
      </c>
    </row>
    <row r="65" spans="1:37" ht="15" customHeight="1" x14ac:dyDescent="0.45">
      <c r="A65" s="25" t="s">
        <v>177</v>
      </c>
      <c r="B65" s="29" t="s">
        <v>164</v>
      </c>
      <c r="C65">
        <v>50.792000000000002</v>
      </c>
      <c r="D65">
        <v>68.463997000000006</v>
      </c>
      <c r="E65">
        <v>69.556999000000005</v>
      </c>
      <c r="F65">
        <v>73.417884999999998</v>
      </c>
      <c r="G65">
        <v>77.008262999999999</v>
      </c>
      <c r="H65">
        <v>78.175545</v>
      </c>
      <c r="I65">
        <v>81.901627000000005</v>
      </c>
      <c r="J65">
        <v>87.454857000000004</v>
      </c>
      <c r="K65">
        <v>92.685051000000001</v>
      </c>
      <c r="L65">
        <v>97.377525000000006</v>
      </c>
      <c r="M65">
        <v>102.45367400000001</v>
      </c>
      <c r="N65">
        <v>106.935913</v>
      </c>
      <c r="O65">
        <v>111.79879</v>
      </c>
      <c r="P65">
        <v>116.05490899999999</v>
      </c>
      <c r="Q65">
        <v>121.082336</v>
      </c>
      <c r="R65">
        <v>125.28482099999999</v>
      </c>
      <c r="S65">
        <v>131.83606</v>
      </c>
      <c r="T65">
        <v>135.625595</v>
      </c>
      <c r="U65">
        <v>140.913284</v>
      </c>
      <c r="V65">
        <v>146.975525</v>
      </c>
      <c r="W65">
        <v>149.76126099999999</v>
      </c>
      <c r="X65">
        <v>154.985153</v>
      </c>
      <c r="Y65">
        <v>159.689987</v>
      </c>
      <c r="Z65">
        <v>165.707123</v>
      </c>
      <c r="AA65">
        <v>170.50799599999999</v>
      </c>
      <c r="AB65">
        <v>176.77037000000001</v>
      </c>
      <c r="AC65">
        <v>181.380966</v>
      </c>
      <c r="AD65">
        <v>186.617828</v>
      </c>
      <c r="AE65">
        <v>192.04548600000001</v>
      </c>
      <c r="AF65">
        <v>197.27950999999999</v>
      </c>
      <c r="AG65">
        <v>202.59780900000001</v>
      </c>
      <c r="AH65">
        <v>208.11772199999999</v>
      </c>
      <c r="AI65">
        <v>213.356369</v>
      </c>
      <c r="AJ65">
        <v>218.58865399999999</v>
      </c>
      <c r="AK65" s="285">
        <v>3.6999999999999998E-2</v>
      </c>
    </row>
    <row r="66" spans="1:37" ht="15" customHeight="1" x14ac:dyDescent="0.45">
      <c r="A66" s="25" t="s">
        <v>178</v>
      </c>
      <c r="B66" s="29" t="s">
        <v>166</v>
      </c>
      <c r="C66">
        <v>3.024235</v>
      </c>
      <c r="D66">
        <v>2.9923649999999999</v>
      </c>
      <c r="E66">
        <v>3.1009139999999999</v>
      </c>
      <c r="F66">
        <v>3.2473730000000001</v>
      </c>
      <c r="G66">
        <v>3.243106</v>
      </c>
      <c r="H66">
        <v>3.3286989999999999</v>
      </c>
      <c r="I66">
        <v>3.555844</v>
      </c>
      <c r="J66">
        <v>3.8433730000000002</v>
      </c>
      <c r="K66">
        <v>4.2030919999999998</v>
      </c>
      <c r="L66">
        <v>4.3860200000000003</v>
      </c>
      <c r="M66">
        <v>4.5152609999999997</v>
      </c>
      <c r="N66">
        <v>4.7172340000000004</v>
      </c>
      <c r="O66">
        <v>4.8443019999999999</v>
      </c>
      <c r="P66">
        <v>4.998316</v>
      </c>
      <c r="Q66">
        <v>5.0858949999999998</v>
      </c>
      <c r="R66">
        <v>5.3810880000000001</v>
      </c>
      <c r="S66">
        <v>5.5818149999999997</v>
      </c>
      <c r="T66">
        <v>5.7655969999999996</v>
      </c>
      <c r="U66">
        <v>5.9541279999999999</v>
      </c>
      <c r="V66">
        <v>6.2029860000000001</v>
      </c>
      <c r="W66">
        <v>6.372522</v>
      </c>
      <c r="X66">
        <v>6.53071</v>
      </c>
      <c r="Y66">
        <v>6.7120879999999996</v>
      </c>
      <c r="Z66">
        <v>6.9614669999999998</v>
      </c>
      <c r="AA66">
        <v>7.0988879999999996</v>
      </c>
      <c r="AB66">
        <v>7.3333399999999997</v>
      </c>
      <c r="AC66">
        <v>7.6103139999999998</v>
      </c>
      <c r="AD66">
        <v>7.9314869999999997</v>
      </c>
      <c r="AE66">
        <v>8.2524149999999992</v>
      </c>
      <c r="AF66">
        <v>8.5434590000000004</v>
      </c>
      <c r="AG66">
        <v>8.8793070000000007</v>
      </c>
      <c r="AH66">
        <v>9.345243</v>
      </c>
      <c r="AI66">
        <v>9.767595</v>
      </c>
      <c r="AJ66">
        <v>10.176351</v>
      </c>
      <c r="AK66" s="285">
        <v>3.9E-2</v>
      </c>
    </row>
    <row r="67" spans="1:37" ht="15" customHeight="1" x14ac:dyDescent="0.45">
      <c r="A67" s="25" t="s">
        <v>179</v>
      </c>
      <c r="B67" s="29" t="s">
        <v>168</v>
      </c>
      <c r="C67">
        <v>35.991000999999997</v>
      </c>
      <c r="D67">
        <v>33.627673999999999</v>
      </c>
      <c r="E67">
        <v>33.509082999999997</v>
      </c>
      <c r="F67">
        <v>34.588749</v>
      </c>
      <c r="G67">
        <v>34.998767999999998</v>
      </c>
      <c r="H67">
        <v>36.602516000000001</v>
      </c>
      <c r="I67">
        <v>37.838509000000002</v>
      </c>
      <c r="J67">
        <v>38.010151</v>
      </c>
      <c r="K67">
        <v>38.979179000000002</v>
      </c>
      <c r="L67">
        <v>40.063602000000003</v>
      </c>
      <c r="M67">
        <v>41.139687000000002</v>
      </c>
      <c r="N67">
        <v>41.273902999999997</v>
      </c>
      <c r="O67">
        <v>42.154381000000001</v>
      </c>
      <c r="P67">
        <v>42.520854999999997</v>
      </c>
      <c r="Q67">
        <v>43.464035000000003</v>
      </c>
      <c r="R67">
        <v>44.800117</v>
      </c>
      <c r="S67">
        <v>45.789985999999999</v>
      </c>
      <c r="T67">
        <v>46.556941999999999</v>
      </c>
      <c r="U67">
        <v>47.810780000000001</v>
      </c>
      <c r="V67">
        <v>49.035488000000001</v>
      </c>
      <c r="W67">
        <v>50.483524000000003</v>
      </c>
      <c r="X67">
        <v>51.893349000000001</v>
      </c>
      <c r="Y67">
        <v>53.157508999999997</v>
      </c>
      <c r="Z67">
        <v>54.156601000000002</v>
      </c>
      <c r="AA67">
        <v>55.437603000000003</v>
      </c>
      <c r="AB67">
        <v>56.660575999999999</v>
      </c>
      <c r="AC67">
        <v>57.937587999999998</v>
      </c>
      <c r="AD67">
        <v>59.404057000000002</v>
      </c>
      <c r="AE67">
        <v>61.239882999999999</v>
      </c>
      <c r="AF67">
        <v>62.433253999999998</v>
      </c>
      <c r="AG67">
        <v>63.664828999999997</v>
      </c>
      <c r="AH67">
        <v>65.502860999999996</v>
      </c>
      <c r="AI67">
        <v>67.264747999999997</v>
      </c>
      <c r="AJ67">
        <v>68.960044999999994</v>
      </c>
      <c r="AK67" s="285">
        <v>2.3E-2</v>
      </c>
    </row>
    <row r="68" spans="1:37" ht="15" customHeight="1" x14ac:dyDescent="0.45">
      <c r="A68" s="25" t="s">
        <v>180</v>
      </c>
      <c r="B68" s="29" t="s">
        <v>170</v>
      </c>
      <c r="C68">
        <v>1.7478</v>
      </c>
      <c r="D68">
        <v>1.6452340000000001</v>
      </c>
      <c r="E68">
        <v>1.6467149999999999</v>
      </c>
      <c r="F68">
        <v>1.690037</v>
      </c>
      <c r="G68">
        <v>1.7186920000000001</v>
      </c>
      <c r="H68">
        <v>1.780769</v>
      </c>
      <c r="I68">
        <v>1.832098</v>
      </c>
      <c r="J68">
        <v>1.8428100000000001</v>
      </c>
      <c r="K68">
        <v>1.8902209999999999</v>
      </c>
      <c r="L68">
        <v>1.94095</v>
      </c>
      <c r="M68">
        <v>1.9943770000000001</v>
      </c>
      <c r="N68">
        <v>2.0097390000000002</v>
      </c>
      <c r="O68">
        <v>2.0561600000000002</v>
      </c>
      <c r="P68">
        <v>2.082999</v>
      </c>
      <c r="Q68">
        <v>2.130687</v>
      </c>
      <c r="R68">
        <v>2.1898309999999999</v>
      </c>
      <c r="S68">
        <v>2.2413889999999999</v>
      </c>
      <c r="T68">
        <v>2.286178</v>
      </c>
      <c r="U68">
        <v>2.3467410000000002</v>
      </c>
      <c r="V68">
        <v>2.407575</v>
      </c>
      <c r="W68">
        <v>2.4749720000000002</v>
      </c>
      <c r="X68">
        <v>2.5431119999999998</v>
      </c>
      <c r="Y68">
        <v>2.6064349999999998</v>
      </c>
      <c r="Z68">
        <v>2.6583070000000002</v>
      </c>
      <c r="AA68">
        <v>2.7198259999999999</v>
      </c>
      <c r="AB68">
        <v>2.782016</v>
      </c>
      <c r="AC68">
        <v>2.8464239999999998</v>
      </c>
      <c r="AD68">
        <v>2.9183680000000001</v>
      </c>
      <c r="AE68">
        <v>3.0038719999999999</v>
      </c>
      <c r="AF68">
        <v>3.066926</v>
      </c>
      <c r="AG68">
        <v>3.130592</v>
      </c>
      <c r="AH68">
        <v>3.2176439999999999</v>
      </c>
      <c r="AI68">
        <v>3.306362</v>
      </c>
      <c r="AJ68">
        <v>3.3891550000000001</v>
      </c>
      <c r="AK68" s="285">
        <v>2.3E-2</v>
      </c>
    </row>
    <row r="69" spans="1:37" ht="15" customHeight="1" x14ac:dyDescent="0.45">
      <c r="A69" s="25" t="s">
        <v>181</v>
      </c>
      <c r="B69" s="29" t="s">
        <v>172</v>
      </c>
      <c r="C69">
        <v>2.184247</v>
      </c>
      <c r="D69">
        <v>2.2960989999999999</v>
      </c>
      <c r="E69">
        <v>2.3444310000000002</v>
      </c>
      <c r="F69">
        <v>2.4133140000000002</v>
      </c>
      <c r="G69">
        <v>2.5585580000000001</v>
      </c>
      <c r="H69">
        <v>2.629807</v>
      </c>
      <c r="I69">
        <v>2.6923789999999999</v>
      </c>
      <c r="J69">
        <v>2.7164060000000001</v>
      </c>
      <c r="K69">
        <v>2.7959619999999998</v>
      </c>
      <c r="L69">
        <v>2.859877</v>
      </c>
      <c r="M69">
        <v>2.9354200000000001</v>
      </c>
      <c r="N69">
        <v>3.0092370000000002</v>
      </c>
      <c r="O69">
        <v>3.1018919999999999</v>
      </c>
      <c r="P69">
        <v>3.1930540000000001</v>
      </c>
      <c r="Q69">
        <v>3.2630880000000002</v>
      </c>
      <c r="R69">
        <v>3.3272439999999999</v>
      </c>
      <c r="S69">
        <v>3.4034629999999999</v>
      </c>
      <c r="T69">
        <v>3.4792079999999999</v>
      </c>
      <c r="U69">
        <v>3.5642909999999999</v>
      </c>
      <c r="V69">
        <v>3.6555599999999999</v>
      </c>
      <c r="W69">
        <v>3.7499699999999998</v>
      </c>
      <c r="X69">
        <v>3.8444379999999998</v>
      </c>
      <c r="Y69">
        <v>3.9402080000000002</v>
      </c>
      <c r="Z69">
        <v>4.033569</v>
      </c>
      <c r="AA69">
        <v>4.129734</v>
      </c>
      <c r="AB69">
        <v>4.2244320000000002</v>
      </c>
      <c r="AC69">
        <v>4.3209679999999997</v>
      </c>
      <c r="AD69">
        <v>4.4197040000000003</v>
      </c>
      <c r="AE69">
        <v>4.5273630000000002</v>
      </c>
      <c r="AF69">
        <v>4.6360039999999998</v>
      </c>
      <c r="AG69">
        <v>4.7434640000000003</v>
      </c>
      <c r="AH69">
        <v>4.8601700000000001</v>
      </c>
      <c r="AI69">
        <v>4.983174</v>
      </c>
      <c r="AJ69">
        <v>5.1078289999999997</v>
      </c>
      <c r="AK69" s="285">
        <v>2.5000000000000001E-2</v>
      </c>
    </row>
    <row r="70" spans="1:37" ht="15" customHeight="1" x14ac:dyDescent="0.45">
      <c r="A70" s="25" t="s">
        <v>182</v>
      </c>
      <c r="B70" s="29" t="s">
        <v>174</v>
      </c>
      <c r="C70">
        <v>10.595264</v>
      </c>
      <c r="D70">
        <v>10.555153000000001</v>
      </c>
      <c r="E70">
        <v>10.710457</v>
      </c>
      <c r="F70">
        <v>10.78341</v>
      </c>
      <c r="G70">
        <v>10.934357</v>
      </c>
      <c r="H70">
        <v>11.209286000000001</v>
      </c>
      <c r="I70">
        <v>11.504047</v>
      </c>
      <c r="J70">
        <v>11.86135</v>
      </c>
      <c r="K70">
        <v>12.275639999999999</v>
      </c>
      <c r="L70">
        <v>12.643544</v>
      </c>
      <c r="M70">
        <v>12.941981999999999</v>
      </c>
      <c r="N70">
        <v>13.260019</v>
      </c>
      <c r="O70">
        <v>13.543298</v>
      </c>
      <c r="P70">
        <v>13.880931</v>
      </c>
      <c r="Q70">
        <v>14.199576</v>
      </c>
      <c r="R70">
        <v>14.583470999999999</v>
      </c>
      <c r="S70">
        <v>14.937856</v>
      </c>
      <c r="T70">
        <v>15.287216000000001</v>
      </c>
      <c r="U70">
        <v>15.628888</v>
      </c>
      <c r="V70">
        <v>16.007183000000001</v>
      </c>
      <c r="W70">
        <v>16.396934999999999</v>
      </c>
      <c r="X70">
        <v>16.747444000000002</v>
      </c>
      <c r="Y70">
        <v>17.090413999999999</v>
      </c>
      <c r="Z70">
        <v>17.398475999999999</v>
      </c>
      <c r="AA70">
        <v>17.839290999999999</v>
      </c>
      <c r="AB70">
        <v>18.196349999999999</v>
      </c>
      <c r="AC70">
        <v>18.599775000000001</v>
      </c>
      <c r="AD70">
        <v>19.005119000000001</v>
      </c>
      <c r="AE70">
        <v>19.460079</v>
      </c>
      <c r="AF70">
        <v>19.938362000000001</v>
      </c>
      <c r="AG70">
        <v>20.438648000000001</v>
      </c>
      <c r="AH70">
        <v>20.960751999999999</v>
      </c>
      <c r="AI70">
        <v>21.474899000000001</v>
      </c>
      <c r="AJ70">
        <v>21.970822999999999</v>
      </c>
      <c r="AK70" s="285">
        <v>2.3E-2</v>
      </c>
    </row>
    <row r="71" spans="1:37" ht="15" customHeight="1" thickBot="1" x14ac:dyDescent="0.4"/>
    <row r="72" spans="1:37" ht="15" customHeight="1" x14ac:dyDescent="0.35">
      <c r="B72" s="296" t="s">
        <v>183</v>
      </c>
      <c r="C72" s="296"/>
      <c r="D72" s="296"/>
      <c r="E72" s="296"/>
      <c r="F72" s="296"/>
      <c r="G72" s="296"/>
      <c r="H72" s="296"/>
      <c r="I72" s="296"/>
      <c r="J72" s="296"/>
      <c r="K72" s="296"/>
      <c r="L72" s="296"/>
      <c r="M72" s="296"/>
      <c r="N72" s="296"/>
      <c r="O72" s="296"/>
      <c r="P72" s="296"/>
      <c r="Q72" s="296"/>
      <c r="R72" s="296"/>
      <c r="S72" s="296"/>
      <c r="T72" s="296"/>
      <c r="U72" s="296"/>
      <c r="V72" s="296"/>
      <c r="W72" s="296"/>
      <c r="X72" s="296"/>
      <c r="Y72" s="296"/>
      <c r="Z72" s="296"/>
      <c r="AA72" s="296"/>
      <c r="AB72" s="296"/>
      <c r="AC72" s="296"/>
      <c r="AD72" s="296"/>
      <c r="AE72" s="296"/>
      <c r="AF72" s="296"/>
      <c r="AG72" s="296"/>
      <c r="AH72" s="296"/>
      <c r="AI72" s="296"/>
      <c r="AJ72" s="296"/>
      <c r="AK72" s="296"/>
    </row>
    <row r="73" spans="1:37" ht="15" customHeight="1" x14ac:dyDescent="0.35">
      <c r="B73" s="30" t="s">
        <v>184</v>
      </c>
    </row>
    <row r="74" spans="1:37" ht="15" customHeight="1" x14ac:dyDescent="0.35">
      <c r="B74" s="30" t="s">
        <v>185</v>
      </c>
    </row>
    <row r="75" spans="1:37" ht="15" customHeight="1" x14ac:dyDescent="0.35">
      <c r="B75" s="30" t="s">
        <v>186</v>
      </c>
    </row>
    <row r="76" spans="1:37" ht="15" customHeight="1" x14ac:dyDescent="0.35">
      <c r="B76" s="30" t="s">
        <v>187</v>
      </c>
    </row>
    <row r="77" spans="1:37" ht="15" customHeight="1" x14ac:dyDescent="0.35">
      <c r="B77" s="30" t="s">
        <v>188</v>
      </c>
    </row>
    <row r="78" spans="1:37" ht="15" customHeight="1" x14ac:dyDescent="0.35">
      <c r="B78" s="30" t="s">
        <v>189</v>
      </c>
    </row>
    <row r="79" spans="1:37" ht="15" customHeight="1" x14ac:dyDescent="0.35">
      <c r="B79" s="30" t="s">
        <v>190</v>
      </c>
    </row>
    <row r="80" spans="1:37" ht="15" customHeight="1" x14ac:dyDescent="0.35">
      <c r="B80" s="30" t="s">
        <v>191</v>
      </c>
    </row>
    <row r="81" spans="2:2" ht="15" customHeight="1" x14ac:dyDescent="0.35">
      <c r="B81" s="30" t="s">
        <v>192</v>
      </c>
    </row>
    <row r="82" spans="2:2" ht="15" customHeight="1" x14ac:dyDescent="0.35">
      <c r="B82" s="30" t="s">
        <v>193</v>
      </c>
    </row>
    <row r="83" spans="2:2" ht="15" customHeight="1" x14ac:dyDescent="0.35">
      <c r="B83" s="30" t="s">
        <v>194</v>
      </c>
    </row>
    <row r="84" spans="2:2" ht="15" customHeight="1" x14ac:dyDescent="0.35">
      <c r="B84" s="30" t="s">
        <v>195</v>
      </c>
    </row>
    <row r="85" spans="2:2" ht="15" customHeight="1" x14ac:dyDescent="0.35">
      <c r="B85" s="30" t="s">
        <v>196</v>
      </c>
    </row>
    <row r="86" spans="2:2" ht="15" customHeight="1" x14ac:dyDescent="0.35">
      <c r="B86" s="30" t="s">
        <v>197</v>
      </c>
    </row>
    <row r="87" spans="2:2" ht="15" customHeight="1" x14ac:dyDescent="0.35">
      <c r="B87" s="30" t="s">
        <v>198</v>
      </c>
    </row>
    <row r="88" spans="2:2" ht="15" customHeight="1" x14ac:dyDescent="0.35">
      <c r="B88" s="30" t="s">
        <v>199</v>
      </c>
    </row>
    <row r="89" spans="2:2" ht="15" customHeight="1" x14ac:dyDescent="0.35">
      <c r="B89" s="30" t="s">
        <v>200</v>
      </c>
    </row>
    <row r="90" spans="2:2" ht="15" customHeight="1" x14ac:dyDescent="0.35">
      <c r="B90" s="30" t="s">
        <v>201</v>
      </c>
    </row>
    <row r="91" spans="2:2" ht="15" customHeight="1" x14ac:dyDescent="0.35">
      <c r="B91" s="30" t="s">
        <v>202</v>
      </c>
    </row>
    <row r="92" spans="2:2" ht="15" customHeight="1" x14ac:dyDescent="0.35">
      <c r="B92" s="30" t="s">
        <v>203</v>
      </c>
    </row>
    <row r="93" spans="2:2" ht="15" customHeight="1" x14ac:dyDescent="0.35">
      <c r="B93" s="30" t="s">
        <v>204</v>
      </c>
    </row>
    <row r="94" spans="2:2" ht="15" customHeight="1" x14ac:dyDescent="0.35">
      <c r="B94" s="30" t="s">
        <v>205</v>
      </c>
    </row>
    <row r="95" spans="2:2" ht="15" customHeight="1" x14ac:dyDescent="0.35">
      <c r="B95" s="30" t="s">
        <v>206</v>
      </c>
    </row>
    <row r="96" spans="2:2" ht="15" customHeight="1" x14ac:dyDescent="0.35">
      <c r="B96" s="30" t="s">
        <v>207</v>
      </c>
    </row>
    <row r="97" spans="2:2" ht="15" customHeight="1" x14ac:dyDescent="0.35">
      <c r="B97" s="30" t="s">
        <v>208</v>
      </c>
    </row>
    <row r="98" spans="2:2" ht="15" customHeight="1" x14ac:dyDescent="0.35">
      <c r="B98" s="30" t="s">
        <v>209</v>
      </c>
    </row>
    <row r="99" spans="2:2" ht="15" customHeight="1" x14ac:dyDescent="0.35">
      <c r="B99" s="30" t="s">
        <v>210</v>
      </c>
    </row>
    <row r="100" spans="2:2" ht="15" customHeight="1" x14ac:dyDescent="0.35">
      <c r="B100" s="30" t="s">
        <v>211</v>
      </c>
    </row>
    <row r="101" spans="2:2" ht="15" customHeight="1" x14ac:dyDescent="0.35">
      <c r="B101" s="30" t="s">
        <v>212</v>
      </c>
    </row>
    <row r="102" spans="2:2" ht="15" customHeight="1" x14ac:dyDescent="0.35">
      <c r="B102" s="30" t="s">
        <v>213</v>
      </c>
    </row>
    <row r="103" spans="2:2" ht="15" customHeight="1" x14ac:dyDescent="0.35">
      <c r="B103" s="30" t="s">
        <v>214</v>
      </c>
    </row>
    <row r="104" spans="2:2" ht="15" customHeight="1" x14ac:dyDescent="0.35">
      <c r="B104" s="30" t="s">
        <v>215</v>
      </c>
    </row>
    <row r="105" spans="2:2" ht="15" customHeight="1" x14ac:dyDescent="0.35">
      <c r="B105" s="30" t="s">
        <v>216</v>
      </c>
    </row>
    <row r="106" spans="2:2" ht="15" customHeight="1" x14ac:dyDescent="0.35">
      <c r="B106" s="30" t="s">
        <v>217</v>
      </c>
    </row>
  </sheetData>
  <mergeCells count="1">
    <mergeCell ref="B72:AK72"/>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zoomScaleNormal="100" workbookViewId="0">
      <selection activeCell="AH11" sqref="AH11"/>
    </sheetView>
  </sheetViews>
  <sheetFormatPr defaultColWidth="10.6640625" defaultRowHeight="14.25" x14ac:dyDescent="0.45"/>
  <cols>
    <col min="1" max="1" width="20.796875" bestFit="1" customWidth="1"/>
    <col min="2" max="13" width="12.1328125" bestFit="1" customWidth="1"/>
    <col min="14" max="14" width="11.1328125" bestFit="1" customWidth="1"/>
    <col min="15" max="18" width="12.1328125" bestFit="1" customWidth="1"/>
    <col min="19" max="19" width="11.1328125" bestFit="1" customWidth="1"/>
    <col min="20" max="32" width="12.1328125" bestFit="1" customWidth="1"/>
    <col min="33" max="33" width="11.1328125" bestFit="1" customWidth="1"/>
    <col min="34" max="35" width="12.1328125" bestFit="1" customWidth="1"/>
    <col min="37" max="37" width="33.796875" customWidth="1"/>
  </cols>
  <sheetData>
    <row r="1" spans="1:37" x14ac:dyDescent="0.45">
      <c r="A1" t="s">
        <v>724</v>
      </c>
      <c r="B1" s="4" t="s">
        <v>726</v>
      </c>
    </row>
    <row r="2" spans="1:37" x14ac:dyDescent="0.45">
      <c r="A2" t="s">
        <v>725</v>
      </c>
      <c r="B2" s="4" t="s">
        <v>727</v>
      </c>
    </row>
    <row r="4" spans="1:37" x14ac:dyDescent="0.45">
      <c r="A4" s="273" t="s">
        <v>715</v>
      </c>
      <c r="B4" s="274" t="s">
        <v>720</v>
      </c>
      <c r="C4" s="274" t="s">
        <v>720</v>
      </c>
      <c r="D4" s="274" t="s">
        <v>720</v>
      </c>
      <c r="E4" s="274" t="s">
        <v>720</v>
      </c>
      <c r="F4" s="274" t="s">
        <v>720</v>
      </c>
      <c r="G4" s="274" t="s">
        <v>720</v>
      </c>
      <c r="H4" s="274" t="s">
        <v>720</v>
      </c>
      <c r="I4" s="274" t="s">
        <v>720</v>
      </c>
      <c r="J4" s="274" t="s">
        <v>720</v>
      </c>
      <c r="K4" s="274" t="s">
        <v>720</v>
      </c>
      <c r="L4" s="274" t="s">
        <v>720</v>
      </c>
      <c r="M4" s="274" t="s">
        <v>720</v>
      </c>
      <c r="N4" s="274" t="s">
        <v>720</v>
      </c>
      <c r="O4" s="274" t="s">
        <v>720</v>
      </c>
      <c r="P4" s="274" t="s">
        <v>720</v>
      </c>
      <c r="Q4" s="274" t="s">
        <v>720</v>
      </c>
      <c r="R4" s="274" t="s">
        <v>720</v>
      </c>
      <c r="S4" s="274" t="s">
        <v>720</v>
      </c>
      <c r="T4" s="274" t="s">
        <v>720</v>
      </c>
      <c r="U4" s="274" t="s">
        <v>720</v>
      </c>
      <c r="V4" s="274" t="s">
        <v>720</v>
      </c>
      <c r="W4" s="274" t="s">
        <v>720</v>
      </c>
      <c r="X4" s="274" t="s">
        <v>720</v>
      </c>
      <c r="Y4" s="274" t="s">
        <v>720</v>
      </c>
      <c r="Z4" s="274" t="s">
        <v>720</v>
      </c>
      <c r="AA4" s="274" t="s">
        <v>720</v>
      </c>
      <c r="AB4" s="274" t="s">
        <v>720</v>
      </c>
      <c r="AC4" s="274" t="s">
        <v>720</v>
      </c>
      <c r="AD4" s="274" t="s">
        <v>720</v>
      </c>
      <c r="AE4" s="274" t="s">
        <v>720</v>
      </c>
      <c r="AF4" s="274" t="s">
        <v>720</v>
      </c>
      <c r="AG4" s="274" t="s">
        <v>720</v>
      </c>
      <c r="AH4" s="274" t="s">
        <v>720</v>
      </c>
      <c r="AI4" s="274" t="s">
        <v>720</v>
      </c>
      <c r="AK4" s="297" t="s">
        <v>722</v>
      </c>
    </row>
    <row r="5" spans="1:37" x14ac:dyDescent="0.45">
      <c r="A5" s="273" t="s">
        <v>716</v>
      </c>
      <c r="B5" s="274" t="s">
        <v>721</v>
      </c>
      <c r="C5" s="274" t="s">
        <v>721</v>
      </c>
      <c r="D5" s="274" t="s">
        <v>721</v>
      </c>
      <c r="E5" s="274" t="s">
        <v>721</v>
      </c>
      <c r="F5" s="274" t="s">
        <v>721</v>
      </c>
      <c r="G5" s="274" t="s">
        <v>721</v>
      </c>
      <c r="H5" s="274" t="s">
        <v>721</v>
      </c>
      <c r="I5" s="274" t="s">
        <v>721</v>
      </c>
      <c r="J5" s="274" t="s">
        <v>721</v>
      </c>
      <c r="K5" s="274" t="s">
        <v>721</v>
      </c>
      <c r="L5" s="274" t="s">
        <v>721</v>
      </c>
      <c r="M5" s="274" t="s">
        <v>721</v>
      </c>
      <c r="N5" s="274" t="s">
        <v>721</v>
      </c>
      <c r="O5" s="274" t="s">
        <v>721</v>
      </c>
      <c r="P5" s="274" t="s">
        <v>721</v>
      </c>
      <c r="Q5" s="274" t="s">
        <v>721</v>
      </c>
      <c r="R5" s="274" t="s">
        <v>721</v>
      </c>
      <c r="S5" s="274" t="s">
        <v>721</v>
      </c>
      <c r="T5" s="274" t="s">
        <v>721</v>
      </c>
      <c r="U5" s="274" t="s">
        <v>721</v>
      </c>
      <c r="V5" s="274" t="s">
        <v>721</v>
      </c>
      <c r="W5" s="274" t="s">
        <v>721</v>
      </c>
      <c r="X5" s="274" t="s">
        <v>721</v>
      </c>
      <c r="Y5" s="274" t="s">
        <v>721</v>
      </c>
      <c r="Z5" s="274" t="s">
        <v>721</v>
      </c>
      <c r="AA5" s="274" t="s">
        <v>721</v>
      </c>
      <c r="AB5" s="274" t="s">
        <v>721</v>
      </c>
      <c r="AC5" s="274" t="s">
        <v>721</v>
      </c>
      <c r="AD5" s="274" t="s">
        <v>721</v>
      </c>
      <c r="AE5" s="274" t="s">
        <v>721</v>
      </c>
      <c r="AF5" s="274" t="s">
        <v>721</v>
      </c>
      <c r="AG5" s="274" t="s">
        <v>721</v>
      </c>
      <c r="AH5" s="274" t="s">
        <v>721</v>
      </c>
      <c r="AI5" s="274" t="s">
        <v>721</v>
      </c>
      <c r="AK5" s="297"/>
    </row>
    <row r="6" spans="1:37" x14ac:dyDescent="0.45">
      <c r="A6" s="273" t="s">
        <v>717</v>
      </c>
      <c r="B6" s="273">
        <v>2017</v>
      </c>
      <c r="C6" s="273">
        <v>2018</v>
      </c>
      <c r="D6" s="273">
        <v>2019</v>
      </c>
      <c r="E6" s="273">
        <v>2020</v>
      </c>
      <c r="F6" s="273">
        <v>2021</v>
      </c>
      <c r="G6" s="273">
        <v>2022</v>
      </c>
      <c r="H6" s="273">
        <v>2023</v>
      </c>
      <c r="I6" s="273">
        <v>2024</v>
      </c>
      <c r="J6" s="273">
        <v>2025</v>
      </c>
      <c r="K6" s="273">
        <v>2026</v>
      </c>
      <c r="L6" s="273">
        <v>2027</v>
      </c>
      <c r="M6" s="273">
        <v>2028</v>
      </c>
      <c r="N6" s="273">
        <v>2029</v>
      </c>
      <c r="O6" s="273">
        <v>2030</v>
      </c>
      <c r="P6" s="273">
        <v>2031</v>
      </c>
      <c r="Q6" s="273">
        <v>2032</v>
      </c>
      <c r="R6" s="273">
        <v>2033</v>
      </c>
      <c r="S6" s="273">
        <v>2034</v>
      </c>
      <c r="T6" s="273">
        <v>2035</v>
      </c>
      <c r="U6" s="273">
        <v>2036</v>
      </c>
      <c r="V6" s="273">
        <v>2037</v>
      </c>
      <c r="W6" s="273">
        <v>2038</v>
      </c>
      <c r="X6" s="273">
        <v>2039</v>
      </c>
      <c r="Y6" s="273">
        <v>2040</v>
      </c>
      <c r="Z6" s="273">
        <v>2041</v>
      </c>
      <c r="AA6" s="273">
        <v>2042</v>
      </c>
      <c r="AB6" s="273">
        <v>2043</v>
      </c>
      <c r="AC6" s="273">
        <v>2044</v>
      </c>
      <c r="AD6" s="273">
        <v>2045</v>
      </c>
      <c r="AE6" s="273">
        <v>2046</v>
      </c>
      <c r="AF6" s="273">
        <v>2047</v>
      </c>
      <c r="AG6" s="273">
        <v>2048</v>
      </c>
      <c r="AH6" s="273">
        <v>2049</v>
      </c>
      <c r="AI6" s="273">
        <v>2050</v>
      </c>
      <c r="AK6" s="297"/>
    </row>
    <row r="7" spans="1:37" x14ac:dyDescent="0.45">
      <c r="A7" s="273" t="s">
        <v>718</v>
      </c>
      <c r="B7" s="275">
        <v>17304243.025623702</v>
      </c>
      <c r="C7" s="275">
        <v>17798638.6604435</v>
      </c>
      <c r="D7" s="275">
        <v>18292645.569375802</v>
      </c>
      <c r="E7" s="275">
        <v>18587190</v>
      </c>
      <c r="F7" s="275">
        <v>18849540</v>
      </c>
      <c r="G7" s="275">
        <v>19124900</v>
      </c>
      <c r="H7" s="275">
        <v>19422190</v>
      </c>
      <c r="I7" s="275">
        <v>19740540</v>
      </c>
      <c r="J7" s="275">
        <v>20075600</v>
      </c>
      <c r="K7" s="275">
        <v>20424180</v>
      </c>
      <c r="L7" s="275">
        <v>20784020</v>
      </c>
      <c r="M7" s="275">
        <v>21153450</v>
      </c>
      <c r="N7" s="275">
        <v>21531180</v>
      </c>
      <c r="O7" s="275">
        <v>21916430</v>
      </c>
      <c r="P7" s="275">
        <v>22309050</v>
      </c>
      <c r="Q7" s="275">
        <v>22709530</v>
      </c>
      <c r="R7" s="275">
        <v>23118740</v>
      </c>
      <c r="S7" s="275">
        <v>23537610</v>
      </c>
      <c r="T7" s="275">
        <v>23967030</v>
      </c>
      <c r="U7" s="275">
        <v>24407860</v>
      </c>
      <c r="V7" s="275">
        <v>24861010</v>
      </c>
      <c r="W7" s="275">
        <v>25327180</v>
      </c>
      <c r="X7" s="275">
        <v>25806800</v>
      </c>
      <c r="Y7" s="275">
        <v>26300140</v>
      </c>
      <c r="Z7" s="275">
        <v>26807420</v>
      </c>
      <c r="AA7" s="275">
        <v>27328940</v>
      </c>
      <c r="AB7" s="275">
        <v>27864750</v>
      </c>
      <c r="AC7" s="275">
        <v>28414590</v>
      </c>
      <c r="AD7" s="275">
        <v>28978050</v>
      </c>
      <c r="AE7" s="275">
        <v>29554850</v>
      </c>
      <c r="AF7" s="275">
        <v>30144870</v>
      </c>
      <c r="AG7" s="275">
        <v>30747840</v>
      </c>
      <c r="AH7" s="275">
        <v>31363330</v>
      </c>
      <c r="AI7" s="275">
        <v>31990910</v>
      </c>
      <c r="AK7" s="297"/>
    </row>
    <row r="8" spans="1:37" x14ac:dyDescent="0.45">
      <c r="A8" s="273" t="s">
        <v>621</v>
      </c>
      <c r="B8" s="276">
        <v>1624948.8</v>
      </c>
      <c r="C8" s="276">
        <v>1676678.875</v>
      </c>
      <c r="D8" s="276">
        <v>1745665.02963219</v>
      </c>
      <c r="E8" s="276">
        <v>1789328.2504740399</v>
      </c>
      <c r="F8" s="276">
        <v>1832962.25271784</v>
      </c>
      <c r="G8" s="276">
        <v>1876066.1663035201</v>
      </c>
      <c r="H8" s="276">
        <v>1921519.8159950499</v>
      </c>
      <c r="I8" s="276">
        <v>1974046.76978378</v>
      </c>
      <c r="J8" s="276">
        <v>2029253.76635545</v>
      </c>
      <c r="K8" s="276">
        <v>2084866.7300347702</v>
      </c>
      <c r="L8" s="276">
        <v>2143185.7342129</v>
      </c>
      <c r="M8" s="276">
        <v>2207791.94100154</v>
      </c>
      <c r="N8" s="276">
        <v>2273950.60298396</v>
      </c>
      <c r="O8" s="276">
        <v>2339020.4344918798</v>
      </c>
      <c r="P8" s="276">
        <v>2403498.3063821499</v>
      </c>
      <c r="Q8" s="276">
        <v>2466379.1766587999</v>
      </c>
      <c r="R8" s="276">
        <v>2526398.1590423002</v>
      </c>
      <c r="S8" s="276">
        <v>2588617.2529889001</v>
      </c>
      <c r="T8" s="276">
        <v>2651251.5947885602</v>
      </c>
      <c r="U8" s="276">
        <v>2714562.1573475301</v>
      </c>
      <c r="V8" s="276">
        <v>2781079.63698861</v>
      </c>
      <c r="W8" s="276">
        <v>2850898.1911868099</v>
      </c>
      <c r="X8" s="276">
        <v>2924789.3523830599</v>
      </c>
      <c r="Y8" s="276">
        <v>3002005.99334318</v>
      </c>
      <c r="Z8" s="276">
        <v>3080120.5924312901</v>
      </c>
      <c r="AA8" s="276">
        <v>3160593.0942875398</v>
      </c>
      <c r="AB8" s="276">
        <v>3243242.606902</v>
      </c>
      <c r="AC8" s="276">
        <v>3330352.2978743501</v>
      </c>
      <c r="AD8" s="276">
        <v>3421150.3476628601</v>
      </c>
      <c r="AE8" s="276">
        <v>3515123.8369329399</v>
      </c>
      <c r="AF8" s="277">
        <f ca="1">AF9*AF7</f>
        <v>3633175.8398141842</v>
      </c>
      <c r="AG8" s="277">
        <f ca="1">AG9*AG7</f>
        <v>3732838.3166820384</v>
      </c>
      <c r="AH8" s="277">
        <f ca="1">AH9*AH7</f>
        <v>3835090.2966515776</v>
      </c>
      <c r="AI8" s="277">
        <f ca="1">AI9*AI7</f>
        <v>3939911.7919848692</v>
      </c>
      <c r="AK8" s="297"/>
    </row>
    <row r="9" spans="1:37" x14ac:dyDescent="0.45">
      <c r="A9" s="273" t="s">
        <v>719</v>
      </c>
      <c r="B9" s="278">
        <f t="shared" ref="B9:AE9" si="0">B8/B7</f>
        <v>9.3904645097379613E-2</v>
      </c>
      <c r="C9" s="278">
        <f t="shared" si="0"/>
        <v>9.4202647010657448E-2</v>
      </c>
      <c r="D9" s="278">
        <f t="shared" si="0"/>
        <v>9.5429883174178678E-2</v>
      </c>
      <c r="E9" s="278">
        <f t="shared" si="0"/>
        <v>9.6266743411674377E-2</v>
      </c>
      <c r="F9" s="278">
        <f t="shared" si="0"/>
        <v>9.7241749810225611E-2</v>
      </c>
      <c r="G9" s="278">
        <f t="shared" si="0"/>
        <v>9.8095475861495751E-2</v>
      </c>
      <c r="H9" s="278">
        <f t="shared" si="0"/>
        <v>9.8934250771671464E-2</v>
      </c>
      <c r="I9" s="278">
        <f t="shared" si="0"/>
        <v>9.9999633737667765E-2</v>
      </c>
      <c r="J9" s="278">
        <f t="shared" si="0"/>
        <v>0.10108060363602832</v>
      </c>
      <c r="K9" s="278">
        <f t="shared" si="0"/>
        <v>0.1020783566358488</v>
      </c>
      <c r="L9" s="278">
        <f t="shared" si="0"/>
        <v>0.10311699729950703</v>
      </c>
      <c r="M9" s="278">
        <f t="shared" si="0"/>
        <v>0.10437030087298006</v>
      </c>
      <c r="N9" s="278">
        <f t="shared" si="0"/>
        <v>0.10561198238944451</v>
      </c>
      <c r="O9" s="278">
        <f t="shared" si="0"/>
        <v>0.10672451829480804</v>
      </c>
      <c r="P9" s="278">
        <f t="shared" si="0"/>
        <v>0.10773647046298027</v>
      </c>
      <c r="Q9" s="278">
        <f t="shared" si="0"/>
        <v>0.10860546989122187</v>
      </c>
      <c r="R9" s="278">
        <f t="shared" si="0"/>
        <v>0.10927923230428216</v>
      </c>
      <c r="S9" s="278">
        <f t="shared" si="0"/>
        <v>0.10997791419727407</v>
      </c>
      <c r="T9" s="278">
        <f t="shared" si="0"/>
        <v>0.11062078174845028</v>
      </c>
      <c r="U9" s="278">
        <f t="shared" si="0"/>
        <v>0.11121672106229429</v>
      </c>
      <c r="V9" s="278">
        <f t="shared" si="0"/>
        <v>0.11186511074926601</v>
      </c>
      <c r="W9" s="278">
        <f t="shared" si="0"/>
        <v>0.11256279582593917</v>
      </c>
      <c r="X9" s="278">
        <f t="shared" si="0"/>
        <v>0.11333405739506874</v>
      </c>
      <c r="Y9" s="278">
        <f t="shared" si="0"/>
        <v>0.11414410696457053</v>
      </c>
      <c r="Z9" s="278">
        <f t="shared" si="0"/>
        <v>0.11489806152293992</v>
      </c>
      <c r="AA9" s="278">
        <f t="shared" si="0"/>
        <v>0.11565004329796691</v>
      </c>
      <c r="AB9" s="278">
        <f t="shared" si="0"/>
        <v>0.11639230952734189</v>
      </c>
      <c r="AC9" s="278">
        <f t="shared" si="0"/>
        <v>0.11720571360960513</v>
      </c>
      <c r="AD9" s="278">
        <f t="shared" si="0"/>
        <v>0.11806006089653583</v>
      </c>
      <c r="AE9" s="278">
        <f t="shared" si="0"/>
        <v>0.11893560065210752</v>
      </c>
      <c r="AF9" s="279">
        <f ca="1">FORECAST(AF6,$B$9:$AG$9,$B$6:$AG$6)</f>
        <v>0.12052385164753354</v>
      </c>
      <c r="AG9" s="279">
        <f ca="1">FORECAST(AG6,$B$9:$AG$9,$B$6:$AG$6)</f>
        <v>0.12140164371487683</v>
      </c>
      <c r="AH9" s="279">
        <f ca="1">FORECAST(AH6,$B$9:$AG$9,$B$6:$AG$6)</f>
        <v>0.12227943578222011</v>
      </c>
      <c r="AI9" s="279">
        <f ca="1">FORECAST(AI6,$B$9:$AG$9,$B$6:$AG$6)</f>
        <v>0.12315722784956318</v>
      </c>
      <c r="AK9" s="297"/>
    </row>
    <row r="10" spans="1:37" x14ac:dyDescent="0.45">
      <c r="A10" s="273" t="s">
        <v>723</v>
      </c>
      <c r="B10" s="280">
        <f>B9/$B$9</f>
        <v>1</v>
      </c>
      <c r="C10" s="280">
        <f t="shared" ref="C10:AI10" si="1">C9/$B$9</f>
        <v>1.0031734523139808</v>
      </c>
      <c r="D10" s="280">
        <f t="shared" si="1"/>
        <v>1.0162424135165773</v>
      </c>
      <c r="E10" s="280">
        <f t="shared" si="1"/>
        <v>1.0251542222628631</v>
      </c>
      <c r="F10" s="280">
        <f t="shared" si="1"/>
        <v>1.0355371633574186</v>
      </c>
      <c r="G10" s="280">
        <f t="shared" si="1"/>
        <v>1.0446285778490534</v>
      </c>
      <c r="H10" s="280">
        <f t="shared" si="1"/>
        <v>1.0535607761370709</v>
      </c>
      <c r="I10" s="280">
        <f t="shared" si="1"/>
        <v>1.0649061463782501</v>
      </c>
      <c r="J10" s="280">
        <f t="shared" si="1"/>
        <v>1.0764175034281551</v>
      </c>
      <c r="K10" s="280">
        <f t="shared" si="1"/>
        <v>1.0870426753649194</v>
      </c>
      <c r="L10" s="280">
        <f t="shared" si="1"/>
        <v>1.0981032641417703</v>
      </c>
      <c r="M10" s="280">
        <f t="shared" si="1"/>
        <v>1.1114498198118687</v>
      </c>
      <c r="N10" s="280">
        <f t="shared" si="1"/>
        <v>1.1246726110292449</v>
      </c>
      <c r="O10" s="280">
        <f t="shared" si="1"/>
        <v>1.1365201176590802</v>
      </c>
      <c r="P10" s="280">
        <f t="shared" si="1"/>
        <v>1.1472964979661759</v>
      </c>
      <c r="Q10" s="280">
        <f t="shared" si="1"/>
        <v>1.1565505601836568</v>
      </c>
      <c r="R10" s="280">
        <f t="shared" si="1"/>
        <v>1.1637255238115114</v>
      </c>
      <c r="S10" s="280">
        <f t="shared" si="1"/>
        <v>1.1711658574847537</v>
      </c>
      <c r="T10" s="280">
        <f t="shared" si="1"/>
        <v>1.1780118186244775</v>
      </c>
      <c r="U10" s="280">
        <f t="shared" si="1"/>
        <v>1.1843580362500914</v>
      </c>
      <c r="V10" s="280">
        <f t="shared" si="1"/>
        <v>1.1912628031686963</v>
      </c>
      <c r="W10" s="280">
        <f t="shared" si="1"/>
        <v>1.1986925216448128</v>
      </c>
      <c r="X10" s="280">
        <f t="shared" si="1"/>
        <v>1.2069057635811384</v>
      </c>
      <c r="Y10" s="280">
        <f t="shared" si="1"/>
        <v>1.2155320628303583</v>
      </c>
      <c r="Z10" s="280">
        <f t="shared" si="1"/>
        <v>1.2235610006703079</v>
      </c>
      <c r="AA10" s="280">
        <f t="shared" si="1"/>
        <v>1.2315689301422439</v>
      </c>
      <c r="AB10" s="280">
        <f t="shared" si="1"/>
        <v>1.2394733977924357</v>
      </c>
      <c r="AC10" s="280">
        <f t="shared" si="1"/>
        <v>1.2481354195850716</v>
      </c>
      <c r="AD10" s="280">
        <f t="shared" si="1"/>
        <v>1.2572334496776696</v>
      </c>
      <c r="AE10" s="280">
        <f t="shared" si="1"/>
        <v>1.2665571604979784</v>
      </c>
      <c r="AF10" s="280">
        <f t="shared" ca="1" si="1"/>
        <v>1.2834706049157598</v>
      </c>
      <c r="AG10" s="280">
        <f t="shared" ca="1" si="1"/>
        <v>1.2928183008304082</v>
      </c>
      <c r="AH10" s="280">
        <f t="shared" ca="1" si="1"/>
        <v>1.3021659967450565</v>
      </c>
      <c r="AI10" s="280">
        <f t="shared" ca="1" si="1"/>
        <v>1.3115136926597026</v>
      </c>
      <c r="AK10" s="297"/>
    </row>
  </sheetData>
  <mergeCells count="1">
    <mergeCell ref="AK4:AK10"/>
  </mergeCells>
  <hyperlinks>
    <hyperlink ref="B1" r:id="rId1"/>
    <hyperlink ref="B2" r:id="rId2"/>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162" zoomScaleNormal="161" workbookViewId="0">
      <selection activeCell="B17" sqref="B17"/>
    </sheetView>
  </sheetViews>
  <sheetFormatPr defaultColWidth="8.796875" defaultRowHeight="14.25" x14ac:dyDescent="0.45"/>
  <cols>
    <col min="1" max="1" width="35.1328125" customWidth="1"/>
    <col min="2" max="4" width="11.6640625" customWidth="1"/>
    <col min="5" max="5" width="23.33203125" customWidth="1"/>
  </cols>
  <sheetData>
    <row r="1" spans="1:5" x14ac:dyDescent="0.45">
      <c r="A1" s="2" t="s">
        <v>218</v>
      </c>
      <c r="B1" s="8"/>
      <c r="C1" s="8"/>
      <c r="D1" s="8"/>
      <c r="E1" s="8"/>
    </row>
    <row r="2" spans="1:5" x14ac:dyDescent="0.45">
      <c r="A2" s="298" t="s">
        <v>616</v>
      </c>
      <c r="B2" s="298"/>
      <c r="C2" s="298"/>
      <c r="D2" s="298"/>
      <c r="E2" s="298"/>
    </row>
    <row r="3" spans="1:5" x14ac:dyDescent="0.45">
      <c r="B3" t="s">
        <v>106</v>
      </c>
      <c r="C3" s="32" t="s">
        <v>24</v>
      </c>
      <c r="D3" s="32" t="s">
        <v>29</v>
      </c>
      <c r="E3" t="s">
        <v>88</v>
      </c>
    </row>
    <row r="4" spans="1:5" x14ac:dyDescent="0.45">
      <c r="A4">
        <v>2017</v>
      </c>
      <c r="B4">
        <v>3</v>
      </c>
      <c r="C4">
        <v>40</v>
      </c>
      <c r="D4">
        <v>0</v>
      </c>
      <c r="E4" t="s">
        <v>219</v>
      </c>
    </row>
    <row r="6" spans="1:5" x14ac:dyDescent="0.45">
      <c r="A6" t="s">
        <v>618</v>
      </c>
      <c r="B6">
        <v>4960</v>
      </c>
      <c r="C6" t="s">
        <v>617</v>
      </c>
    </row>
    <row r="7" spans="1:5" x14ac:dyDescent="0.45">
      <c r="A7" t="s">
        <v>619</v>
      </c>
      <c r="B7" s="231">
        <v>99000</v>
      </c>
      <c r="C7" t="s">
        <v>617</v>
      </c>
    </row>
    <row r="8" spans="1:5" x14ac:dyDescent="0.45">
      <c r="A8" t="s">
        <v>620</v>
      </c>
      <c r="B8" s="267">
        <f>B6/B7</f>
        <v>5.0101010101010104E-2</v>
      </c>
    </row>
    <row r="9" spans="1:5" x14ac:dyDescent="0.45">
      <c r="B9" s="231"/>
    </row>
    <row r="10" spans="1:5" x14ac:dyDescent="0.45">
      <c r="A10" s="299" t="s">
        <v>621</v>
      </c>
      <c r="B10" s="299"/>
      <c r="C10" s="299"/>
      <c r="D10" s="299"/>
      <c r="E10" s="299"/>
    </row>
    <row r="11" spans="1:5" x14ac:dyDescent="0.45">
      <c r="B11" t="s">
        <v>106</v>
      </c>
      <c r="C11" s="32" t="s">
        <v>24</v>
      </c>
      <c r="D11" s="32" t="s">
        <v>29</v>
      </c>
      <c r="E11" t="s">
        <v>88</v>
      </c>
    </row>
    <row r="12" spans="1:5" x14ac:dyDescent="0.45">
      <c r="A12">
        <v>2017</v>
      </c>
      <c r="B12">
        <v>0</v>
      </c>
      <c r="C12">
        <f>(C4+B4)*B8</f>
        <v>2.1543434343434344</v>
      </c>
      <c r="D12">
        <v>0</v>
      </c>
      <c r="E12" t="s">
        <v>219</v>
      </c>
    </row>
    <row r="13" spans="1:5" ht="45" customHeight="1" x14ac:dyDescent="0.45">
      <c r="A13" s="300" t="s">
        <v>684</v>
      </c>
      <c r="B13" s="300"/>
      <c r="C13" s="300"/>
      <c r="D13" s="300"/>
      <c r="E13" s="300"/>
    </row>
    <row r="14" spans="1:5" x14ac:dyDescent="0.45">
      <c r="A14" s="2" t="s">
        <v>248</v>
      </c>
      <c r="B14" s="8"/>
      <c r="C14" s="8"/>
      <c r="D14" s="8"/>
      <c r="E14" s="8"/>
    </row>
    <row r="15" spans="1:5" x14ac:dyDescent="0.45">
      <c r="B15" t="s">
        <v>106</v>
      </c>
      <c r="C15" t="s">
        <v>24</v>
      </c>
      <c r="D15" t="s">
        <v>29</v>
      </c>
      <c r="E15" t="s">
        <v>88</v>
      </c>
    </row>
    <row r="16" spans="1:5" x14ac:dyDescent="0.45">
      <c r="A16" t="s">
        <v>247</v>
      </c>
      <c r="B16" s="260">
        <v>0</v>
      </c>
      <c r="C16" s="32">
        <v>998502681</v>
      </c>
      <c r="D16" s="32">
        <v>0</v>
      </c>
      <c r="E16" t="s">
        <v>643</v>
      </c>
    </row>
    <row r="17" spans="1:5" x14ac:dyDescent="0.45">
      <c r="A17" t="s">
        <v>249</v>
      </c>
      <c r="B17" s="251">
        <v>440962891</v>
      </c>
      <c r="C17" s="32">
        <v>0</v>
      </c>
      <c r="D17" s="32">
        <v>0</v>
      </c>
      <c r="E17" t="s">
        <v>643</v>
      </c>
    </row>
    <row r="18" spans="1:5" x14ac:dyDescent="0.45">
      <c r="A18" s="5"/>
    </row>
    <row r="19" spans="1:5" x14ac:dyDescent="0.45">
      <c r="A19" s="2" t="s">
        <v>250</v>
      </c>
      <c r="B19" s="8"/>
      <c r="C19" s="8"/>
      <c r="D19" s="8"/>
      <c r="E19" s="8"/>
    </row>
    <row r="20" spans="1:5" x14ac:dyDescent="0.45">
      <c r="A20" t="s">
        <v>654</v>
      </c>
      <c r="B20" s="264">
        <v>35.31</v>
      </c>
      <c r="C20" t="s">
        <v>623</v>
      </c>
    </row>
    <row r="22" spans="1:5" x14ac:dyDescent="0.45">
      <c r="A22" s="2" t="s">
        <v>49</v>
      </c>
      <c r="B22" s="8"/>
      <c r="C22" s="8"/>
      <c r="D22" s="8"/>
      <c r="E22" s="8"/>
    </row>
    <row r="23" spans="1:5" x14ac:dyDescent="0.45">
      <c r="A23">
        <v>408</v>
      </c>
      <c r="B23" t="s">
        <v>626</v>
      </c>
    </row>
    <row r="24" spans="1:5" x14ac:dyDescent="0.45">
      <c r="A24" t="s">
        <v>627</v>
      </c>
    </row>
    <row r="25" spans="1:5" x14ac:dyDescent="0.45">
      <c r="A25" t="s">
        <v>628</v>
      </c>
      <c r="B25" t="s">
        <v>629</v>
      </c>
      <c r="C25" t="s">
        <v>630</v>
      </c>
      <c r="D25" t="s">
        <v>246</v>
      </c>
    </row>
    <row r="26" spans="1:5" x14ac:dyDescent="0.45">
      <c r="A26">
        <f>A23/192/2000*365</f>
        <v>0.3878125</v>
      </c>
      <c r="B26" t="s">
        <v>623</v>
      </c>
    </row>
    <row r="27" spans="1:5" x14ac:dyDescent="0.45">
      <c r="A27" t="s">
        <v>627</v>
      </c>
    </row>
    <row r="28" spans="1:5" x14ac:dyDescent="0.45">
      <c r="A28" t="s">
        <v>252</v>
      </c>
    </row>
  </sheetData>
  <mergeCells count="3">
    <mergeCell ref="A2:E2"/>
    <mergeCell ref="A10:E10"/>
    <mergeCell ref="A13:E1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G7" sqref="G7"/>
    </sheetView>
  </sheetViews>
  <sheetFormatPr defaultColWidth="9.1328125" defaultRowHeight="15" customHeight="1" x14ac:dyDescent="0.35"/>
  <cols>
    <col min="1" max="1" width="20.796875" style="21" hidden="1" customWidth="1"/>
    <col min="2" max="2" width="45.6640625" style="21" customWidth="1"/>
    <col min="3" max="16384" width="9.1328125" style="21"/>
  </cols>
  <sheetData>
    <row r="1" spans="1:37" ht="15" customHeight="1" thickBot="1" x14ac:dyDescent="0.4">
      <c r="B1" s="44" t="s">
        <v>91</v>
      </c>
      <c r="C1" s="45">
        <v>2017</v>
      </c>
      <c r="D1" s="45">
        <v>2018</v>
      </c>
      <c r="E1" s="45">
        <v>2019</v>
      </c>
      <c r="F1" s="45">
        <v>2020</v>
      </c>
      <c r="G1" s="45">
        <v>2021</v>
      </c>
      <c r="H1" s="45">
        <v>2022</v>
      </c>
      <c r="I1" s="45">
        <v>2023</v>
      </c>
      <c r="J1" s="45">
        <v>2024</v>
      </c>
      <c r="K1" s="45">
        <v>2025</v>
      </c>
      <c r="L1" s="45">
        <v>2026</v>
      </c>
      <c r="M1" s="45">
        <v>2027</v>
      </c>
      <c r="N1" s="45">
        <v>2028</v>
      </c>
      <c r="O1" s="45">
        <v>2029</v>
      </c>
      <c r="P1" s="45">
        <v>2030</v>
      </c>
      <c r="Q1" s="45">
        <v>2031</v>
      </c>
      <c r="R1" s="45">
        <v>2032</v>
      </c>
      <c r="S1" s="45">
        <v>2033</v>
      </c>
      <c r="T1" s="45">
        <v>2034</v>
      </c>
      <c r="U1" s="45">
        <v>2035</v>
      </c>
      <c r="V1" s="45">
        <v>2036</v>
      </c>
      <c r="W1" s="45">
        <v>2037</v>
      </c>
      <c r="X1" s="45">
        <v>2038</v>
      </c>
      <c r="Y1" s="45">
        <v>2039</v>
      </c>
      <c r="Z1" s="45">
        <v>2040</v>
      </c>
      <c r="AA1" s="45">
        <v>2041</v>
      </c>
      <c r="AB1" s="45">
        <v>2042</v>
      </c>
      <c r="AC1" s="45">
        <v>2043</v>
      </c>
      <c r="AD1" s="45">
        <v>2044</v>
      </c>
      <c r="AE1" s="45">
        <v>2045</v>
      </c>
      <c r="AF1" s="45">
        <v>2046</v>
      </c>
      <c r="AG1" s="45">
        <v>2047</v>
      </c>
      <c r="AH1" s="45">
        <v>2048</v>
      </c>
      <c r="AI1" s="45">
        <v>2049</v>
      </c>
      <c r="AJ1" s="45">
        <v>2050</v>
      </c>
    </row>
    <row r="2" spans="1:37" ht="15" customHeight="1" thickTop="1" x14ac:dyDescent="0.35"/>
    <row r="3" spans="1:37" ht="15" customHeight="1" x14ac:dyDescent="0.35">
      <c r="C3" s="24" t="s">
        <v>92</v>
      </c>
      <c r="D3" s="24" t="s">
        <v>8</v>
      </c>
      <c r="E3" s="24"/>
      <c r="F3" s="24"/>
      <c r="G3" s="24"/>
    </row>
    <row r="4" spans="1:37" ht="15" customHeight="1" x14ac:dyDescent="0.35">
      <c r="C4" s="24" t="s">
        <v>93</v>
      </c>
      <c r="D4" s="24" t="s">
        <v>94</v>
      </c>
      <c r="E4" s="24"/>
      <c r="F4" s="24"/>
      <c r="G4" s="24" t="s">
        <v>95</v>
      </c>
    </row>
    <row r="5" spans="1:37" ht="15" customHeight="1" x14ac:dyDescent="0.35">
      <c r="C5" s="24" t="s">
        <v>96</v>
      </c>
      <c r="D5" s="24" t="s">
        <v>97</v>
      </c>
      <c r="E5" s="24"/>
      <c r="F5" s="24"/>
      <c r="G5" s="24"/>
    </row>
    <row r="6" spans="1:37" ht="15" customHeight="1" x14ac:dyDescent="0.35">
      <c r="C6" s="24" t="s">
        <v>98</v>
      </c>
      <c r="D6" s="24"/>
      <c r="E6" s="24" t="s">
        <v>99</v>
      </c>
      <c r="F6" s="24"/>
      <c r="G6" s="24"/>
    </row>
    <row r="10" spans="1:37" ht="15" customHeight="1" x14ac:dyDescent="0.5">
      <c r="A10" s="25" t="s">
        <v>254</v>
      </c>
      <c r="B10" s="46" t="s">
        <v>255</v>
      </c>
    </row>
    <row r="11" spans="1:37" ht="15" customHeight="1" x14ac:dyDescent="0.35">
      <c r="B11" s="44" t="s">
        <v>256</v>
      </c>
    </row>
    <row r="12" spans="1:37" ht="15" customHeight="1" x14ac:dyDescent="0.35">
      <c r="B12" s="44" t="s">
        <v>103</v>
      </c>
      <c r="C12" s="27" t="s">
        <v>103</v>
      </c>
      <c r="D12" s="27" t="s">
        <v>103</v>
      </c>
      <c r="E12" s="27" t="s">
        <v>103</v>
      </c>
      <c r="F12" s="27" t="s">
        <v>103</v>
      </c>
      <c r="G12" s="27" t="s">
        <v>103</v>
      </c>
      <c r="H12" s="27" t="s">
        <v>103</v>
      </c>
      <c r="I12" s="27" t="s">
        <v>103</v>
      </c>
      <c r="J12" s="27" t="s">
        <v>103</v>
      </c>
      <c r="K12" s="27" t="s">
        <v>103</v>
      </c>
      <c r="L12" s="27" t="s">
        <v>103</v>
      </c>
      <c r="M12" s="27" t="s">
        <v>103</v>
      </c>
      <c r="N12" s="27" t="s">
        <v>103</v>
      </c>
      <c r="O12" s="27" t="s">
        <v>103</v>
      </c>
      <c r="P12" s="27" t="s">
        <v>103</v>
      </c>
      <c r="Q12" s="27" t="s">
        <v>103</v>
      </c>
      <c r="R12" s="27" t="s">
        <v>103</v>
      </c>
      <c r="S12" s="27" t="s">
        <v>103</v>
      </c>
      <c r="T12" s="27" t="s">
        <v>103</v>
      </c>
      <c r="U12" s="27" t="s">
        <v>103</v>
      </c>
      <c r="V12" s="27" t="s">
        <v>103</v>
      </c>
      <c r="W12" s="27" t="s">
        <v>103</v>
      </c>
      <c r="X12" s="27" t="s">
        <v>103</v>
      </c>
      <c r="Y12" s="27" t="s">
        <v>103</v>
      </c>
      <c r="Z12" s="27" t="s">
        <v>103</v>
      </c>
      <c r="AA12" s="27" t="s">
        <v>103</v>
      </c>
      <c r="AB12" s="27" t="s">
        <v>103</v>
      </c>
      <c r="AC12" s="27" t="s">
        <v>103</v>
      </c>
      <c r="AD12" s="27" t="s">
        <v>103</v>
      </c>
      <c r="AE12" s="27" t="s">
        <v>103</v>
      </c>
      <c r="AF12" s="27" t="s">
        <v>103</v>
      </c>
      <c r="AG12" s="27" t="s">
        <v>103</v>
      </c>
      <c r="AH12" s="27" t="s">
        <v>103</v>
      </c>
      <c r="AI12" s="27" t="s">
        <v>103</v>
      </c>
      <c r="AJ12" s="27" t="s">
        <v>103</v>
      </c>
      <c r="AK12" s="27" t="s">
        <v>104</v>
      </c>
    </row>
    <row r="13" spans="1:37" ht="15" customHeight="1" thickBot="1" x14ac:dyDescent="0.4">
      <c r="B13" s="45" t="s">
        <v>103</v>
      </c>
      <c r="C13" s="45">
        <v>2017</v>
      </c>
      <c r="D13" s="45">
        <v>2018</v>
      </c>
      <c r="E13" s="45">
        <v>2019</v>
      </c>
      <c r="F13" s="45">
        <v>2020</v>
      </c>
      <c r="G13" s="45">
        <v>2021</v>
      </c>
      <c r="H13" s="45">
        <v>2022</v>
      </c>
      <c r="I13" s="45">
        <v>2023</v>
      </c>
      <c r="J13" s="45">
        <v>2024</v>
      </c>
      <c r="K13" s="45">
        <v>2025</v>
      </c>
      <c r="L13" s="45">
        <v>2026</v>
      </c>
      <c r="M13" s="45">
        <v>2027</v>
      </c>
      <c r="N13" s="45">
        <v>2028</v>
      </c>
      <c r="O13" s="45">
        <v>2029</v>
      </c>
      <c r="P13" s="45">
        <v>2030</v>
      </c>
      <c r="Q13" s="45">
        <v>2031</v>
      </c>
      <c r="R13" s="45">
        <v>2032</v>
      </c>
      <c r="S13" s="45">
        <v>2033</v>
      </c>
      <c r="T13" s="45">
        <v>2034</v>
      </c>
      <c r="U13" s="45">
        <v>2035</v>
      </c>
      <c r="V13" s="45">
        <v>2036</v>
      </c>
      <c r="W13" s="45">
        <v>2037</v>
      </c>
      <c r="X13" s="45">
        <v>2038</v>
      </c>
      <c r="Y13" s="45">
        <v>2039</v>
      </c>
      <c r="Z13" s="45">
        <v>2040</v>
      </c>
      <c r="AA13" s="45">
        <v>2041</v>
      </c>
      <c r="AB13" s="45">
        <v>2042</v>
      </c>
      <c r="AC13" s="45">
        <v>2043</v>
      </c>
      <c r="AD13" s="45">
        <v>2044</v>
      </c>
      <c r="AE13" s="45">
        <v>2045</v>
      </c>
      <c r="AF13" s="45">
        <v>2046</v>
      </c>
      <c r="AG13" s="45">
        <v>2047</v>
      </c>
      <c r="AH13" s="45">
        <v>2048</v>
      </c>
      <c r="AI13" s="45">
        <v>2049</v>
      </c>
      <c r="AJ13" s="45">
        <v>2050</v>
      </c>
      <c r="AK13" s="45">
        <v>2050</v>
      </c>
    </row>
    <row r="14" spans="1:37" ht="15" customHeight="1" thickTop="1" x14ac:dyDescent="0.35">
      <c r="B14" s="47" t="s">
        <v>257</v>
      </c>
    </row>
    <row r="15" spans="1:37" ht="15" customHeight="1" x14ac:dyDescent="0.35">
      <c r="B15" s="47" t="s">
        <v>258</v>
      </c>
    </row>
    <row r="16" spans="1:37" ht="15" customHeight="1" x14ac:dyDescent="0.45">
      <c r="A16" s="25" t="s">
        <v>259</v>
      </c>
      <c r="B16" s="48" t="s">
        <v>260</v>
      </c>
      <c r="C16" s="49">
        <v>6.6360000000000001</v>
      </c>
      <c r="D16" s="49">
        <v>6.6360000000000001</v>
      </c>
      <c r="E16" s="49">
        <v>6.6360000000000001</v>
      </c>
      <c r="F16" s="49">
        <v>6.6360000000000001</v>
      </c>
      <c r="G16" s="49">
        <v>6.6360000000000001</v>
      </c>
      <c r="H16" s="49">
        <v>6.6360000000000001</v>
      </c>
      <c r="I16" s="49">
        <v>6.6360000000000001</v>
      </c>
      <c r="J16" s="49">
        <v>6.6360000000000001</v>
      </c>
      <c r="K16" s="49">
        <v>6.6360000000000001</v>
      </c>
      <c r="L16" s="49">
        <v>6.6360000000000001</v>
      </c>
      <c r="M16" s="49">
        <v>6.6360000000000001</v>
      </c>
      <c r="N16" s="49">
        <v>6.6360000000000001</v>
      </c>
      <c r="O16" s="49">
        <v>6.6360000000000001</v>
      </c>
      <c r="P16" s="49">
        <v>6.6360000000000001</v>
      </c>
      <c r="Q16" s="49">
        <v>6.6360000000000001</v>
      </c>
      <c r="R16" s="49">
        <v>6.6360000000000001</v>
      </c>
      <c r="S16" s="49">
        <v>6.6360000000000001</v>
      </c>
      <c r="T16" s="49">
        <v>6.6360000000000001</v>
      </c>
      <c r="U16" s="49">
        <v>6.6360000000000001</v>
      </c>
      <c r="V16" s="49">
        <v>6.6360000000000001</v>
      </c>
      <c r="W16" s="49">
        <v>6.6360000000000001</v>
      </c>
      <c r="X16" s="49">
        <v>6.6360000000000001</v>
      </c>
      <c r="Y16" s="49">
        <v>6.6360000000000001</v>
      </c>
      <c r="Z16" s="49">
        <v>6.6360000000000001</v>
      </c>
      <c r="AA16" s="49">
        <v>6.6360000000000001</v>
      </c>
      <c r="AB16" s="49">
        <v>6.6360000000000001</v>
      </c>
      <c r="AC16" s="49">
        <v>6.6360000000000001</v>
      </c>
      <c r="AD16" s="49">
        <v>6.6360000000000001</v>
      </c>
      <c r="AE16" s="49">
        <v>6.6360000000000001</v>
      </c>
      <c r="AF16" s="49">
        <v>6.6360000000000001</v>
      </c>
      <c r="AG16" s="49">
        <v>6.6360000000000001</v>
      </c>
      <c r="AH16" s="49">
        <v>6.6360000000000001</v>
      </c>
      <c r="AI16" s="49">
        <v>6.6360000000000001</v>
      </c>
      <c r="AJ16" s="49">
        <v>6.6360000000000001</v>
      </c>
      <c r="AK16" s="50">
        <v>0</v>
      </c>
    </row>
    <row r="17" spans="1:37" ht="15" customHeight="1" x14ac:dyDescent="0.45">
      <c r="A17" s="25" t="s">
        <v>261</v>
      </c>
      <c r="B17" s="48" t="s">
        <v>262</v>
      </c>
      <c r="C17" s="49">
        <v>5.048</v>
      </c>
      <c r="D17" s="49">
        <v>5.048</v>
      </c>
      <c r="E17" s="49">
        <v>5.048</v>
      </c>
      <c r="F17" s="49">
        <v>5.048</v>
      </c>
      <c r="G17" s="49">
        <v>5.048</v>
      </c>
      <c r="H17" s="49">
        <v>5.048</v>
      </c>
      <c r="I17" s="49">
        <v>5.048</v>
      </c>
      <c r="J17" s="49">
        <v>5.048</v>
      </c>
      <c r="K17" s="49">
        <v>5.048</v>
      </c>
      <c r="L17" s="49">
        <v>5.048</v>
      </c>
      <c r="M17" s="49">
        <v>5.048</v>
      </c>
      <c r="N17" s="49">
        <v>5.048</v>
      </c>
      <c r="O17" s="49">
        <v>5.048</v>
      </c>
      <c r="P17" s="49">
        <v>5.048</v>
      </c>
      <c r="Q17" s="49">
        <v>5.048</v>
      </c>
      <c r="R17" s="49">
        <v>5.048</v>
      </c>
      <c r="S17" s="49">
        <v>5.048</v>
      </c>
      <c r="T17" s="49">
        <v>5.048</v>
      </c>
      <c r="U17" s="49">
        <v>5.048</v>
      </c>
      <c r="V17" s="49">
        <v>5.048</v>
      </c>
      <c r="W17" s="49">
        <v>5.048</v>
      </c>
      <c r="X17" s="49">
        <v>5.048</v>
      </c>
      <c r="Y17" s="49">
        <v>5.048</v>
      </c>
      <c r="Z17" s="49">
        <v>5.048</v>
      </c>
      <c r="AA17" s="49">
        <v>5.048</v>
      </c>
      <c r="AB17" s="49">
        <v>5.048</v>
      </c>
      <c r="AC17" s="49">
        <v>5.048</v>
      </c>
      <c r="AD17" s="49">
        <v>5.048</v>
      </c>
      <c r="AE17" s="49">
        <v>5.048</v>
      </c>
      <c r="AF17" s="49">
        <v>5.048</v>
      </c>
      <c r="AG17" s="49">
        <v>5.048</v>
      </c>
      <c r="AH17" s="49">
        <v>5.048</v>
      </c>
      <c r="AI17" s="49">
        <v>5.048</v>
      </c>
      <c r="AJ17" s="49">
        <v>5.048</v>
      </c>
      <c r="AK17" s="50">
        <v>0</v>
      </c>
    </row>
    <row r="18" spans="1:37" ht="15" customHeight="1" x14ac:dyDescent="0.45">
      <c r="A18" s="25" t="s">
        <v>263</v>
      </c>
      <c r="B18" s="48" t="s">
        <v>264</v>
      </c>
      <c r="C18" s="49">
        <v>5.359</v>
      </c>
      <c r="D18" s="49">
        <v>5.359</v>
      </c>
      <c r="E18" s="49">
        <v>5.359</v>
      </c>
      <c r="F18" s="49">
        <v>5.359</v>
      </c>
      <c r="G18" s="49">
        <v>5.359</v>
      </c>
      <c r="H18" s="49">
        <v>5.359</v>
      </c>
      <c r="I18" s="49">
        <v>5.359</v>
      </c>
      <c r="J18" s="49">
        <v>5.359</v>
      </c>
      <c r="K18" s="49">
        <v>5.359</v>
      </c>
      <c r="L18" s="49">
        <v>5.359</v>
      </c>
      <c r="M18" s="49">
        <v>5.359</v>
      </c>
      <c r="N18" s="49">
        <v>5.359</v>
      </c>
      <c r="O18" s="49">
        <v>5.359</v>
      </c>
      <c r="P18" s="49">
        <v>5.359</v>
      </c>
      <c r="Q18" s="49">
        <v>5.359</v>
      </c>
      <c r="R18" s="49">
        <v>5.359</v>
      </c>
      <c r="S18" s="49">
        <v>5.359</v>
      </c>
      <c r="T18" s="49">
        <v>5.359</v>
      </c>
      <c r="U18" s="49">
        <v>5.359</v>
      </c>
      <c r="V18" s="49">
        <v>5.359</v>
      </c>
      <c r="W18" s="49">
        <v>5.359</v>
      </c>
      <c r="X18" s="49">
        <v>5.359</v>
      </c>
      <c r="Y18" s="49">
        <v>5.359</v>
      </c>
      <c r="Z18" s="49">
        <v>5.359</v>
      </c>
      <c r="AA18" s="49">
        <v>5.359</v>
      </c>
      <c r="AB18" s="49">
        <v>5.359</v>
      </c>
      <c r="AC18" s="49">
        <v>5.359</v>
      </c>
      <c r="AD18" s="49">
        <v>5.359</v>
      </c>
      <c r="AE18" s="49">
        <v>5.359</v>
      </c>
      <c r="AF18" s="49">
        <v>5.359</v>
      </c>
      <c r="AG18" s="49">
        <v>5.359</v>
      </c>
      <c r="AH18" s="49">
        <v>5.359</v>
      </c>
      <c r="AI18" s="49">
        <v>5.359</v>
      </c>
      <c r="AJ18" s="49">
        <v>5.359</v>
      </c>
      <c r="AK18" s="50">
        <v>0</v>
      </c>
    </row>
    <row r="19" spans="1:37" ht="15" customHeight="1" x14ac:dyDescent="0.45">
      <c r="A19" s="25" t="s">
        <v>265</v>
      </c>
      <c r="B19" s="48" t="s">
        <v>266</v>
      </c>
      <c r="C19" s="49">
        <v>5.8250000000000002</v>
      </c>
      <c r="D19" s="49">
        <v>5.8250000000000002</v>
      </c>
      <c r="E19" s="49">
        <v>5.8250000000000002</v>
      </c>
      <c r="F19" s="49">
        <v>5.8250000000000002</v>
      </c>
      <c r="G19" s="49">
        <v>5.8250000000000002</v>
      </c>
      <c r="H19" s="49">
        <v>5.8250000000000002</v>
      </c>
      <c r="I19" s="49">
        <v>5.8250000000000002</v>
      </c>
      <c r="J19" s="49">
        <v>5.8250000000000002</v>
      </c>
      <c r="K19" s="49">
        <v>5.8250000000000002</v>
      </c>
      <c r="L19" s="49">
        <v>5.8250000000000002</v>
      </c>
      <c r="M19" s="49">
        <v>5.8250000000000002</v>
      </c>
      <c r="N19" s="49">
        <v>5.8250000000000002</v>
      </c>
      <c r="O19" s="49">
        <v>5.8250000000000002</v>
      </c>
      <c r="P19" s="49">
        <v>5.8250000000000002</v>
      </c>
      <c r="Q19" s="49">
        <v>5.8250000000000002</v>
      </c>
      <c r="R19" s="49">
        <v>5.8250000000000002</v>
      </c>
      <c r="S19" s="49">
        <v>5.8250000000000002</v>
      </c>
      <c r="T19" s="49">
        <v>5.8250000000000002</v>
      </c>
      <c r="U19" s="49">
        <v>5.8250000000000002</v>
      </c>
      <c r="V19" s="49">
        <v>5.8250000000000002</v>
      </c>
      <c r="W19" s="49">
        <v>5.8250000000000002</v>
      </c>
      <c r="X19" s="49">
        <v>5.8250000000000002</v>
      </c>
      <c r="Y19" s="49">
        <v>5.8250000000000002</v>
      </c>
      <c r="Z19" s="49">
        <v>5.8250000000000002</v>
      </c>
      <c r="AA19" s="49">
        <v>5.8250000000000002</v>
      </c>
      <c r="AB19" s="49">
        <v>5.8250000000000002</v>
      </c>
      <c r="AC19" s="49">
        <v>5.8250000000000002</v>
      </c>
      <c r="AD19" s="49">
        <v>5.8250000000000002</v>
      </c>
      <c r="AE19" s="49">
        <v>5.8250000000000002</v>
      </c>
      <c r="AF19" s="49">
        <v>5.8250000000000002</v>
      </c>
      <c r="AG19" s="49">
        <v>5.8250000000000002</v>
      </c>
      <c r="AH19" s="49">
        <v>5.8250000000000002</v>
      </c>
      <c r="AI19" s="49">
        <v>5.8250000000000002</v>
      </c>
      <c r="AJ19" s="49">
        <v>5.8250000000000002</v>
      </c>
      <c r="AK19" s="50">
        <v>0</v>
      </c>
    </row>
    <row r="20" spans="1:37" ht="15" customHeight="1" x14ac:dyDescent="0.45">
      <c r="A20" s="25" t="s">
        <v>267</v>
      </c>
      <c r="B20" s="48" t="s">
        <v>268</v>
      </c>
      <c r="C20" s="49">
        <v>5.7746510000000004</v>
      </c>
      <c r="D20" s="49">
        <v>5.7738240000000003</v>
      </c>
      <c r="E20" s="49">
        <v>5.7736289999999997</v>
      </c>
      <c r="F20" s="49">
        <v>5.7729280000000003</v>
      </c>
      <c r="G20" s="49">
        <v>5.7731190000000003</v>
      </c>
      <c r="H20" s="49">
        <v>5.7737270000000001</v>
      </c>
      <c r="I20" s="49">
        <v>5.7724289999999998</v>
      </c>
      <c r="J20" s="49">
        <v>5.773784</v>
      </c>
      <c r="K20" s="49">
        <v>5.7726059999999997</v>
      </c>
      <c r="L20" s="49">
        <v>5.7733230000000004</v>
      </c>
      <c r="M20" s="49">
        <v>5.7745470000000001</v>
      </c>
      <c r="N20" s="49">
        <v>5.7747440000000001</v>
      </c>
      <c r="O20" s="49">
        <v>5.7735219999999998</v>
      </c>
      <c r="P20" s="49">
        <v>5.7736159999999996</v>
      </c>
      <c r="Q20" s="49">
        <v>5.7735810000000001</v>
      </c>
      <c r="R20" s="49">
        <v>5.7734930000000002</v>
      </c>
      <c r="S20" s="49">
        <v>5.7744850000000003</v>
      </c>
      <c r="T20" s="49">
        <v>5.7733730000000003</v>
      </c>
      <c r="U20" s="49">
        <v>5.7733169999999996</v>
      </c>
      <c r="V20" s="49">
        <v>5.7729939999999997</v>
      </c>
      <c r="W20" s="49">
        <v>5.7732359999999998</v>
      </c>
      <c r="X20" s="49">
        <v>5.7731630000000003</v>
      </c>
      <c r="Y20" s="49">
        <v>5.7730449999999998</v>
      </c>
      <c r="Z20" s="49">
        <v>5.773002</v>
      </c>
      <c r="AA20" s="49">
        <v>5.7729929999999996</v>
      </c>
      <c r="AB20" s="49">
        <v>5.7727380000000004</v>
      </c>
      <c r="AC20" s="49">
        <v>5.772945</v>
      </c>
      <c r="AD20" s="49">
        <v>5.7726160000000002</v>
      </c>
      <c r="AE20" s="49">
        <v>5.7726569999999997</v>
      </c>
      <c r="AF20" s="49">
        <v>5.7725039999999996</v>
      </c>
      <c r="AG20" s="49">
        <v>5.7722730000000002</v>
      </c>
      <c r="AH20" s="49">
        <v>5.7721470000000004</v>
      </c>
      <c r="AI20" s="49">
        <v>5.7719480000000001</v>
      </c>
      <c r="AJ20" s="49">
        <v>5.7717749999999999</v>
      </c>
      <c r="AK20" s="50">
        <v>-1.1E-5</v>
      </c>
    </row>
    <row r="21" spans="1:37" ht="15" customHeight="1" x14ac:dyDescent="0.45">
      <c r="A21" s="25" t="s">
        <v>269</v>
      </c>
      <c r="B21" s="48" t="s">
        <v>270</v>
      </c>
      <c r="C21" s="49">
        <v>5.7746510000000004</v>
      </c>
      <c r="D21" s="49">
        <v>5.7738240000000003</v>
      </c>
      <c r="E21" s="49">
        <v>5.7736289999999997</v>
      </c>
      <c r="F21" s="49">
        <v>5.7729280000000003</v>
      </c>
      <c r="G21" s="49">
        <v>5.7731190000000003</v>
      </c>
      <c r="H21" s="49">
        <v>5.7737270000000001</v>
      </c>
      <c r="I21" s="49">
        <v>5.7724289999999998</v>
      </c>
      <c r="J21" s="49">
        <v>5.773784</v>
      </c>
      <c r="K21" s="49">
        <v>5.7726059999999997</v>
      </c>
      <c r="L21" s="49">
        <v>5.7733230000000004</v>
      </c>
      <c r="M21" s="49">
        <v>5.7745470000000001</v>
      </c>
      <c r="N21" s="49">
        <v>5.7747440000000001</v>
      </c>
      <c r="O21" s="49">
        <v>5.7735219999999998</v>
      </c>
      <c r="P21" s="49">
        <v>5.7736159999999996</v>
      </c>
      <c r="Q21" s="49">
        <v>5.7735810000000001</v>
      </c>
      <c r="R21" s="49">
        <v>5.7734930000000002</v>
      </c>
      <c r="S21" s="49">
        <v>5.7744850000000003</v>
      </c>
      <c r="T21" s="49">
        <v>5.7733730000000003</v>
      </c>
      <c r="U21" s="49">
        <v>5.7733169999999996</v>
      </c>
      <c r="V21" s="49">
        <v>5.7729939999999997</v>
      </c>
      <c r="W21" s="49">
        <v>5.7732359999999998</v>
      </c>
      <c r="X21" s="49">
        <v>5.7731630000000003</v>
      </c>
      <c r="Y21" s="49">
        <v>5.7730449999999998</v>
      </c>
      <c r="Z21" s="49">
        <v>5.773002</v>
      </c>
      <c r="AA21" s="49">
        <v>5.7729929999999996</v>
      </c>
      <c r="AB21" s="49">
        <v>5.7727380000000004</v>
      </c>
      <c r="AC21" s="49">
        <v>5.772945</v>
      </c>
      <c r="AD21" s="49">
        <v>5.7726160000000002</v>
      </c>
      <c r="AE21" s="49">
        <v>5.7726569999999997</v>
      </c>
      <c r="AF21" s="49">
        <v>5.7725039999999996</v>
      </c>
      <c r="AG21" s="49">
        <v>5.7722730000000002</v>
      </c>
      <c r="AH21" s="49">
        <v>5.7721470000000004</v>
      </c>
      <c r="AI21" s="49">
        <v>5.7719480000000001</v>
      </c>
      <c r="AJ21" s="49">
        <v>5.7717749999999999</v>
      </c>
      <c r="AK21" s="50">
        <v>-1.1E-5</v>
      </c>
    </row>
    <row r="22" spans="1:37" ht="15" customHeight="1" x14ac:dyDescent="0.45">
      <c r="A22" s="25" t="s">
        <v>271</v>
      </c>
      <c r="B22" s="48" t="s">
        <v>272</v>
      </c>
      <c r="C22" s="49">
        <v>5.7746510000000004</v>
      </c>
      <c r="D22" s="49">
        <v>5.7738240000000003</v>
      </c>
      <c r="E22" s="49">
        <v>5.7736289999999997</v>
      </c>
      <c r="F22" s="49">
        <v>5.7729280000000003</v>
      </c>
      <c r="G22" s="49">
        <v>5.7731190000000003</v>
      </c>
      <c r="H22" s="49">
        <v>5.7737270000000001</v>
      </c>
      <c r="I22" s="49">
        <v>5.7724289999999998</v>
      </c>
      <c r="J22" s="49">
        <v>5.773784</v>
      </c>
      <c r="K22" s="49">
        <v>5.7726059999999997</v>
      </c>
      <c r="L22" s="49">
        <v>5.7733230000000004</v>
      </c>
      <c r="M22" s="49">
        <v>5.7745470000000001</v>
      </c>
      <c r="N22" s="49">
        <v>5.7747440000000001</v>
      </c>
      <c r="O22" s="49">
        <v>5.7735219999999998</v>
      </c>
      <c r="P22" s="49">
        <v>5.7736159999999996</v>
      </c>
      <c r="Q22" s="49">
        <v>5.7735810000000001</v>
      </c>
      <c r="R22" s="49">
        <v>5.7734930000000002</v>
      </c>
      <c r="S22" s="49">
        <v>5.7744850000000003</v>
      </c>
      <c r="T22" s="49">
        <v>5.7733730000000003</v>
      </c>
      <c r="U22" s="49">
        <v>5.7733169999999996</v>
      </c>
      <c r="V22" s="49">
        <v>5.7729939999999997</v>
      </c>
      <c r="W22" s="49">
        <v>5.7732359999999998</v>
      </c>
      <c r="X22" s="49">
        <v>5.7731630000000003</v>
      </c>
      <c r="Y22" s="49">
        <v>5.7730449999999998</v>
      </c>
      <c r="Z22" s="49">
        <v>5.773002</v>
      </c>
      <c r="AA22" s="49">
        <v>5.7729929999999996</v>
      </c>
      <c r="AB22" s="49">
        <v>5.7727380000000004</v>
      </c>
      <c r="AC22" s="49">
        <v>5.772945</v>
      </c>
      <c r="AD22" s="49">
        <v>5.7726160000000002</v>
      </c>
      <c r="AE22" s="49">
        <v>5.7726569999999997</v>
      </c>
      <c r="AF22" s="49">
        <v>5.7725039999999996</v>
      </c>
      <c r="AG22" s="49">
        <v>5.7722730000000002</v>
      </c>
      <c r="AH22" s="49">
        <v>5.7721470000000004</v>
      </c>
      <c r="AI22" s="49">
        <v>5.7719480000000001</v>
      </c>
      <c r="AJ22" s="49">
        <v>5.7717749999999999</v>
      </c>
      <c r="AK22" s="50">
        <v>-1.1E-5</v>
      </c>
    </row>
    <row r="23" spans="1:37" ht="15" customHeight="1" x14ac:dyDescent="0.45">
      <c r="A23" s="25" t="s">
        <v>273</v>
      </c>
      <c r="B23" s="48" t="s">
        <v>274</v>
      </c>
      <c r="C23" s="49">
        <v>5.7746510000000004</v>
      </c>
      <c r="D23" s="49">
        <v>5.7738240000000003</v>
      </c>
      <c r="E23" s="49">
        <v>5.7736289999999997</v>
      </c>
      <c r="F23" s="49">
        <v>5.7729280000000003</v>
      </c>
      <c r="G23" s="49">
        <v>5.7731190000000003</v>
      </c>
      <c r="H23" s="49">
        <v>5.7737270000000001</v>
      </c>
      <c r="I23" s="49">
        <v>5.7724289999999998</v>
      </c>
      <c r="J23" s="49">
        <v>5.773784</v>
      </c>
      <c r="K23" s="49">
        <v>5.7726059999999997</v>
      </c>
      <c r="L23" s="49">
        <v>5.7733230000000004</v>
      </c>
      <c r="M23" s="49">
        <v>5.7745470000000001</v>
      </c>
      <c r="N23" s="49">
        <v>5.7747440000000001</v>
      </c>
      <c r="O23" s="49">
        <v>5.7735219999999998</v>
      </c>
      <c r="P23" s="49">
        <v>5.7736159999999996</v>
      </c>
      <c r="Q23" s="49">
        <v>5.7735810000000001</v>
      </c>
      <c r="R23" s="49">
        <v>5.7734930000000002</v>
      </c>
      <c r="S23" s="49">
        <v>5.7744850000000003</v>
      </c>
      <c r="T23" s="49">
        <v>5.7733730000000003</v>
      </c>
      <c r="U23" s="49">
        <v>5.7733169999999996</v>
      </c>
      <c r="V23" s="49">
        <v>5.7729939999999997</v>
      </c>
      <c r="W23" s="49">
        <v>5.7732359999999998</v>
      </c>
      <c r="X23" s="49">
        <v>5.7731630000000003</v>
      </c>
      <c r="Y23" s="49">
        <v>5.7730449999999998</v>
      </c>
      <c r="Z23" s="49">
        <v>5.773002</v>
      </c>
      <c r="AA23" s="49">
        <v>5.7729929999999996</v>
      </c>
      <c r="AB23" s="49">
        <v>5.7727380000000004</v>
      </c>
      <c r="AC23" s="49">
        <v>5.772945</v>
      </c>
      <c r="AD23" s="49">
        <v>5.7726160000000002</v>
      </c>
      <c r="AE23" s="49">
        <v>5.7726569999999997</v>
      </c>
      <c r="AF23" s="49">
        <v>5.7725039999999996</v>
      </c>
      <c r="AG23" s="49">
        <v>5.7722730000000002</v>
      </c>
      <c r="AH23" s="49">
        <v>5.7721470000000004</v>
      </c>
      <c r="AI23" s="49">
        <v>5.7719480000000001</v>
      </c>
      <c r="AJ23" s="49">
        <v>5.7717749999999999</v>
      </c>
      <c r="AK23" s="50">
        <v>-1.1E-5</v>
      </c>
    </row>
    <row r="24" spans="1:37" ht="15" customHeight="1" x14ac:dyDescent="0.45">
      <c r="A24" s="25" t="s">
        <v>275</v>
      </c>
      <c r="B24" s="48" t="s">
        <v>276</v>
      </c>
      <c r="C24" s="49">
        <v>5.7746510000000004</v>
      </c>
      <c r="D24" s="49">
        <v>5.7738240000000003</v>
      </c>
      <c r="E24" s="49">
        <v>5.7736289999999997</v>
      </c>
      <c r="F24" s="49">
        <v>5.7729280000000003</v>
      </c>
      <c r="G24" s="49">
        <v>5.7731190000000003</v>
      </c>
      <c r="H24" s="49">
        <v>5.7737270000000001</v>
      </c>
      <c r="I24" s="49">
        <v>5.7724289999999998</v>
      </c>
      <c r="J24" s="49">
        <v>5.773784</v>
      </c>
      <c r="K24" s="49">
        <v>5.7726059999999997</v>
      </c>
      <c r="L24" s="49">
        <v>5.7733230000000004</v>
      </c>
      <c r="M24" s="49">
        <v>5.7745470000000001</v>
      </c>
      <c r="N24" s="49">
        <v>5.7747440000000001</v>
      </c>
      <c r="O24" s="49">
        <v>5.7735219999999998</v>
      </c>
      <c r="P24" s="49">
        <v>5.7736159999999996</v>
      </c>
      <c r="Q24" s="49">
        <v>5.7735810000000001</v>
      </c>
      <c r="R24" s="49">
        <v>5.7734930000000002</v>
      </c>
      <c r="S24" s="49">
        <v>5.7744850000000003</v>
      </c>
      <c r="T24" s="49">
        <v>5.7733730000000003</v>
      </c>
      <c r="U24" s="49">
        <v>5.7733169999999996</v>
      </c>
      <c r="V24" s="49">
        <v>5.7729939999999997</v>
      </c>
      <c r="W24" s="49">
        <v>5.7732359999999998</v>
      </c>
      <c r="X24" s="49">
        <v>5.7731630000000003</v>
      </c>
      <c r="Y24" s="49">
        <v>5.7730449999999998</v>
      </c>
      <c r="Z24" s="49">
        <v>5.773002</v>
      </c>
      <c r="AA24" s="49">
        <v>5.7729929999999996</v>
      </c>
      <c r="AB24" s="49">
        <v>5.7727380000000004</v>
      </c>
      <c r="AC24" s="49">
        <v>5.772945</v>
      </c>
      <c r="AD24" s="49">
        <v>5.7726160000000002</v>
      </c>
      <c r="AE24" s="49">
        <v>5.7726569999999997</v>
      </c>
      <c r="AF24" s="49">
        <v>5.7725039999999996</v>
      </c>
      <c r="AG24" s="49">
        <v>5.7722730000000002</v>
      </c>
      <c r="AH24" s="49">
        <v>5.7721470000000004</v>
      </c>
      <c r="AI24" s="49">
        <v>5.7719480000000001</v>
      </c>
      <c r="AJ24" s="49">
        <v>5.7717749999999999</v>
      </c>
      <c r="AK24" s="50">
        <v>-1.1E-5</v>
      </c>
    </row>
    <row r="25" spans="1:37" ht="15" customHeight="1" x14ac:dyDescent="0.45">
      <c r="A25" s="25" t="s">
        <v>277</v>
      </c>
      <c r="B25" s="48" t="s">
        <v>278</v>
      </c>
      <c r="C25" s="49">
        <v>5.7746510000000004</v>
      </c>
      <c r="D25" s="49">
        <v>5.7738240000000003</v>
      </c>
      <c r="E25" s="49">
        <v>5.7736280000000004</v>
      </c>
      <c r="F25" s="49">
        <v>5.7729270000000001</v>
      </c>
      <c r="G25" s="49">
        <v>5.7731190000000003</v>
      </c>
      <c r="H25" s="49">
        <v>5.7737270000000001</v>
      </c>
      <c r="I25" s="49">
        <v>5.7724289999999998</v>
      </c>
      <c r="J25" s="49">
        <v>5.773784</v>
      </c>
      <c r="K25" s="49">
        <v>5.7726059999999997</v>
      </c>
      <c r="L25" s="49">
        <v>5.7733220000000003</v>
      </c>
      <c r="M25" s="49">
        <v>5.7745480000000002</v>
      </c>
      <c r="N25" s="49">
        <v>5.7747440000000001</v>
      </c>
      <c r="O25" s="49">
        <v>5.7735219999999998</v>
      </c>
      <c r="P25" s="49">
        <v>5.7736159999999996</v>
      </c>
      <c r="Q25" s="49">
        <v>5.7735799999999999</v>
      </c>
      <c r="R25" s="49">
        <v>5.7734930000000002</v>
      </c>
      <c r="S25" s="49">
        <v>5.7744850000000003</v>
      </c>
      <c r="T25" s="49">
        <v>5.7733730000000003</v>
      </c>
      <c r="U25" s="49">
        <v>5.7733169999999996</v>
      </c>
      <c r="V25" s="49">
        <v>5.7729939999999997</v>
      </c>
      <c r="W25" s="49">
        <v>5.7732359999999998</v>
      </c>
      <c r="X25" s="49">
        <v>5.7731620000000001</v>
      </c>
      <c r="Y25" s="49">
        <v>5.7730439999999996</v>
      </c>
      <c r="Z25" s="49">
        <v>5.773002</v>
      </c>
      <c r="AA25" s="49">
        <v>5.7729929999999996</v>
      </c>
      <c r="AB25" s="49">
        <v>5.7727380000000004</v>
      </c>
      <c r="AC25" s="49">
        <v>5.772945</v>
      </c>
      <c r="AD25" s="49">
        <v>5.7726170000000003</v>
      </c>
      <c r="AE25" s="49">
        <v>5.7726559999999996</v>
      </c>
      <c r="AF25" s="49">
        <v>5.7725039999999996</v>
      </c>
      <c r="AG25" s="49">
        <v>5.7722740000000003</v>
      </c>
      <c r="AH25" s="49">
        <v>5.7721470000000004</v>
      </c>
      <c r="AI25" s="49">
        <v>5.7719480000000001</v>
      </c>
      <c r="AJ25" s="49">
        <v>5.7717749999999999</v>
      </c>
      <c r="AK25" s="50">
        <v>-1.1E-5</v>
      </c>
    </row>
    <row r="26" spans="1:37" ht="15" customHeight="1" x14ac:dyDescent="0.45">
      <c r="A26" s="25" t="s">
        <v>279</v>
      </c>
      <c r="B26" s="48" t="s">
        <v>280</v>
      </c>
      <c r="C26" s="49">
        <v>5.8170000000000002</v>
      </c>
      <c r="D26" s="49">
        <v>5.8170000000000002</v>
      </c>
      <c r="E26" s="49">
        <v>5.8170000000000002</v>
      </c>
      <c r="F26" s="49">
        <v>5.8170000000000002</v>
      </c>
      <c r="G26" s="49">
        <v>5.8170000000000002</v>
      </c>
      <c r="H26" s="49">
        <v>5.8170000000000002</v>
      </c>
      <c r="I26" s="49">
        <v>5.8170000000000002</v>
      </c>
      <c r="J26" s="49">
        <v>5.8170000000000002</v>
      </c>
      <c r="K26" s="49">
        <v>5.8170000000000002</v>
      </c>
      <c r="L26" s="49">
        <v>5.8170000000000002</v>
      </c>
      <c r="M26" s="49">
        <v>5.8170000000000002</v>
      </c>
      <c r="N26" s="49">
        <v>5.8170000000000002</v>
      </c>
      <c r="O26" s="49">
        <v>5.8170000000000002</v>
      </c>
      <c r="P26" s="49">
        <v>5.8170000000000002</v>
      </c>
      <c r="Q26" s="49">
        <v>5.8170000000000002</v>
      </c>
      <c r="R26" s="49">
        <v>5.8170000000000002</v>
      </c>
      <c r="S26" s="49">
        <v>5.8170000000000002</v>
      </c>
      <c r="T26" s="49">
        <v>5.8170000000000002</v>
      </c>
      <c r="U26" s="49">
        <v>5.8170000000000002</v>
      </c>
      <c r="V26" s="49">
        <v>5.8170000000000002</v>
      </c>
      <c r="W26" s="49">
        <v>5.8170000000000002</v>
      </c>
      <c r="X26" s="49">
        <v>5.8170000000000002</v>
      </c>
      <c r="Y26" s="49">
        <v>5.8170000000000002</v>
      </c>
      <c r="Z26" s="49">
        <v>5.8170000000000002</v>
      </c>
      <c r="AA26" s="49">
        <v>5.8170000000000002</v>
      </c>
      <c r="AB26" s="49">
        <v>5.8170000000000002</v>
      </c>
      <c r="AC26" s="49">
        <v>5.8170000000000002</v>
      </c>
      <c r="AD26" s="49">
        <v>5.8170000000000002</v>
      </c>
      <c r="AE26" s="49">
        <v>5.8170000000000002</v>
      </c>
      <c r="AF26" s="49">
        <v>5.8170000000000002</v>
      </c>
      <c r="AG26" s="49">
        <v>5.8170000000000002</v>
      </c>
      <c r="AH26" s="49">
        <v>5.8170000000000002</v>
      </c>
      <c r="AI26" s="49">
        <v>5.8170000000000002</v>
      </c>
      <c r="AJ26" s="49">
        <v>5.8170000000000002</v>
      </c>
      <c r="AK26" s="50">
        <v>0</v>
      </c>
    </row>
    <row r="27" spans="1:37" ht="15" customHeight="1" x14ac:dyDescent="0.45">
      <c r="A27" s="25" t="s">
        <v>281</v>
      </c>
      <c r="B27" s="48" t="s">
        <v>282</v>
      </c>
      <c r="C27" s="49">
        <v>5.77</v>
      </c>
      <c r="D27" s="49">
        <v>5.77</v>
      </c>
      <c r="E27" s="49">
        <v>5.77</v>
      </c>
      <c r="F27" s="49">
        <v>5.77</v>
      </c>
      <c r="G27" s="49">
        <v>5.77</v>
      </c>
      <c r="H27" s="49">
        <v>5.77</v>
      </c>
      <c r="I27" s="49">
        <v>5.77</v>
      </c>
      <c r="J27" s="49">
        <v>5.77</v>
      </c>
      <c r="K27" s="49">
        <v>5.77</v>
      </c>
      <c r="L27" s="49">
        <v>5.77</v>
      </c>
      <c r="M27" s="49">
        <v>5.77</v>
      </c>
      <c r="N27" s="49">
        <v>5.77</v>
      </c>
      <c r="O27" s="49">
        <v>5.77</v>
      </c>
      <c r="P27" s="49">
        <v>5.77</v>
      </c>
      <c r="Q27" s="49">
        <v>5.77</v>
      </c>
      <c r="R27" s="49">
        <v>5.77</v>
      </c>
      <c r="S27" s="49">
        <v>5.77</v>
      </c>
      <c r="T27" s="49">
        <v>5.77</v>
      </c>
      <c r="U27" s="49">
        <v>5.77</v>
      </c>
      <c r="V27" s="49">
        <v>5.77</v>
      </c>
      <c r="W27" s="49">
        <v>5.77</v>
      </c>
      <c r="X27" s="49">
        <v>5.77</v>
      </c>
      <c r="Y27" s="49">
        <v>5.77</v>
      </c>
      <c r="Z27" s="49">
        <v>5.77</v>
      </c>
      <c r="AA27" s="49">
        <v>5.77</v>
      </c>
      <c r="AB27" s="49">
        <v>5.77</v>
      </c>
      <c r="AC27" s="49">
        <v>5.77</v>
      </c>
      <c r="AD27" s="49">
        <v>5.77</v>
      </c>
      <c r="AE27" s="49">
        <v>5.77</v>
      </c>
      <c r="AF27" s="49">
        <v>5.77</v>
      </c>
      <c r="AG27" s="49">
        <v>5.77</v>
      </c>
      <c r="AH27" s="49">
        <v>5.77</v>
      </c>
      <c r="AI27" s="49">
        <v>5.77</v>
      </c>
      <c r="AJ27" s="49">
        <v>5.77</v>
      </c>
      <c r="AK27" s="50">
        <v>0</v>
      </c>
    </row>
    <row r="28" spans="1:37" ht="15" customHeight="1" x14ac:dyDescent="0.45">
      <c r="A28" s="25" t="s">
        <v>283</v>
      </c>
      <c r="B28" s="48" t="s">
        <v>284</v>
      </c>
      <c r="C28" s="49">
        <v>3.556</v>
      </c>
      <c r="D28" s="49">
        <v>3.556</v>
      </c>
      <c r="E28" s="49">
        <v>3.556</v>
      </c>
      <c r="F28" s="49">
        <v>3.556</v>
      </c>
      <c r="G28" s="49">
        <v>3.556</v>
      </c>
      <c r="H28" s="49">
        <v>3.556</v>
      </c>
      <c r="I28" s="49">
        <v>3.556</v>
      </c>
      <c r="J28" s="49">
        <v>3.556</v>
      </c>
      <c r="K28" s="49">
        <v>3.556</v>
      </c>
      <c r="L28" s="49">
        <v>3.556</v>
      </c>
      <c r="M28" s="49">
        <v>3.556</v>
      </c>
      <c r="N28" s="49">
        <v>3.556</v>
      </c>
      <c r="O28" s="49">
        <v>3.556</v>
      </c>
      <c r="P28" s="49">
        <v>3.556</v>
      </c>
      <c r="Q28" s="49">
        <v>3.556</v>
      </c>
      <c r="R28" s="49">
        <v>3.556</v>
      </c>
      <c r="S28" s="49">
        <v>3.556</v>
      </c>
      <c r="T28" s="49">
        <v>3.556</v>
      </c>
      <c r="U28" s="49">
        <v>3.556</v>
      </c>
      <c r="V28" s="49">
        <v>3.556</v>
      </c>
      <c r="W28" s="49">
        <v>3.556</v>
      </c>
      <c r="X28" s="49">
        <v>3.556</v>
      </c>
      <c r="Y28" s="49">
        <v>3.556</v>
      </c>
      <c r="Z28" s="49">
        <v>3.556</v>
      </c>
      <c r="AA28" s="49">
        <v>3.556</v>
      </c>
      <c r="AB28" s="49">
        <v>3.556</v>
      </c>
      <c r="AC28" s="49">
        <v>3.556</v>
      </c>
      <c r="AD28" s="49">
        <v>3.556</v>
      </c>
      <c r="AE28" s="49">
        <v>3.556</v>
      </c>
      <c r="AF28" s="49">
        <v>3.556</v>
      </c>
      <c r="AG28" s="49">
        <v>3.556</v>
      </c>
      <c r="AH28" s="49">
        <v>3.556</v>
      </c>
      <c r="AI28" s="49">
        <v>3.556</v>
      </c>
      <c r="AJ28" s="49">
        <v>3.556</v>
      </c>
      <c r="AK28" s="50">
        <v>0</v>
      </c>
    </row>
    <row r="29" spans="1:37" ht="15" customHeight="1" x14ac:dyDescent="0.45">
      <c r="A29" s="25" t="s">
        <v>285</v>
      </c>
      <c r="B29" s="48" t="s">
        <v>286</v>
      </c>
      <c r="C29" s="49">
        <v>3.99722</v>
      </c>
      <c r="D29" s="49">
        <v>3.989233</v>
      </c>
      <c r="E29" s="49">
        <v>3.989233</v>
      </c>
      <c r="F29" s="49">
        <v>3.989233</v>
      </c>
      <c r="G29" s="49">
        <v>3.989233</v>
      </c>
      <c r="H29" s="49">
        <v>3.989233</v>
      </c>
      <c r="I29" s="49">
        <v>3.989233</v>
      </c>
      <c r="J29" s="49">
        <v>3.989233</v>
      </c>
      <c r="K29" s="49">
        <v>3.989233</v>
      </c>
      <c r="L29" s="49">
        <v>3.989233</v>
      </c>
      <c r="M29" s="49">
        <v>3.989233</v>
      </c>
      <c r="N29" s="49">
        <v>3.989233</v>
      </c>
      <c r="O29" s="49">
        <v>3.989233</v>
      </c>
      <c r="P29" s="49">
        <v>3.989233</v>
      </c>
      <c r="Q29" s="49">
        <v>3.989233</v>
      </c>
      <c r="R29" s="49">
        <v>3.989233</v>
      </c>
      <c r="S29" s="49">
        <v>3.989233</v>
      </c>
      <c r="T29" s="49">
        <v>3.989233</v>
      </c>
      <c r="U29" s="49">
        <v>3.989233</v>
      </c>
      <c r="V29" s="49">
        <v>3.989233</v>
      </c>
      <c r="W29" s="49">
        <v>3.989233</v>
      </c>
      <c r="X29" s="49">
        <v>3.989233</v>
      </c>
      <c r="Y29" s="49">
        <v>3.989233</v>
      </c>
      <c r="Z29" s="49">
        <v>3.989233</v>
      </c>
      <c r="AA29" s="49">
        <v>3.989233</v>
      </c>
      <c r="AB29" s="49">
        <v>3.989233</v>
      </c>
      <c r="AC29" s="49">
        <v>3.989233</v>
      </c>
      <c r="AD29" s="49">
        <v>3.989233</v>
      </c>
      <c r="AE29" s="49">
        <v>3.989233</v>
      </c>
      <c r="AF29" s="49">
        <v>3.989233</v>
      </c>
      <c r="AG29" s="49">
        <v>3.989233</v>
      </c>
      <c r="AH29" s="49">
        <v>3.989233</v>
      </c>
      <c r="AI29" s="49">
        <v>3.989233</v>
      </c>
      <c r="AJ29" s="49">
        <v>3.989233</v>
      </c>
      <c r="AK29" s="50">
        <v>0</v>
      </c>
    </row>
    <row r="30" spans="1:37" ht="15" customHeight="1" x14ac:dyDescent="0.45">
      <c r="A30" s="25" t="s">
        <v>287</v>
      </c>
      <c r="B30" s="48" t="s">
        <v>288</v>
      </c>
      <c r="C30" s="49">
        <v>5.67</v>
      </c>
      <c r="D30" s="49">
        <v>5.67</v>
      </c>
      <c r="E30" s="49">
        <v>5.67</v>
      </c>
      <c r="F30" s="49">
        <v>5.67</v>
      </c>
      <c r="G30" s="49">
        <v>5.67</v>
      </c>
      <c r="H30" s="49">
        <v>5.67</v>
      </c>
      <c r="I30" s="49">
        <v>5.67</v>
      </c>
      <c r="J30" s="49">
        <v>5.67</v>
      </c>
      <c r="K30" s="49">
        <v>5.67</v>
      </c>
      <c r="L30" s="49">
        <v>5.67</v>
      </c>
      <c r="M30" s="49">
        <v>5.67</v>
      </c>
      <c r="N30" s="49">
        <v>5.67</v>
      </c>
      <c r="O30" s="49">
        <v>5.67</v>
      </c>
      <c r="P30" s="49">
        <v>5.67</v>
      </c>
      <c r="Q30" s="49">
        <v>5.67</v>
      </c>
      <c r="R30" s="49">
        <v>5.67</v>
      </c>
      <c r="S30" s="49">
        <v>5.67</v>
      </c>
      <c r="T30" s="49">
        <v>5.67</v>
      </c>
      <c r="U30" s="49">
        <v>5.67</v>
      </c>
      <c r="V30" s="49">
        <v>5.67</v>
      </c>
      <c r="W30" s="49">
        <v>5.67</v>
      </c>
      <c r="X30" s="49">
        <v>5.67</v>
      </c>
      <c r="Y30" s="49">
        <v>5.67</v>
      </c>
      <c r="Z30" s="49">
        <v>5.67</v>
      </c>
      <c r="AA30" s="49">
        <v>5.67</v>
      </c>
      <c r="AB30" s="49">
        <v>5.67</v>
      </c>
      <c r="AC30" s="49">
        <v>5.67</v>
      </c>
      <c r="AD30" s="49">
        <v>5.67</v>
      </c>
      <c r="AE30" s="49">
        <v>5.67</v>
      </c>
      <c r="AF30" s="49">
        <v>5.67</v>
      </c>
      <c r="AG30" s="49">
        <v>5.67</v>
      </c>
      <c r="AH30" s="49">
        <v>5.67</v>
      </c>
      <c r="AI30" s="49">
        <v>5.67</v>
      </c>
      <c r="AJ30" s="49">
        <v>5.67</v>
      </c>
      <c r="AK30" s="50">
        <v>0</v>
      </c>
    </row>
    <row r="31" spans="1:37" ht="15" customHeight="1" x14ac:dyDescent="0.45">
      <c r="A31" s="25" t="s">
        <v>289</v>
      </c>
      <c r="B31" s="48" t="s">
        <v>290</v>
      </c>
      <c r="C31" s="49">
        <v>6.0650000000000004</v>
      </c>
      <c r="D31" s="49">
        <v>6.0650000000000004</v>
      </c>
      <c r="E31" s="49">
        <v>6.0650000000000004</v>
      </c>
      <c r="F31" s="49">
        <v>6.0650000000000004</v>
      </c>
      <c r="G31" s="49">
        <v>6.0650000000000004</v>
      </c>
      <c r="H31" s="49">
        <v>6.0650000000000004</v>
      </c>
      <c r="I31" s="49">
        <v>6.0650000000000004</v>
      </c>
      <c r="J31" s="49">
        <v>6.0650000000000004</v>
      </c>
      <c r="K31" s="49">
        <v>6.0650000000000004</v>
      </c>
      <c r="L31" s="49">
        <v>6.0650000000000004</v>
      </c>
      <c r="M31" s="49">
        <v>6.0650000000000004</v>
      </c>
      <c r="N31" s="49">
        <v>6.0650000000000004</v>
      </c>
      <c r="O31" s="49">
        <v>6.0650000000000004</v>
      </c>
      <c r="P31" s="49">
        <v>6.0650000000000004</v>
      </c>
      <c r="Q31" s="49">
        <v>6.0650000000000004</v>
      </c>
      <c r="R31" s="49">
        <v>6.0650000000000004</v>
      </c>
      <c r="S31" s="49">
        <v>6.0650000000000004</v>
      </c>
      <c r="T31" s="49">
        <v>6.0650000000000004</v>
      </c>
      <c r="U31" s="49">
        <v>6.0650000000000004</v>
      </c>
      <c r="V31" s="49">
        <v>6.0650000000000004</v>
      </c>
      <c r="W31" s="49">
        <v>6.0650000000000004</v>
      </c>
      <c r="X31" s="49">
        <v>6.0650000000000004</v>
      </c>
      <c r="Y31" s="49">
        <v>6.0650000000000004</v>
      </c>
      <c r="Z31" s="49">
        <v>6.0650000000000004</v>
      </c>
      <c r="AA31" s="49">
        <v>6.0650000000000004</v>
      </c>
      <c r="AB31" s="49">
        <v>6.0650000000000004</v>
      </c>
      <c r="AC31" s="49">
        <v>6.0650000000000004</v>
      </c>
      <c r="AD31" s="49">
        <v>6.0650000000000004</v>
      </c>
      <c r="AE31" s="49">
        <v>6.0650000000000004</v>
      </c>
      <c r="AF31" s="49">
        <v>6.0650000000000004</v>
      </c>
      <c r="AG31" s="49">
        <v>6.0650000000000004</v>
      </c>
      <c r="AH31" s="49">
        <v>6.0650000000000004</v>
      </c>
      <c r="AI31" s="49">
        <v>6.0650000000000004</v>
      </c>
      <c r="AJ31" s="49">
        <v>6.0650000000000004</v>
      </c>
      <c r="AK31" s="50">
        <v>0</v>
      </c>
    </row>
    <row r="32" spans="1:37" ht="15" customHeight="1" x14ac:dyDescent="0.45">
      <c r="A32" s="25" t="s">
        <v>291</v>
      </c>
      <c r="B32" s="48" t="s">
        <v>292</v>
      </c>
      <c r="C32" s="49">
        <v>5.0566430000000002</v>
      </c>
      <c r="D32" s="49">
        <v>5.0552599999999996</v>
      </c>
      <c r="E32" s="49">
        <v>5.0559250000000002</v>
      </c>
      <c r="F32" s="49">
        <v>5.0562699999999996</v>
      </c>
      <c r="G32" s="49">
        <v>5.0553610000000004</v>
      </c>
      <c r="H32" s="49">
        <v>5.0533359999999998</v>
      </c>
      <c r="I32" s="49">
        <v>5.0508160000000002</v>
      </c>
      <c r="J32" s="49">
        <v>5.0500020000000001</v>
      </c>
      <c r="K32" s="49">
        <v>5.0494789999999998</v>
      </c>
      <c r="L32" s="49">
        <v>5.049067</v>
      </c>
      <c r="M32" s="49">
        <v>5.0486199999999997</v>
      </c>
      <c r="N32" s="49">
        <v>5.0481860000000003</v>
      </c>
      <c r="O32" s="49">
        <v>5.047752</v>
      </c>
      <c r="P32" s="49">
        <v>5.0478269999999998</v>
      </c>
      <c r="Q32" s="49">
        <v>5.0471120000000003</v>
      </c>
      <c r="R32" s="49">
        <v>5.0467120000000003</v>
      </c>
      <c r="S32" s="49">
        <v>5.0464640000000003</v>
      </c>
      <c r="T32" s="49">
        <v>5.0458769999999999</v>
      </c>
      <c r="U32" s="49">
        <v>5.0451860000000002</v>
      </c>
      <c r="V32" s="49">
        <v>5.0444300000000002</v>
      </c>
      <c r="W32" s="49">
        <v>5.0435809999999996</v>
      </c>
      <c r="X32" s="49">
        <v>5.0427549999999997</v>
      </c>
      <c r="Y32" s="49">
        <v>5.0416879999999997</v>
      </c>
      <c r="Z32" s="49">
        <v>5.0404980000000004</v>
      </c>
      <c r="AA32" s="49">
        <v>5.0391599999999999</v>
      </c>
      <c r="AB32" s="49">
        <v>5.0378670000000003</v>
      </c>
      <c r="AC32" s="49">
        <v>5.0362239999999998</v>
      </c>
      <c r="AD32" s="49">
        <v>5.0346019999999996</v>
      </c>
      <c r="AE32" s="49">
        <v>5.0328730000000004</v>
      </c>
      <c r="AF32" s="49">
        <v>5.030945</v>
      </c>
      <c r="AG32" s="49">
        <v>5.0285479999999998</v>
      </c>
      <c r="AH32" s="49">
        <v>5.0259179999999999</v>
      </c>
      <c r="AI32" s="49">
        <v>5.0230379999999997</v>
      </c>
      <c r="AJ32" s="49">
        <v>5.0230360000000003</v>
      </c>
      <c r="AK32" s="50">
        <v>-2.0000000000000001E-4</v>
      </c>
    </row>
    <row r="33" spans="1:37" ht="15" customHeight="1" x14ac:dyDescent="0.45">
      <c r="A33" s="25" t="s">
        <v>293</v>
      </c>
      <c r="B33" s="48" t="s">
        <v>294</v>
      </c>
      <c r="C33" s="49">
        <v>5.0566430000000002</v>
      </c>
      <c r="D33" s="49">
        <v>5.0551199999999996</v>
      </c>
      <c r="E33" s="49">
        <v>5.0557509999999999</v>
      </c>
      <c r="F33" s="49">
        <v>5.0561759999999998</v>
      </c>
      <c r="G33" s="49">
        <v>5.0552270000000004</v>
      </c>
      <c r="H33" s="49">
        <v>5.0532529999999998</v>
      </c>
      <c r="I33" s="49">
        <v>5.0502339999999997</v>
      </c>
      <c r="J33" s="49">
        <v>5.0493699999999997</v>
      </c>
      <c r="K33" s="49">
        <v>5.0488210000000002</v>
      </c>
      <c r="L33" s="49">
        <v>5.0483820000000001</v>
      </c>
      <c r="M33" s="49">
        <v>5.0479039999999999</v>
      </c>
      <c r="N33" s="49">
        <v>5.0474410000000001</v>
      </c>
      <c r="O33" s="49">
        <v>5.046983</v>
      </c>
      <c r="P33" s="49">
        <v>5.0470750000000004</v>
      </c>
      <c r="Q33" s="49">
        <v>5.0462990000000003</v>
      </c>
      <c r="R33" s="49">
        <v>5.0458439999999998</v>
      </c>
      <c r="S33" s="49">
        <v>5.0455509999999997</v>
      </c>
      <c r="T33" s="49">
        <v>5.044918</v>
      </c>
      <c r="U33" s="49">
        <v>5.0441839999999996</v>
      </c>
      <c r="V33" s="49">
        <v>5.0433690000000002</v>
      </c>
      <c r="W33" s="49">
        <v>5.0424530000000001</v>
      </c>
      <c r="X33" s="49">
        <v>5.041563</v>
      </c>
      <c r="Y33" s="49">
        <v>5.0404109999999998</v>
      </c>
      <c r="Z33" s="49">
        <v>5.0391269999999997</v>
      </c>
      <c r="AA33" s="49">
        <v>5.0376839999999996</v>
      </c>
      <c r="AB33" s="49">
        <v>5.0362900000000002</v>
      </c>
      <c r="AC33" s="49">
        <v>5.0345170000000001</v>
      </c>
      <c r="AD33" s="49">
        <v>5.0328030000000004</v>
      </c>
      <c r="AE33" s="49">
        <v>5.0309910000000002</v>
      </c>
      <c r="AF33" s="49">
        <v>5.0289089999999996</v>
      </c>
      <c r="AG33" s="49">
        <v>5.0263140000000002</v>
      </c>
      <c r="AH33" s="49">
        <v>5.0234719999999999</v>
      </c>
      <c r="AI33" s="49">
        <v>5.020365</v>
      </c>
      <c r="AJ33" s="49">
        <v>5.0203639999999998</v>
      </c>
      <c r="AK33" s="50">
        <v>-2.1599999999999999E-4</v>
      </c>
    </row>
    <row r="34" spans="1:37" ht="15" customHeight="1" x14ac:dyDescent="0.45">
      <c r="A34" s="25" t="s">
        <v>295</v>
      </c>
      <c r="B34" s="48" t="s">
        <v>296</v>
      </c>
      <c r="C34" s="49">
        <v>5.0566430000000002</v>
      </c>
      <c r="D34" s="49">
        <v>5.0550290000000002</v>
      </c>
      <c r="E34" s="49">
        <v>5.0560859999999996</v>
      </c>
      <c r="F34" s="49">
        <v>5.0563630000000002</v>
      </c>
      <c r="G34" s="49">
        <v>5.0551620000000002</v>
      </c>
      <c r="H34" s="49">
        <v>5.0521120000000002</v>
      </c>
      <c r="I34" s="49">
        <v>5.0499099999999997</v>
      </c>
      <c r="J34" s="49">
        <v>5.0489660000000001</v>
      </c>
      <c r="K34" s="49">
        <v>5.0484030000000004</v>
      </c>
      <c r="L34" s="49">
        <v>5.0479479999999999</v>
      </c>
      <c r="M34" s="49">
        <v>5.0474509999999997</v>
      </c>
      <c r="N34" s="49">
        <v>5.04697</v>
      </c>
      <c r="O34" s="49">
        <v>5.0464979999999997</v>
      </c>
      <c r="P34" s="49">
        <v>5.046602</v>
      </c>
      <c r="Q34" s="49">
        <v>5.0458410000000002</v>
      </c>
      <c r="R34" s="49">
        <v>5.0454929999999996</v>
      </c>
      <c r="S34" s="49">
        <v>5.0453320000000001</v>
      </c>
      <c r="T34" s="49">
        <v>5.0447139999999999</v>
      </c>
      <c r="U34" s="49">
        <v>5.0439569999999998</v>
      </c>
      <c r="V34" s="49">
        <v>5.0431090000000003</v>
      </c>
      <c r="W34" s="49">
        <v>5.0421550000000002</v>
      </c>
      <c r="X34" s="49">
        <v>5.041226</v>
      </c>
      <c r="Y34" s="49">
        <v>5.0400229999999997</v>
      </c>
      <c r="Z34" s="49">
        <v>5.0386810000000004</v>
      </c>
      <c r="AA34" s="49">
        <v>5.0371740000000003</v>
      </c>
      <c r="AB34" s="49">
        <v>5.035717</v>
      </c>
      <c r="AC34" s="49">
        <v>5.0338620000000001</v>
      </c>
      <c r="AD34" s="49">
        <v>5.0319269999999996</v>
      </c>
      <c r="AE34" s="49">
        <v>5.029827</v>
      </c>
      <c r="AF34" s="49">
        <v>5.0276490000000003</v>
      </c>
      <c r="AG34" s="49">
        <v>5.0249329999999999</v>
      </c>
      <c r="AH34" s="49">
        <v>5.0219589999999998</v>
      </c>
      <c r="AI34" s="49">
        <v>5.018713</v>
      </c>
      <c r="AJ34" s="49">
        <v>5.018713</v>
      </c>
      <c r="AK34" s="50">
        <v>-2.2499999999999999E-4</v>
      </c>
    </row>
    <row r="35" spans="1:37" ht="15" customHeight="1" x14ac:dyDescent="0.45">
      <c r="A35" s="25" t="s">
        <v>297</v>
      </c>
      <c r="B35" s="48" t="s">
        <v>298</v>
      </c>
      <c r="C35" s="49">
        <v>5.2222799999999996</v>
      </c>
      <c r="D35" s="49">
        <v>5.2222799999999996</v>
      </c>
      <c r="E35" s="49">
        <v>5.2222799999999996</v>
      </c>
      <c r="F35" s="49">
        <v>5.2222799999999996</v>
      </c>
      <c r="G35" s="49">
        <v>5.2222799999999996</v>
      </c>
      <c r="H35" s="49">
        <v>5.2222799999999996</v>
      </c>
      <c r="I35" s="49">
        <v>5.2222799999999996</v>
      </c>
      <c r="J35" s="49">
        <v>5.2222799999999996</v>
      </c>
      <c r="K35" s="49">
        <v>5.2222799999999996</v>
      </c>
      <c r="L35" s="49">
        <v>5.2222799999999996</v>
      </c>
      <c r="M35" s="49">
        <v>5.2222799999999996</v>
      </c>
      <c r="N35" s="49">
        <v>5.2222799999999996</v>
      </c>
      <c r="O35" s="49">
        <v>5.2222799999999996</v>
      </c>
      <c r="P35" s="49">
        <v>5.2222799999999996</v>
      </c>
      <c r="Q35" s="49">
        <v>5.2222799999999996</v>
      </c>
      <c r="R35" s="49">
        <v>5.2222799999999996</v>
      </c>
      <c r="S35" s="49">
        <v>5.2222799999999996</v>
      </c>
      <c r="T35" s="49">
        <v>5.2222799999999996</v>
      </c>
      <c r="U35" s="49">
        <v>5.2222799999999996</v>
      </c>
      <c r="V35" s="49">
        <v>5.2222799999999996</v>
      </c>
      <c r="W35" s="49">
        <v>5.2222799999999996</v>
      </c>
      <c r="X35" s="49">
        <v>5.2222799999999996</v>
      </c>
      <c r="Y35" s="49">
        <v>5.2222799999999996</v>
      </c>
      <c r="Z35" s="49">
        <v>5.2222799999999996</v>
      </c>
      <c r="AA35" s="49">
        <v>5.2222799999999996</v>
      </c>
      <c r="AB35" s="49">
        <v>5.2222799999999996</v>
      </c>
      <c r="AC35" s="49">
        <v>5.2222799999999996</v>
      </c>
      <c r="AD35" s="49">
        <v>5.2222799999999996</v>
      </c>
      <c r="AE35" s="49">
        <v>5.2222799999999996</v>
      </c>
      <c r="AF35" s="49">
        <v>5.2222799999999996</v>
      </c>
      <c r="AG35" s="49">
        <v>5.2222799999999996</v>
      </c>
      <c r="AH35" s="49">
        <v>5.2222799999999996</v>
      </c>
      <c r="AI35" s="49">
        <v>5.2222799999999996</v>
      </c>
      <c r="AJ35" s="49">
        <v>5.2222799999999996</v>
      </c>
      <c r="AK35" s="50">
        <v>0</v>
      </c>
    </row>
    <row r="36" spans="1:37" ht="15" customHeight="1" x14ac:dyDescent="0.45">
      <c r="A36" s="25" t="s">
        <v>299</v>
      </c>
      <c r="B36" s="48" t="s">
        <v>300</v>
      </c>
      <c r="C36" s="49">
        <v>5.2222799999999996</v>
      </c>
      <c r="D36" s="49">
        <v>5.2222799999999996</v>
      </c>
      <c r="E36" s="49">
        <v>5.2222799999999996</v>
      </c>
      <c r="F36" s="49">
        <v>5.2222799999999996</v>
      </c>
      <c r="G36" s="49">
        <v>5.2222799999999996</v>
      </c>
      <c r="H36" s="49">
        <v>5.2222799999999996</v>
      </c>
      <c r="I36" s="49">
        <v>5.2222799999999996</v>
      </c>
      <c r="J36" s="49">
        <v>5.2222799999999996</v>
      </c>
      <c r="K36" s="49">
        <v>5.2222799999999996</v>
      </c>
      <c r="L36" s="49">
        <v>5.2222799999999996</v>
      </c>
      <c r="M36" s="49">
        <v>5.2222799999999996</v>
      </c>
      <c r="N36" s="49">
        <v>5.2222799999999996</v>
      </c>
      <c r="O36" s="49">
        <v>5.2222799999999996</v>
      </c>
      <c r="P36" s="49">
        <v>5.2222799999999996</v>
      </c>
      <c r="Q36" s="49">
        <v>5.2222799999999996</v>
      </c>
      <c r="R36" s="49">
        <v>5.2222799999999996</v>
      </c>
      <c r="S36" s="49">
        <v>5.2222799999999996</v>
      </c>
      <c r="T36" s="49">
        <v>5.2222799999999996</v>
      </c>
      <c r="U36" s="49">
        <v>5.2222799999999996</v>
      </c>
      <c r="V36" s="49">
        <v>5.2222799999999996</v>
      </c>
      <c r="W36" s="49">
        <v>5.2222799999999996</v>
      </c>
      <c r="X36" s="49">
        <v>5.2222799999999996</v>
      </c>
      <c r="Y36" s="49">
        <v>5.2222799999999996</v>
      </c>
      <c r="Z36" s="49">
        <v>5.2222799999999996</v>
      </c>
      <c r="AA36" s="49">
        <v>5.2222799999999996</v>
      </c>
      <c r="AB36" s="49">
        <v>5.2222799999999996</v>
      </c>
      <c r="AC36" s="49">
        <v>5.2222799999999996</v>
      </c>
      <c r="AD36" s="49">
        <v>5.2222799999999996</v>
      </c>
      <c r="AE36" s="49">
        <v>5.2222799999999996</v>
      </c>
      <c r="AF36" s="49">
        <v>5.2222799999999996</v>
      </c>
      <c r="AG36" s="49">
        <v>5.2222799999999996</v>
      </c>
      <c r="AH36" s="49">
        <v>5.2222799999999996</v>
      </c>
      <c r="AI36" s="49">
        <v>5.2222799999999996</v>
      </c>
      <c r="AJ36" s="49">
        <v>5.2222799999999996</v>
      </c>
      <c r="AK36" s="50">
        <v>0</v>
      </c>
    </row>
    <row r="37" spans="1:37" ht="15" customHeight="1" x14ac:dyDescent="0.45">
      <c r="A37" s="25" t="s">
        <v>301</v>
      </c>
      <c r="B37" s="48" t="s">
        <v>302</v>
      </c>
      <c r="C37" s="49">
        <v>4.62</v>
      </c>
      <c r="D37" s="49">
        <v>4.62</v>
      </c>
      <c r="E37" s="49">
        <v>4.62</v>
      </c>
      <c r="F37" s="49">
        <v>4.62</v>
      </c>
      <c r="G37" s="49">
        <v>4.62</v>
      </c>
      <c r="H37" s="49">
        <v>4.62</v>
      </c>
      <c r="I37" s="49">
        <v>4.62</v>
      </c>
      <c r="J37" s="49">
        <v>4.62</v>
      </c>
      <c r="K37" s="49">
        <v>4.62</v>
      </c>
      <c r="L37" s="49">
        <v>4.62</v>
      </c>
      <c r="M37" s="49">
        <v>4.62</v>
      </c>
      <c r="N37" s="49">
        <v>4.62</v>
      </c>
      <c r="O37" s="49">
        <v>4.62</v>
      </c>
      <c r="P37" s="49">
        <v>4.62</v>
      </c>
      <c r="Q37" s="49">
        <v>4.62</v>
      </c>
      <c r="R37" s="49">
        <v>4.62</v>
      </c>
      <c r="S37" s="49">
        <v>4.62</v>
      </c>
      <c r="T37" s="49">
        <v>4.62</v>
      </c>
      <c r="U37" s="49">
        <v>4.62</v>
      </c>
      <c r="V37" s="49">
        <v>4.62</v>
      </c>
      <c r="W37" s="49">
        <v>4.62</v>
      </c>
      <c r="X37" s="49">
        <v>4.62</v>
      </c>
      <c r="Y37" s="49">
        <v>4.62</v>
      </c>
      <c r="Z37" s="49">
        <v>4.62</v>
      </c>
      <c r="AA37" s="49">
        <v>4.62</v>
      </c>
      <c r="AB37" s="49">
        <v>4.62</v>
      </c>
      <c r="AC37" s="49">
        <v>4.62</v>
      </c>
      <c r="AD37" s="49">
        <v>4.62</v>
      </c>
      <c r="AE37" s="49">
        <v>4.62</v>
      </c>
      <c r="AF37" s="49">
        <v>4.62</v>
      </c>
      <c r="AG37" s="49">
        <v>4.62</v>
      </c>
      <c r="AH37" s="49">
        <v>4.62</v>
      </c>
      <c r="AI37" s="49">
        <v>4.62</v>
      </c>
      <c r="AJ37" s="49">
        <v>4.62</v>
      </c>
      <c r="AK37" s="50">
        <v>0</v>
      </c>
    </row>
    <row r="38" spans="1:37" ht="15" customHeight="1" x14ac:dyDescent="0.45">
      <c r="A38" s="25" t="s">
        <v>303</v>
      </c>
      <c r="B38" s="48" t="s">
        <v>304</v>
      </c>
      <c r="C38" s="49">
        <v>5.8</v>
      </c>
      <c r="D38" s="49">
        <v>5.8</v>
      </c>
      <c r="E38" s="49">
        <v>5.8</v>
      </c>
      <c r="F38" s="49">
        <v>5.8</v>
      </c>
      <c r="G38" s="49">
        <v>5.8</v>
      </c>
      <c r="H38" s="49">
        <v>5.8</v>
      </c>
      <c r="I38" s="49">
        <v>5.8</v>
      </c>
      <c r="J38" s="49">
        <v>5.8</v>
      </c>
      <c r="K38" s="49">
        <v>5.8</v>
      </c>
      <c r="L38" s="49">
        <v>5.8</v>
      </c>
      <c r="M38" s="49">
        <v>5.8</v>
      </c>
      <c r="N38" s="49">
        <v>5.8</v>
      </c>
      <c r="O38" s="49">
        <v>5.8</v>
      </c>
      <c r="P38" s="49">
        <v>5.8</v>
      </c>
      <c r="Q38" s="49">
        <v>5.8</v>
      </c>
      <c r="R38" s="49">
        <v>5.8</v>
      </c>
      <c r="S38" s="49">
        <v>5.8</v>
      </c>
      <c r="T38" s="49">
        <v>5.8</v>
      </c>
      <c r="U38" s="49">
        <v>5.8</v>
      </c>
      <c r="V38" s="49">
        <v>5.8</v>
      </c>
      <c r="W38" s="49">
        <v>5.8</v>
      </c>
      <c r="X38" s="49">
        <v>5.8</v>
      </c>
      <c r="Y38" s="49">
        <v>5.8</v>
      </c>
      <c r="Z38" s="49">
        <v>5.8</v>
      </c>
      <c r="AA38" s="49">
        <v>5.8</v>
      </c>
      <c r="AB38" s="49">
        <v>5.8</v>
      </c>
      <c r="AC38" s="49">
        <v>5.8</v>
      </c>
      <c r="AD38" s="49">
        <v>5.8</v>
      </c>
      <c r="AE38" s="49">
        <v>5.8</v>
      </c>
      <c r="AF38" s="49">
        <v>5.8</v>
      </c>
      <c r="AG38" s="49">
        <v>5.8</v>
      </c>
      <c r="AH38" s="49">
        <v>5.8</v>
      </c>
      <c r="AI38" s="49">
        <v>5.8</v>
      </c>
      <c r="AJ38" s="49">
        <v>5.8</v>
      </c>
      <c r="AK38" s="50">
        <v>0</v>
      </c>
    </row>
    <row r="39" spans="1:37" ht="15" customHeight="1" x14ac:dyDescent="0.45">
      <c r="A39" s="25" t="s">
        <v>305</v>
      </c>
      <c r="B39" s="48" t="s">
        <v>306</v>
      </c>
      <c r="C39" s="49">
        <v>5.4510759999999996</v>
      </c>
      <c r="D39" s="49">
        <v>5.4510759999999996</v>
      </c>
      <c r="E39" s="49">
        <v>5.4510759999999996</v>
      </c>
      <c r="F39" s="49">
        <v>5.4510759999999996</v>
      </c>
      <c r="G39" s="49">
        <v>5.4510759999999996</v>
      </c>
      <c r="H39" s="49">
        <v>5.4510759999999996</v>
      </c>
      <c r="I39" s="49">
        <v>5.4510759999999996</v>
      </c>
      <c r="J39" s="49">
        <v>5.4510759999999996</v>
      </c>
      <c r="K39" s="49">
        <v>5.4510759999999996</v>
      </c>
      <c r="L39" s="49">
        <v>5.4510759999999996</v>
      </c>
      <c r="M39" s="49">
        <v>5.4510759999999996</v>
      </c>
      <c r="N39" s="49">
        <v>5.4510759999999996</v>
      </c>
      <c r="O39" s="49">
        <v>5.4510759999999996</v>
      </c>
      <c r="P39" s="49">
        <v>5.4510759999999996</v>
      </c>
      <c r="Q39" s="49">
        <v>5.4510759999999996</v>
      </c>
      <c r="R39" s="49">
        <v>5.4510759999999996</v>
      </c>
      <c r="S39" s="49">
        <v>5.4510759999999996</v>
      </c>
      <c r="T39" s="49">
        <v>5.4510759999999996</v>
      </c>
      <c r="U39" s="49">
        <v>5.4510759999999996</v>
      </c>
      <c r="V39" s="49">
        <v>5.4510759999999996</v>
      </c>
      <c r="W39" s="49">
        <v>5.4510759999999996</v>
      </c>
      <c r="X39" s="49">
        <v>5.4510759999999996</v>
      </c>
      <c r="Y39" s="49">
        <v>5.4510759999999996</v>
      </c>
      <c r="Z39" s="49">
        <v>5.4510759999999996</v>
      </c>
      <c r="AA39" s="49">
        <v>5.4510759999999996</v>
      </c>
      <c r="AB39" s="49">
        <v>5.4510759999999996</v>
      </c>
      <c r="AC39" s="49">
        <v>5.4510759999999996</v>
      </c>
      <c r="AD39" s="49">
        <v>5.4510759999999996</v>
      </c>
      <c r="AE39" s="49">
        <v>5.4510759999999996</v>
      </c>
      <c r="AF39" s="49">
        <v>5.4510759999999996</v>
      </c>
      <c r="AG39" s="49">
        <v>5.4510759999999996</v>
      </c>
      <c r="AH39" s="49">
        <v>5.4510759999999996</v>
      </c>
      <c r="AI39" s="49">
        <v>5.4510759999999996</v>
      </c>
      <c r="AJ39" s="49">
        <v>5.4510759999999996</v>
      </c>
      <c r="AK39" s="50">
        <v>0</v>
      </c>
    </row>
    <row r="40" spans="1:37" ht="15" customHeight="1" x14ac:dyDescent="0.45">
      <c r="A40" s="25" t="s">
        <v>307</v>
      </c>
      <c r="B40" s="48" t="s">
        <v>308</v>
      </c>
      <c r="C40" s="49">
        <v>6.2869999999999999</v>
      </c>
      <c r="D40" s="49">
        <v>6.2869999999999999</v>
      </c>
      <c r="E40" s="49">
        <v>6.2869999999999999</v>
      </c>
      <c r="F40" s="49">
        <v>6.2869999999999999</v>
      </c>
      <c r="G40" s="49">
        <v>6.2869999999999999</v>
      </c>
      <c r="H40" s="49">
        <v>6.2869999999999999</v>
      </c>
      <c r="I40" s="49">
        <v>6.2869999999999999</v>
      </c>
      <c r="J40" s="49">
        <v>6.2869999999999999</v>
      </c>
      <c r="K40" s="49">
        <v>6.2869999999999999</v>
      </c>
      <c r="L40" s="49">
        <v>6.2869999999999999</v>
      </c>
      <c r="M40" s="49">
        <v>6.2869999999999999</v>
      </c>
      <c r="N40" s="49">
        <v>6.2869999999999999</v>
      </c>
      <c r="O40" s="49">
        <v>6.2869999999999999</v>
      </c>
      <c r="P40" s="49">
        <v>6.2869999999999999</v>
      </c>
      <c r="Q40" s="49">
        <v>6.2869999999999999</v>
      </c>
      <c r="R40" s="49">
        <v>6.2869999999999999</v>
      </c>
      <c r="S40" s="49">
        <v>6.2869999999999999</v>
      </c>
      <c r="T40" s="49">
        <v>6.2869999999999999</v>
      </c>
      <c r="U40" s="49">
        <v>6.2869999999999999</v>
      </c>
      <c r="V40" s="49">
        <v>6.2869999999999999</v>
      </c>
      <c r="W40" s="49">
        <v>6.2869999999999999</v>
      </c>
      <c r="X40" s="49">
        <v>6.2869999999999999</v>
      </c>
      <c r="Y40" s="49">
        <v>6.2869999999999999</v>
      </c>
      <c r="Z40" s="49">
        <v>6.2869999999999999</v>
      </c>
      <c r="AA40" s="49">
        <v>6.2869999999999999</v>
      </c>
      <c r="AB40" s="49">
        <v>6.2869999999999999</v>
      </c>
      <c r="AC40" s="49">
        <v>6.2869999999999999</v>
      </c>
      <c r="AD40" s="49">
        <v>6.2869999999999999</v>
      </c>
      <c r="AE40" s="49">
        <v>6.2869999999999999</v>
      </c>
      <c r="AF40" s="49">
        <v>6.2869999999999999</v>
      </c>
      <c r="AG40" s="49">
        <v>6.2869999999999999</v>
      </c>
      <c r="AH40" s="49">
        <v>6.2869999999999999</v>
      </c>
      <c r="AI40" s="49">
        <v>6.2869999999999999</v>
      </c>
      <c r="AJ40" s="49">
        <v>6.2869999999999999</v>
      </c>
      <c r="AK40" s="50">
        <v>0</v>
      </c>
    </row>
    <row r="41" spans="1:37" ht="15" customHeight="1" x14ac:dyDescent="0.45">
      <c r="A41" s="25" t="s">
        <v>309</v>
      </c>
      <c r="B41" s="48" t="s">
        <v>310</v>
      </c>
      <c r="C41" s="49">
        <v>6.2869999999999999</v>
      </c>
      <c r="D41" s="49">
        <v>6.2869999999999999</v>
      </c>
      <c r="E41" s="49">
        <v>6.2869999999999999</v>
      </c>
      <c r="F41" s="49">
        <v>6.2869999999999999</v>
      </c>
      <c r="G41" s="49">
        <v>6.2869999999999999</v>
      </c>
      <c r="H41" s="49">
        <v>6.2869999999999999</v>
      </c>
      <c r="I41" s="49">
        <v>6.2869999999999999</v>
      </c>
      <c r="J41" s="49">
        <v>6.2869999999999999</v>
      </c>
      <c r="K41" s="49">
        <v>6.2869999999999999</v>
      </c>
      <c r="L41" s="49">
        <v>6.2869999999999999</v>
      </c>
      <c r="M41" s="49">
        <v>6.2869999999999999</v>
      </c>
      <c r="N41" s="49">
        <v>6.2869999999999999</v>
      </c>
      <c r="O41" s="49">
        <v>6.2869999999999999</v>
      </c>
      <c r="P41" s="49">
        <v>6.2869999999999999</v>
      </c>
      <c r="Q41" s="49">
        <v>6.2869999999999999</v>
      </c>
      <c r="R41" s="49">
        <v>6.2869999999999999</v>
      </c>
      <c r="S41" s="49">
        <v>6.2869999999999999</v>
      </c>
      <c r="T41" s="49">
        <v>6.2869999999999999</v>
      </c>
      <c r="U41" s="49">
        <v>6.2869999999999999</v>
      </c>
      <c r="V41" s="49">
        <v>6.2869999999999999</v>
      </c>
      <c r="W41" s="49">
        <v>6.2869999999999999</v>
      </c>
      <c r="X41" s="49">
        <v>6.2869999999999999</v>
      </c>
      <c r="Y41" s="49">
        <v>6.2869999999999999</v>
      </c>
      <c r="Z41" s="49">
        <v>6.2869999999999999</v>
      </c>
      <c r="AA41" s="49">
        <v>6.2869999999999999</v>
      </c>
      <c r="AB41" s="49">
        <v>6.2869999999999999</v>
      </c>
      <c r="AC41" s="49">
        <v>6.2869999999999999</v>
      </c>
      <c r="AD41" s="49">
        <v>6.2869999999999999</v>
      </c>
      <c r="AE41" s="49">
        <v>6.2869999999999999</v>
      </c>
      <c r="AF41" s="49">
        <v>6.2869999999999999</v>
      </c>
      <c r="AG41" s="49">
        <v>6.2869999999999999</v>
      </c>
      <c r="AH41" s="49">
        <v>6.2869999999999999</v>
      </c>
      <c r="AI41" s="49">
        <v>6.2869999999999999</v>
      </c>
      <c r="AJ41" s="49">
        <v>6.2869999999999999</v>
      </c>
      <c r="AK41" s="50">
        <v>0</v>
      </c>
    </row>
    <row r="42" spans="1:37" ht="15" customHeight="1" x14ac:dyDescent="0.45">
      <c r="A42" s="25" t="s">
        <v>311</v>
      </c>
      <c r="B42" s="48" t="s">
        <v>312</v>
      </c>
      <c r="C42" s="49">
        <v>6.2869999999999999</v>
      </c>
      <c r="D42" s="49">
        <v>6.2869999999999999</v>
      </c>
      <c r="E42" s="49">
        <v>6.2869999999999999</v>
      </c>
      <c r="F42" s="49">
        <v>6.2869999999999999</v>
      </c>
      <c r="G42" s="49">
        <v>6.2869999999999999</v>
      </c>
      <c r="H42" s="49">
        <v>6.2869999999999999</v>
      </c>
      <c r="I42" s="49">
        <v>6.2869999999999999</v>
      </c>
      <c r="J42" s="49">
        <v>6.2869999999999999</v>
      </c>
      <c r="K42" s="49">
        <v>6.2869999999999999</v>
      </c>
      <c r="L42" s="49">
        <v>6.2869999999999999</v>
      </c>
      <c r="M42" s="49">
        <v>6.2869999999999999</v>
      </c>
      <c r="N42" s="49">
        <v>6.2869999999999999</v>
      </c>
      <c r="O42" s="49">
        <v>6.2869999999999999</v>
      </c>
      <c r="P42" s="49">
        <v>6.2869999999999999</v>
      </c>
      <c r="Q42" s="49">
        <v>6.2869999999999999</v>
      </c>
      <c r="R42" s="49">
        <v>6.2869999999999999</v>
      </c>
      <c r="S42" s="49">
        <v>6.2869999999999999</v>
      </c>
      <c r="T42" s="49">
        <v>6.2869999999999999</v>
      </c>
      <c r="U42" s="49">
        <v>6.2869999999999999</v>
      </c>
      <c r="V42" s="49">
        <v>6.2869999999999999</v>
      </c>
      <c r="W42" s="49">
        <v>6.2869999999999999</v>
      </c>
      <c r="X42" s="49">
        <v>6.2869999999999999</v>
      </c>
      <c r="Y42" s="49">
        <v>6.2869999999999999</v>
      </c>
      <c r="Z42" s="49">
        <v>6.2869999999999999</v>
      </c>
      <c r="AA42" s="49">
        <v>6.2869999999999999</v>
      </c>
      <c r="AB42" s="49">
        <v>6.2869999999999999</v>
      </c>
      <c r="AC42" s="49">
        <v>6.2869999999999999</v>
      </c>
      <c r="AD42" s="49">
        <v>6.2869999999999999</v>
      </c>
      <c r="AE42" s="49">
        <v>6.2869999999999999</v>
      </c>
      <c r="AF42" s="49">
        <v>6.2869999999999999</v>
      </c>
      <c r="AG42" s="49">
        <v>6.2869999999999999</v>
      </c>
      <c r="AH42" s="49">
        <v>6.2869999999999999</v>
      </c>
      <c r="AI42" s="49">
        <v>6.2869999999999999</v>
      </c>
      <c r="AJ42" s="49">
        <v>6.2869999999999999</v>
      </c>
      <c r="AK42" s="50">
        <v>0</v>
      </c>
    </row>
    <row r="43" spans="1:37" ht="15" customHeight="1" x14ac:dyDescent="0.45">
      <c r="A43" s="25" t="s">
        <v>313</v>
      </c>
      <c r="B43" s="48" t="s">
        <v>314</v>
      </c>
      <c r="C43" s="49">
        <v>6.1473459999999998</v>
      </c>
      <c r="D43" s="49">
        <v>6.1452260000000001</v>
      </c>
      <c r="E43" s="49">
        <v>6.1456169999999997</v>
      </c>
      <c r="F43" s="49">
        <v>6.192609</v>
      </c>
      <c r="G43" s="49">
        <v>6.1871369999999999</v>
      </c>
      <c r="H43" s="49">
        <v>6.1839120000000003</v>
      </c>
      <c r="I43" s="49">
        <v>6.177295</v>
      </c>
      <c r="J43" s="49">
        <v>6.1706190000000003</v>
      </c>
      <c r="K43" s="49">
        <v>6.1645000000000003</v>
      </c>
      <c r="L43" s="49">
        <v>6.1563090000000003</v>
      </c>
      <c r="M43" s="49">
        <v>6.1576269999999997</v>
      </c>
      <c r="N43" s="49">
        <v>6.157673</v>
      </c>
      <c r="O43" s="49">
        <v>6.1597790000000003</v>
      </c>
      <c r="P43" s="49">
        <v>6.159592</v>
      </c>
      <c r="Q43" s="49">
        <v>6.1617009999999999</v>
      </c>
      <c r="R43" s="49">
        <v>6.162801</v>
      </c>
      <c r="S43" s="49">
        <v>6.1631689999999999</v>
      </c>
      <c r="T43" s="49">
        <v>6.1640280000000001</v>
      </c>
      <c r="U43" s="49">
        <v>6.1661429999999999</v>
      </c>
      <c r="V43" s="49">
        <v>6.1675360000000001</v>
      </c>
      <c r="W43" s="49">
        <v>6.1674319999999998</v>
      </c>
      <c r="X43" s="49">
        <v>6.1685819999999998</v>
      </c>
      <c r="Y43" s="49">
        <v>6.1709719999999999</v>
      </c>
      <c r="Z43" s="49">
        <v>6.171176</v>
      </c>
      <c r="AA43" s="49">
        <v>6.1722760000000001</v>
      </c>
      <c r="AB43" s="49">
        <v>6.1744009999999996</v>
      </c>
      <c r="AC43" s="49">
        <v>6.175586</v>
      </c>
      <c r="AD43" s="49">
        <v>6.1767789999999998</v>
      </c>
      <c r="AE43" s="49">
        <v>6.1779799999999998</v>
      </c>
      <c r="AF43" s="49">
        <v>6.179189</v>
      </c>
      <c r="AG43" s="49">
        <v>6.1804069999999998</v>
      </c>
      <c r="AH43" s="49">
        <v>6.1816329999999997</v>
      </c>
      <c r="AI43" s="49">
        <v>6.182868</v>
      </c>
      <c r="AJ43" s="49">
        <v>6.1841100000000004</v>
      </c>
      <c r="AK43" s="50">
        <v>1.9699999999999999E-4</v>
      </c>
    </row>
    <row r="44" spans="1:37" ht="15" customHeight="1" x14ac:dyDescent="0.45">
      <c r="A44" s="25" t="s">
        <v>315</v>
      </c>
      <c r="B44" s="48" t="s">
        <v>316</v>
      </c>
      <c r="C44" s="49">
        <v>5.1759979999999999</v>
      </c>
      <c r="D44" s="49">
        <v>5.1493409999999997</v>
      </c>
      <c r="E44" s="49">
        <v>5.1485440000000002</v>
      </c>
      <c r="F44" s="49">
        <v>5.1351180000000003</v>
      </c>
      <c r="G44" s="49">
        <v>5.1214979999999999</v>
      </c>
      <c r="H44" s="49">
        <v>5.1131700000000002</v>
      </c>
      <c r="I44" s="49">
        <v>5.1068749999999996</v>
      </c>
      <c r="J44" s="49">
        <v>5.1001250000000002</v>
      </c>
      <c r="K44" s="49">
        <v>5.0954069999999998</v>
      </c>
      <c r="L44" s="49">
        <v>5.0923059999999998</v>
      </c>
      <c r="M44" s="49">
        <v>5.0851800000000003</v>
      </c>
      <c r="N44" s="49">
        <v>5.0822000000000003</v>
      </c>
      <c r="O44" s="49">
        <v>5.0765289999999998</v>
      </c>
      <c r="P44" s="49">
        <v>5.0746789999999997</v>
      </c>
      <c r="Q44" s="49">
        <v>5.072298</v>
      </c>
      <c r="R44" s="49">
        <v>5.0691280000000001</v>
      </c>
      <c r="S44" s="49">
        <v>5.0666989999999998</v>
      </c>
      <c r="T44" s="49">
        <v>5.0689719999999996</v>
      </c>
      <c r="U44" s="49">
        <v>5.067164</v>
      </c>
      <c r="V44" s="49">
        <v>5.064692</v>
      </c>
      <c r="W44" s="49">
        <v>5.0671790000000003</v>
      </c>
      <c r="X44" s="49">
        <v>5.0644499999999999</v>
      </c>
      <c r="Y44" s="49">
        <v>5.0636330000000003</v>
      </c>
      <c r="Z44" s="49">
        <v>5.0643700000000003</v>
      </c>
      <c r="AA44" s="49">
        <v>5.0640780000000003</v>
      </c>
      <c r="AB44" s="49">
        <v>5.0626110000000004</v>
      </c>
      <c r="AC44" s="49">
        <v>5.0658269999999996</v>
      </c>
      <c r="AD44" s="49">
        <v>5.0664360000000004</v>
      </c>
      <c r="AE44" s="49">
        <v>5.0678429999999999</v>
      </c>
      <c r="AF44" s="49">
        <v>5.0690910000000002</v>
      </c>
      <c r="AG44" s="49">
        <v>5.0703579999999997</v>
      </c>
      <c r="AH44" s="49">
        <v>5.0693210000000004</v>
      </c>
      <c r="AI44" s="49">
        <v>5.0696510000000004</v>
      </c>
      <c r="AJ44" s="49">
        <v>5.0702829999999999</v>
      </c>
      <c r="AK44" s="50">
        <v>-4.8299999999999998E-4</v>
      </c>
    </row>
    <row r="45" spans="1:37" ht="15" customHeight="1" x14ac:dyDescent="0.45">
      <c r="A45" s="25" t="s">
        <v>317</v>
      </c>
      <c r="B45" s="48" t="s">
        <v>318</v>
      </c>
      <c r="C45" s="49">
        <v>5.5967529999999996</v>
      </c>
      <c r="D45" s="49">
        <v>5.6771430000000001</v>
      </c>
      <c r="E45" s="49">
        <v>5.6840089999999996</v>
      </c>
      <c r="F45" s="49">
        <v>5.7170959999999997</v>
      </c>
      <c r="G45" s="49">
        <v>5.6661299999999999</v>
      </c>
      <c r="H45" s="49">
        <v>5.6535770000000003</v>
      </c>
      <c r="I45" s="49">
        <v>5.6441179999999997</v>
      </c>
      <c r="J45" s="49">
        <v>5.6398200000000003</v>
      </c>
      <c r="K45" s="49">
        <v>5.6309760000000004</v>
      </c>
      <c r="L45" s="49">
        <v>5.6472470000000001</v>
      </c>
      <c r="M45" s="49">
        <v>5.6488060000000004</v>
      </c>
      <c r="N45" s="49">
        <v>5.6772070000000001</v>
      </c>
      <c r="O45" s="49">
        <v>5.6554729999999998</v>
      </c>
      <c r="P45" s="49">
        <v>5.6398169999999999</v>
      </c>
      <c r="Q45" s="49">
        <v>5.655303</v>
      </c>
      <c r="R45" s="49">
        <v>5.6159470000000002</v>
      </c>
      <c r="S45" s="49">
        <v>5.5804359999999997</v>
      </c>
      <c r="T45" s="49">
        <v>5.601731</v>
      </c>
      <c r="U45" s="49">
        <v>5.5999040000000004</v>
      </c>
      <c r="V45" s="49">
        <v>5.5448909999999998</v>
      </c>
      <c r="W45" s="49">
        <v>5.5638050000000003</v>
      </c>
      <c r="X45" s="49">
        <v>5.5047459999999999</v>
      </c>
      <c r="Y45" s="49">
        <v>5.4706440000000001</v>
      </c>
      <c r="Z45" s="49">
        <v>5.4392110000000002</v>
      </c>
      <c r="AA45" s="49">
        <v>5.4146479999999997</v>
      </c>
      <c r="AB45" s="49">
        <v>5.3607440000000004</v>
      </c>
      <c r="AC45" s="49">
        <v>5.3546440000000004</v>
      </c>
      <c r="AD45" s="49">
        <v>5.3370649999999999</v>
      </c>
      <c r="AE45" s="49">
        <v>5.3099679999999996</v>
      </c>
      <c r="AF45" s="49">
        <v>5.2794489999999996</v>
      </c>
      <c r="AG45" s="49">
        <v>5.249695</v>
      </c>
      <c r="AH45" s="49">
        <v>5.2043689999999998</v>
      </c>
      <c r="AI45" s="49">
        <v>5.1639299999999997</v>
      </c>
      <c r="AJ45" s="49">
        <v>5.1378079999999997</v>
      </c>
      <c r="AK45" s="50">
        <v>-3.1150000000000001E-3</v>
      </c>
    </row>
    <row r="46" spans="1:37" ht="15" customHeight="1" x14ac:dyDescent="0.45">
      <c r="A46" s="25" t="s">
        <v>319</v>
      </c>
      <c r="B46" s="48" t="s">
        <v>320</v>
      </c>
      <c r="C46" s="49">
        <v>5.1509999999999998</v>
      </c>
      <c r="D46" s="49">
        <v>5.2744179999999998</v>
      </c>
      <c r="E46" s="49">
        <v>5.2506209999999998</v>
      </c>
      <c r="F46" s="49">
        <v>5.2757480000000001</v>
      </c>
      <c r="G46" s="49">
        <v>5.2430519999999996</v>
      </c>
      <c r="H46" s="49">
        <v>5.2341490000000004</v>
      </c>
      <c r="I46" s="49">
        <v>5.2313539999999996</v>
      </c>
      <c r="J46" s="49">
        <v>5.2458450000000001</v>
      </c>
      <c r="K46" s="49">
        <v>5.2317590000000003</v>
      </c>
      <c r="L46" s="49">
        <v>5.1954609999999999</v>
      </c>
      <c r="M46" s="49">
        <v>5.1871260000000001</v>
      </c>
      <c r="N46" s="49">
        <v>5.1891119999999997</v>
      </c>
      <c r="O46" s="49">
        <v>5.1797279999999999</v>
      </c>
      <c r="P46" s="49">
        <v>5.1827779999999999</v>
      </c>
      <c r="Q46" s="49">
        <v>5.1716069999999998</v>
      </c>
      <c r="R46" s="49">
        <v>5.1720730000000001</v>
      </c>
      <c r="S46" s="49">
        <v>5.1663009999999998</v>
      </c>
      <c r="T46" s="49">
        <v>5.1594030000000002</v>
      </c>
      <c r="U46" s="49">
        <v>5.1539609999999998</v>
      </c>
      <c r="V46" s="49">
        <v>5.1569050000000001</v>
      </c>
      <c r="W46" s="49">
        <v>5.1471669999999996</v>
      </c>
      <c r="X46" s="49">
        <v>5.1453899999999999</v>
      </c>
      <c r="Y46" s="49">
        <v>5.1359450000000004</v>
      </c>
      <c r="Z46" s="49">
        <v>5.1392990000000003</v>
      </c>
      <c r="AA46" s="49">
        <v>5.1376179999999998</v>
      </c>
      <c r="AB46" s="49">
        <v>5.1223150000000004</v>
      </c>
      <c r="AC46" s="49">
        <v>5.131875</v>
      </c>
      <c r="AD46" s="49">
        <v>5.1306099999999999</v>
      </c>
      <c r="AE46" s="49">
        <v>5.1394690000000001</v>
      </c>
      <c r="AF46" s="49">
        <v>5.1280320000000001</v>
      </c>
      <c r="AG46" s="49">
        <v>5.124009</v>
      </c>
      <c r="AH46" s="49">
        <v>5.1212489999999997</v>
      </c>
      <c r="AI46" s="49">
        <v>5.1119820000000002</v>
      </c>
      <c r="AJ46" s="49">
        <v>5.1060999999999996</v>
      </c>
      <c r="AK46" s="50">
        <v>-1.013E-3</v>
      </c>
    </row>
    <row r="47" spans="1:37" ht="15" customHeight="1" x14ac:dyDescent="0.35">
      <c r="B47" s="51" t="s">
        <v>321</v>
      </c>
    </row>
    <row r="48" spans="1:37" ht="15" customHeight="1" x14ac:dyDescent="0.45">
      <c r="A48" s="25" t="s">
        <v>322</v>
      </c>
      <c r="B48" s="48" t="s">
        <v>323</v>
      </c>
      <c r="C48" s="49">
        <v>5.7229999999999999</v>
      </c>
      <c r="D48" s="49">
        <v>5.7199359999999997</v>
      </c>
      <c r="E48" s="49">
        <v>5.7093740000000004</v>
      </c>
      <c r="F48" s="49">
        <v>5.7020210000000002</v>
      </c>
      <c r="G48" s="49">
        <v>5.6990360000000004</v>
      </c>
      <c r="H48" s="49">
        <v>5.7029030000000001</v>
      </c>
      <c r="I48" s="49">
        <v>5.7014690000000003</v>
      </c>
      <c r="J48" s="49">
        <v>5.697845</v>
      </c>
      <c r="K48" s="49">
        <v>5.6965690000000002</v>
      </c>
      <c r="L48" s="49">
        <v>5.6955710000000002</v>
      </c>
      <c r="M48" s="49">
        <v>5.6916909999999996</v>
      </c>
      <c r="N48" s="49">
        <v>5.6895829999999998</v>
      </c>
      <c r="O48" s="49">
        <v>5.6873170000000002</v>
      </c>
      <c r="P48" s="49">
        <v>5.6864030000000003</v>
      </c>
      <c r="Q48" s="49">
        <v>5.6859310000000001</v>
      </c>
      <c r="R48" s="49">
        <v>5.6860549999999996</v>
      </c>
      <c r="S48" s="49">
        <v>5.6862589999999997</v>
      </c>
      <c r="T48" s="49">
        <v>5.6853819999999997</v>
      </c>
      <c r="U48" s="49">
        <v>5.6852140000000002</v>
      </c>
      <c r="V48" s="49">
        <v>5.6858959999999996</v>
      </c>
      <c r="W48" s="49">
        <v>5.6868850000000002</v>
      </c>
      <c r="X48" s="49">
        <v>5.6879220000000004</v>
      </c>
      <c r="Y48" s="49">
        <v>5.6901700000000002</v>
      </c>
      <c r="Z48" s="49">
        <v>5.6909640000000001</v>
      </c>
      <c r="AA48" s="49">
        <v>5.6894390000000001</v>
      </c>
      <c r="AB48" s="49">
        <v>5.6887540000000003</v>
      </c>
      <c r="AC48" s="49">
        <v>5.6864689999999998</v>
      </c>
      <c r="AD48" s="49">
        <v>5.6844440000000001</v>
      </c>
      <c r="AE48" s="49">
        <v>5.683516</v>
      </c>
      <c r="AF48" s="49">
        <v>5.6828880000000002</v>
      </c>
      <c r="AG48" s="49">
        <v>5.6813929999999999</v>
      </c>
      <c r="AH48" s="49">
        <v>5.6792740000000004</v>
      </c>
      <c r="AI48" s="49">
        <v>5.678185</v>
      </c>
      <c r="AJ48" s="49">
        <v>5.676202</v>
      </c>
      <c r="AK48" s="50">
        <v>-2.4000000000000001E-4</v>
      </c>
    </row>
    <row r="49" spans="1:37" ht="15" customHeight="1" x14ac:dyDescent="0.45">
      <c r="A49" s="25" t="s">
        <v>324</v>
      </c>
      <c r="B49" s="48" t="s">
        <v>325</v>
      </c>
      <c r="C49" s="49">
        <v>6.05</v>
      </c>
      <c r="D49" s="49">
        <v>6.1347209999999999</v>
      </c>
      <c r="E49" s="49">
        <v>6.1184380000000003</v>
      </c>
      <c r="F49" s="49">
        <v>6.1172810000000002</v>
      </c>
      <c r="G49" s="49">
        <v>6.117947</v>
      </c>
      <c r="H49" s="49">
        <v>6.1025400000000003</v>
      </c>
      <c r="I49" s="49">
        <v>6.1033739999999996</v>
      </c>
      <c r="J49" s="49">
        <v>6.1071629999999999</v>
      </c>
      <c r="K49" s="49">
        <v>6.1065849999999999</v>
      </c>
      <c r="L49" s="49">
        <v>6.1245560000000001</v>
      </c>
      <c r="M49" s="49">
        <v>6.090179</v>
      </c>
      <c r="N49" s="49">
        <v>6.1186819999999997</v>
      </c>
      <c r="O49" s="49">
        <v>6.0805309999999997</v>
      </c>
      <c r="P49" s="49">
        <v>6.1038079999999999</v>
      </c>
      <c r="Q49" s="49">
        <v>6.1135659999999996</v>
      </c>
      <c r="R49" s="49">
        <v>6.1076240000000004</v>
      </c>
      <c r="S49" s="49">
        <v>6.0846780000000003</v>
      </c>
      <c r="T49" s="49">
        <v>6.1340570000000003</v>
      </c>
      <c r="U49" s="49">
        <v>6.1319419999999996</v>
      </c>
      <c r="V49" s="49">
        <v>6.0897600000000001</v>
      </c>
      <c r="W49" s="49">
        <v>6.1385750000000003</v>
      </c>
      <c r="X49" s="49">
        <v>6.1383919999999996</v>
      </c>
      <c r="Y49" s="49">
        <v>6.1363960000000004</v>
      </c>
      <c r="Z49" s="49">
        <v>6.1379999999999999</v>
      </c>
      <c r="AA49" s="49">
        <v>6.1413979999999997</v>
      </c>
      <c r="AB49" s="49">
        <v>6.1053959999999998</v>
      </c>
      <c r="AC49" s="49">
        <v>6.1190619999999996</v>
      </c>
      <c r="AD49" s="49">
        <v>6.1323290000000004</v>
      </c>
      <c r="AE49" s="49">
        <v>6.1402510000000001</v>
      </c>
      <c r="AF49" s="49">
        <v>6.1441309999999998</v>
      </c>
      <c r="AG49" s="49">
        <v>6.1417869999999999</v>
      </c>
      <c r="AH49" s="49">
        <v>6.1391349999999996</v>
      </c>
      <c r="AI49" s="49">
        <v>6.1375440000000001</v>
      </c>
      <c r="AJ49" s="49">
        <v>6.1341609999999998</v>
      </c>
      <c r="AK49" s="50">
        <v>-3.0000000000000001E-6</v>
      </c>
    </row>
    <row r="50" spans="1:37" ht="15" customHeight="1" x14ac:dyDescent="0.45">
      <c r="A50" s="25" t="s">
        <v>326</v>
      </c>
      <c r="B50" s="48" t="s">
        <v>327</v>
      </c>
      <c r="C50" s="49">
        <v>5.7380000000000004</v>
      </c>
      <c r="D50" s="49">
        <v>5.5547700000000004</v>
      </c>
      <c r="E50" s="49">
        <v>5.5572369999999998</v>
      </c>
      <c r="F50" s="49">
        <v>5.5581670000000001</v>
      </c>
      <c r="G50" s="49">
        <v>5.5659510000000001</v>
      </c>
      <c r="H50" s="49">
        <v>5.562354</v>
      </c>
      <c r="I50" s="49">
        <v>5.5637150000000002</v>
      </c>
      <c r="J50" s="49">
        <v>5.562271</v>
      </c>
      <c r="K50" s="49">
        <v>5.5667879999999998</v>
      </c>
      <c r="L50" s="49">
        <v>5.565995</v>
      </c>
      <c r="M50" s="49">
        <v>5.5575130000000001</v>
      </c>
      <c r="N50" s="49">
        <v>5.5605130000000003</v>
      </c>
      <c r="O50" s="49">
        <v>5.5607730000000002</v>
      </c>
      <c r="P50" s="49">
        <v>5.5617470000000004</v>
      </c>
      <c r="Q50" s="49">
        <v>5.5626410000000002</v>
      </c>
      <c r="R50" s="49">
        <v>5.562265</v>
      </c>
      <c r="S50" s="49">
        <v>5.569706</v>
      </c>
      <c r="T50" s="49">
        <v>5.5947889999999996</v>
      </c>
      <c r="U50" s="49">
        <v>5.5964090000000004</v>
      </c>
      <c r="V50" s="49">
        <v>5.6038379999999997</v>
      </c>
      <c r="W50" s="49">
        <v>5.6030389999999999</v>
      </c>
      <c r="X50" s="49">
        <v>5.6124460000000003</v>
      </c>
      <c r="Y50" s="49">
        <v>5.6163569999999998</v>
      </c>
      <c r="Z50" s="49">
        <v>5.6223010000000002</v>
      </c>
      <c r="AA50" s="49">
        <v>5.6172779999999998</v>
      </c>
      <c r="AB50" s="49">
        <v>5.6117030000000003</v>
      </c>
      <c r="AC50" s="49">
        <v>5.5987220000000004</v>
      </c>
      <c r="AD50" s="49">
        <v>5.5860859999999999</v>
      </c>
      <c r="AE50" s="49">
        <v>5.5761089999999998</v>
      </c>
      <c r="AF50" s="49">
        <v>5.5612719999999998</v>
      </c>
      <c r="AG50" s="49">
        <v>5.5591340000000002</v>
      </c>
      <c r="AH50" s="49">
        <v>5.5583109999999998</v>
      </c>
      <c r="AI50" s="49">
        <v>5.5584769999999999</v>
      </c>
      <c r="AJ50" s="49">
        <v>5.5588160000000002</v>
      </c>
      <c r="AK50" s="50">
        <v>2.3E-5</v>
      </c>
    </row>
    <row r="51" spans="1:37" ht="15" customHeight="1" x14ac:dyDescent="0.45">
      <c r="A51" s="25" t="s">
        <v>328</v>
      </c>
      <c r="B51" s="48" t="s">
        <v>329</v>
      </c>
      <c r="C51" s="49">
        <v>3.6994319999999998</v>
      </c>
      <c r="D51" s="49">
        <v>3.6803349999999999</v>
      </c>
      <c r="E51" s="49">
        <v>3.6751779999999998</v>
      </c>
      <c r="F51" s="49">
        <v>3.6722600000000001</v>
      </c>
      <c r="G51" s="49">
        <v>3.661632</v>
      </c>
      <c r="H51" s="49">
        <v>3.661705</v>
      </c>
      <c r="I51" s="49">
        <v>3.6604510000000001</v>
      </c>
      <c r="J51" s="49">
        <v>3.65821</v>
      </c>
      <c r="K51" s="49">
        <v>3.6569090000000002</v>
      </c>
      <c r="L51" s="49">
        <v>3.6559050000000002</v>
      </c>
      <c r="M51" s="49">
        <v>3.655815</v>
      </c>
      <c r="N51" s="49">
        <v>3.6549260000000001</v>
      </c>
      <c r="O51" s="49">
        <v>3.6537899999999999</v>
      </c>
      <c r="P51" s="49">
        <v>3.6542750000000002</v>
      </c>
      <c r="Q51" s="49">
        <v>3.6541939999999999</v>
      </c>
      <c r="R51" s="49">
        <v>3.6551800000000001</v>
      </c>
      <c r="S51" s="49">
        <v>3.6552220000000002</v>
      </c>
      <c r="T51" s="49">
        <v>3.6557840000000001</v>
      </c>
      <c r="U51" s="49">
        <v>3.6554319999999998</v>
      </c>
      <c r="V51" s="49">
        <v>3.6563289999999999</v>
      </c>
      <c r="W51" s="49">
        <v>3.656425</v>
      </c>
      <c r="X51" s="49">
        <v>3.6584599999999998</v>
      </c>
      <c r="Y51" s="49">
        <v>3.659478</v>
      </c>
      <c r="Z51" s="49">
        <v>3.6604260000000002</v>
      </c>
      <c r="AA51" s="49">
        <v>3.6596030000000002</v>
      </c>
      <c r="AB51" s="49">
        <v>3.6590319999999998</v>
      </c>
      <c r="AC51" s="49">
        <v>3.657537</v>
      </c>
      <c r="AD51" s="49">
        <v>3.655983</v>
      </c>
      <c r="AE51" s="49">
        <v>3.6549179999999999</v>
      </c>
      <c r="AF51" s="49">
        <v>3.6535739999999999</v>
      </c>
      <c r="AG51" s="49">
        <v>3.651659</v>
      </c>
      <c r="AH51" s="49">
        <v>3.6501269999999999</v>
      </c>
      <c r="AI51" s="49">
        <v>3.6490499999999999</v>
      </c>
      <c r="AJ51" s="49">
        <v>3.6478000000000002</v>
      </c>
      <c r="AK51" s="50">
        <v>-2.7700000000000001E-4</v>
      </c>
    </row>
    <row r="53" spans="1:37" ht="15" customHeight="1" x14ac:dyDescent="0.35">
      <c r="B53" s="47" t="s">
        <v>330</v>
      </c>
    </row>
    <row r="54" spans="1:37" ht="15" customHeight="1" x14ac:dyDescent="0.45">
      <c r="A54" s="25" t="s">
        <v>331</v>
      </c>
      <c r="B54" s="48" t="s">
        <v>332</v>
      </c>
      <c r="C54" s="49">
        <v>1.0369999999999999</v>
      </c>
      <c r="D54" s="49">
        <v>1.0369999999999999</v>
      </c>
      <c r="E54" s="49">
        <v>1.0369999999999999</v>
      </c>
      <c r="F54" s="49">
        <v>1.0369999999999999</v>
      </c>
      <c r="G54" s="49">
        <v>1.0369999999999999</v>
      </c>
      <c r="H54" s="49">
        <v>1.0369999999999999</v>
      </c>
      <c r="I54" s="49">
        <v>1.0369999999999999</v>
      </c>
      <c r="J54" s="49">
        <v>1.0369999999999999</v>
      </c>
      <c r="K54" s="49">
        <v>1.0369999999999999</v>
      </c>
      <c r="L54" s="49">
        <v>1.0369999999999999</v>
      </c>
      <c r="M54" s="49">
        <v>1.0369999999999999</v>
      </c>
      <c r="N54" s="49">
        <v>1.0369999999999999</v>
      </c>
      <c r="O54" s="49">
        <v>1.0369999999999999</v>
      </c>
      <c r="P54" s="49">
        <v>1.0369999999999999</v>
      </c>
      <c r="Q54" s="49">
        <v>1.0369999999999999</v>
      </c>
      <c r="R54" s="49">
        <v>1.0369999999999999</v>
      </c>
      <c r="S54" s="49">
        <v>1.0369999999999999</v>
      </c>
      <c r="T54" s="49">
        <v>1.0369999999999999</v>
      </c>
      <c r="U54" s="49">
        <v>1.0369999999999999</v>
      </c>
      <c r="V54" s="49">
        <v>1.0369999999999999</v>
      </c>
      <c r="W54" s="49">
        <v>1.0369999999999999</v>
      </c>
      <c r="X54" s="49">
        <v>1.0369999999999999</v>
      </c>
      <c r="Y54" s="49">
        <v>1.0369999999999999</v>
      </c>
      <c r="Z54" s="49">
        <v>1.0369999999999999</v>
      </c>
      <c r="AA54" s="49">
        <v>1.0369999999999999</v>
      </c>
      <c r="AB54" s="49">
        <v>1.0369999999999999</v>
      </c>
      <c r="AC54" s="49">
        <v>1.0369999999999999</v>
      </c>
      <c r="AD54" s="49">
        <v>1.0369999999999999</v>
      </c>
      <c r="AE54" s="49">
        <v>1.0369999999999999</v>
      </c>
      <c r="AF54" s="49">
        <v>1.0369999999999999</v>
      </c>
      <c r="AG54" s="49">
        <v>1.0369999999999999</v>
      </c>
      <c r="AH54" s="49">
        <v>1.0369999999999999</v>
      </c>
      <c r="AI54" s="49">
        <v>1.0369999999999999</v>
      </c>
      <c r="AJ54" s="49">
        <v>1.0369999999999999</v>
      </c>
      <c r="AK54" s="50">
        <v>0</v>
      </c>
    </row>
    <row r="55" spans="1:37" ht="15" customHeight="1" x14ac:dyDescent="0.45">
      <c r="A55" s="25" t="s">
        <v>333</v>
      </c>
      <c r="B55" s="48" t="s">
        <v>334</v>
      </c>
      <c r="C55" s="49">
        <v>1.0329999999999999</v>
      </c>
      <c r="D55" s="49">
        <v>1.0329999999999999</v>
      </c>
      <c r="E55" s="49">
        <v>1.0329999999999999</v>
      </c>
      <c r="F55" s="49">
        <v>1.0329999999999999</v>
      </c>
      <c r="G55" s="49">
        <v>1.0329999999999999</v>
      </c>
      <c r="H55" s="49">
        <v>1.0329999999999999</v>
      </c>
      <c r="I55" s="49">
        <v>1.0329999999999999</v>
      </c>
      <c r="J55" s="49">
        <v>1.0329999999999999</v>
      </c>
      <c r="K55" s="49">
        <v>1.0329999999999999</v>
      </c>
      <c r="L55" s="49">
        <v>1.0329999999999999</v>
      </c>
      <c r="M55" s="49">
        <v>1.0329999999999999</v>
      </c>
      <c r="N55" s="49">
        <v>1.0329999999999999</v>
      </c>
      <c r="O55" s="49">
        <v>1.0329999999999999</v>
      </c>
      <c r="P55" s="49">
        <v>1.0329999999999999</v>
      </c>
      <c r="Q55" s="49">
        <v>1.0329999999999999</v>
      </c>
      <c r="R55" s="49">
        <v>1.0329999999999999</v>
      </c>
      <c r="S55" s="49">
        <v>1.0329999999999999</v>
      </c>
      <c r="T55" s="49">
        <v>1.0329999999999999</v>
      </c>
      <c r="U55" s="49">
        <v>1.0329999999999999</v>
      </c>
      <c r="V55" s="49">
        <v>1.0329999999999999</v>
      </c>
      <c r="W55" s="49">
        <v>1.0329999999999999</v>
      </c>
      <c r="X55" s="49">
        <v>1.0329999999999999</v>
      </c>
      <c r="Y55" s="49">
        <v>1.0329999999999999</v>
      </c>
      <c r="Z55" s="49">
        <v>1.0329999999999999</v>
      </c>
      <c r="AA55" s="49">
        <v>1.0329999999999999</v>
      </c>
      <c r="AB55" s="49">
        <v>1.0329999999999999</v>
      </c>
      <c r="AC55" s="49">
        <v>1.0329999999999999</v>
      </c>
      <c r="AD55" s="49">
        <v>1.0329999999999999</v>
      </c>
      <c r="AE55" s="49">
        <v>1.0329999999999999</v>
      </c>
      <c r="AF55" s="49">
        <v>1.0329999999999999</v>
      </c>
      <c r="AG55" s="49">
        <v>1.0329999999999999</v>
      </c>
      <c r="AH55" s="49">
        <v>1.0329999999999999</v>
      </c>
      <c r="AI55" s="49">
        <v>1.0329999999999999</v>
      </c>
      <c r="AJ55" s="49">
        <v>1.0329999999999999</v>
      </c>
      <c r="AK55" s="50">
        <v>0</v>
      </c>
    </row>
    <row r="56" spans="1:37" ht="15" customHeight="1" x14ac:dyDescent="0.45">
      <c r="A56" s="25" t="s">
        <v>335</v>
      </c>
      <c r="B56" s="48" t="s">
        <v>336</v>
      </c>
      <c r="C56" s="49">
        <v>1.0389999999999999</v>
      </c>
      <c r="D56" s="49">
        <v>1.0389999999999999</v>
      </c>
      <c r="E56" s="49">
        <v>1.0389999999999999</v>
      </c>
      <c r="F56" s="49">
        <v>1.0389999999999999</v>
      </c>
      <c r="G56" s="49">
        <v>1.0389999999999999</v>
      </c>
      <c r="H56" s="49">
        <v>1.0389999999999999</v>
      </c>
      <c r="I56" s="49">
        <v>1.0389999999999999</v>
      </c>
      <c r="J56" s="49">
        <v>1.0389999999999999</v>
      </c>
      <c r="K56" s="49">
        <v>1.0389999999999999</v>
      </c>
      <c r="L56" s="49">
        <v>1.0389999999999999</v>
      </c>
      <c r="M56" s="49">
        <v>1.0389999999999999</v>
      </c>
      <c r="N56" s="49">
        <v>1.0389999999999999</v>
      </c>
      <c r="O56" s="49">
        <v>1.0389999999999999</v>
      </c>
      <c r="P56" s="49">
        <v>1.0389999999999999</v>
      </c>
      <c r="Q56" s="49">
        <v>1.0389999999999999</v>
      </c>
      <c r="R56" s="49">
        <v>1.0389999999999999</v>
      </c>
      <c r="S56" s="49">
        <v>1.0389999999999999</v>
      </c>
      <c r="T56" s="49">
        <v>1.0389999999999999</v>
      </c>
      <c r="U56" s="49">
        <v>1.0389999999999999</v>
      </c>
      <c r="V56" s="49">
        <v>1.0389999999999999</v>
      </c>
      <c r="W56" s="49">
        <v>1.0389999999999999</v>
      </c>
      <c r="X56" s="49">
        <v>1.0389999999999999</v>
      </c>
      <c r="Y56" s="49">
        <v>1.0389999999999999</v>
      </c>
      <c r="Z56" s="49">
        <v>1.0389999999999999</v>
      </c>
      <c r="AA56" s="49">
        <v>1.0389999999999999</v>
      </c>
      <c r="AB56" s="49">
        <v>1.0389999999999999</v>
      </c>
      <c r="AC56" s="49">
        <v>1.0389999999999999</v>
      </c>
      <c r="AD56" s="49">
        <v>1.0389999999999999</v>
      </c>
      <c r="AE56" s="49">
        <v>1.0389999999999999</v>
      </c>
      <c r="AF56" s="49">
        <v>1.0389999999999999</v>
      </c>
      <c r="AG56" s="49">
        <v>1.0389999999999999</v>
      </c>
      <c r="AH56" s="49">
        <v>1.0389999999999999</v>
      </c>
      <c r="AI56" s="49">
        <v>1.0389999999999999</v>
      </c>
      <c r="AJ56" s="49">
        <v>1.0389999999999999</v>
      </c>
      <c r="AK56" s="50">
        <v>0</v>
      </c>
    </row>
    <row r="57" spans="1:37" ht="15" customHeight="1" x14ac:dyDescent="0.45">
      <c r="A57" s="25" t="s">
        <v>337</v>
      </c>
      <c r="B57" s="48" t="s">
        <v>338</v>
      </c>
      <c r="C57" s="49">
        <v>1.0369999999999999</v>
      </c>
      <c r="D57" s="49">
        <v>1.0369999999999999</v>
      </c>
      <c r="E57" s="49">
        <v>1.0369999999999999</v>
      </c>
      <c r="F57" s="49">
        <v>1.0369999999999999</v>
      </c>
      <c r="G57" s="49">
        <v>1.0369999999999999</v>
      </c>
      <c r="H57" s="49">
        <v>1.0369999999999999</v>
      </c>
      <c r="I57" s="49">
        <v>1.0369999999999999</v>
      </c>
      <c r="J57" s="49">
        <v>1.0369999999999999</v>
      </c>
      <c r="K57" s="49">
        <v>1.0369999999999999</v>
      </c>
      <c r="L57" s="49">
        <v>1.0369999999999999</v>
      </c>
      <c r="M57" s="49">
        <v>1.0369999999999999</v>
      </c>
      <c r="N57" s="49">
        <v>1.0369999999999999</v>
      </c>
      <c r="O57" s="49">
        <v>1.0369999999999999</v>
      </c>
      <c r="P57" s="49">
        <v>1.0369999999999999</v>
      </c>
      <c r="Q57" s="49">
        <v>1.0369999999999999</v>
      </c>
      <c r="R57" s="49">
        <v>1.0369999999999999</v>
      </c>
      <c r="S57" s="49">
        <v>1.0369999999999999</v>
      </c>
      <c r="T57" s="49">
        <v>1.0369999999999999</v>
      </c>
      <c r="U57" s="49">
        <v>1.0369999999999999</v>
      </c>
      <c r="V57" s="49">
        <v>1.0369999999999999</v>
      </c>
      <c r="W57" s="49">
        <v>1.0369999999999999</v>
      </c>
      <c r="X57" s="49">
        <v>1.0369999999999999</v>
      </c>
      <c r="Y57" s="49">
        <v>1.0369999999999999</v>
      </c>
      <c r="Z57" s="49">
        <v>1.0369999999999999</v>
      </c>
      <c r="AA57" s="49">
        <v>1.0369999999999999</v>
      </c>
      <c r="AB57" s="49">
        <v>1.0369999999999999</v>
      </c>
      <c r="AC57" s="49">
        <v>1.0369999999999999</v>
      </c>
      <c r="AD57" s="49">
        <v>1.0369999999999999</v>
      </c>
      <c r="AE57" s="49">
        <v>1.0369999999999999</v>
      </c>
      <c r="AF57" s="49">
        <v>1.0369999999999999</v>
      </c>
      <c r="AG57" s="49">
        <v>1.0369999999999999</v>
      </c>
      <c r="AH57" s="49">
        <v>1.0369999999999999</v>
      </c>
      <c r="AI57" s="49">
        <v>1.0369999999999999</v>
      </c>
      <c r="AJ57" s="49">
        <v>1.0369999999999999</v>
      </c>
      <c r="AK57" s="50">
        <v>0</v>
      </c>
    </row>
    <row r="58" spans="1:37" ht="15" customHeight="1" x14ac:dyDescent="0.45">
      <c r="A58" s="25" t="s">
        <v>339</v>
      </c>
      <c r="B58" s="48" t="s">
        <v>340</v>
      </c>
      <c r="C58" s="49">
        <v>1.0249999999999999</v>
      </c>
      <c r="D58" s="49">
        <v>1.0249999999999999</v>
      </c>
      <c r="E58" s="49">
        <v>1.0249999999999999</v>
      </c>
      <c r="F58" s="49">
        <v>1.0249999999999999</v>
      </c>
      <c r="G58" s="49">
        <v>1.0249999999999999</v>
      </c>
      <c r="H58" s="49">
        <v>1.0249999999999999</v>
      </c>
      <c r="I58" s="49">
        <v>1.0249999999999999</v>
      </c>
      <c r="J58" s="49">
        <v>1.0249999999999999</v>
      </c>
      <c r="K58" s="49">
        <v>1.0249999999999999</v>
      </c>
      <c r="L58" s="49">
        <v>1.0249999999999999</v>
      </c>
      <c r="M58" s="49">
        <v>1.0249999999999999</v>
      </c>
      <c r="N58" s="49">
        <v>1.0249999999999999</v>
      </c>
      <c r="O58" s="49">
        <v>1.0249999999999999</v>
      </c>
      <c r="P58" s="49">
        <v>1.0249999999999999</v>
      </c>
      <c r="Q58" s="49">
        <v>1.0249999999999999</v>
      </c>
      <c r="R58" s="49">
        <v>1.0249999999999999</v>
      </c>
      <c r="S58" s="49">
        <v>1.0249999999999999</v>
      </c>
      <c r="T58" s="49">
        <v>1.0249999999999999</v>
      </c>
      <c r="U58" s="49">
        <v>1.0249999999999999</v>
      </c>
      <c r="V58" s="49">
        <v>1.0249999999999999</v>
      </c>
      <c r="W58" s="49">
        <v>1.0249999999999999</v>
      </c>
      <c r="X58" s="49">
        <v>1.0249999999999999</v>
      </c>
      <c r="Y58" s="49">
        <v>1.0249999999999999</v>
      </c>
      <c r="Z58" s="49">
        <v>1.0249999999999999</v>
      </c>
      <c r="AA58" s="49">
        <v>1.0249999999999999</v>
      </c>
      <c r="AB58" s="49">
        <v>1.0249999999999999</v>
      </c>
      <c r="AC58" s="49">
        <v>1.0249999999999999</v>
      </c>
      <c r="AD58" s="49">
        <v>1.0249999999999999</v>
      </c>
      <c r="AE58" s="49">
        <v>1.0249999999999999</v>
      </c>
      <c r="AF58" s="49">
        <v>1.0249999999999999</v>
      </c>
      <c r="AG58" s="49">
        <v>1.0249999999999999</v>
      </c>
      <c r="AH58" s="49">
        <v>1.0249999999999999</v>
      </c>
      <c r="AI58" s="49">
        <v>1.0249999999999999</v>
      </c>
      <c r="AJ58" s="49">
        <v>1.0249999999999999</v>
      </c>
      <c r="AK58" s="50">
        <v>0</v>
      </c>
    </row>
    <row r="59" spans="1:37" ht="15" customHeight="1" x14ac:dyDescent="0.45">
      <c r="A59" s="25" t="s">
        <v>341</v>
      </c>
      <c r="B59" s="48" t="s">
        <v>342</v>
      </c>
      <c r="C59" s="49">
        <v>1.0089999999999999</v>
      </c>
      <c r="D59" s="49">
        <v>1.0089999999999999</v>
      </c>
      <c r="E59" s="49">
        <v>1.0089999999999999</v>
      </c>
      <c r="F59" s="49">
        <v>1.0089999999999999</v>
      </c>
      <c r="G59" s="49">
        <v>1.0089999999999999</v>
      </c>
      <c r="H59" s="49">
        <v>1.0089999999999999</v>
      </c>
      <c r="I59" s="49">
        <v>1.0089999999999999</v>
      </c>
      <c r="J59" s="49">
        <v>1.0089999999999999</v>
      </c>
      <c r="K59" s="49">
        <v>1.0089999999999999</v>
      </c>
      <c r="L59" s="49">
        <v>1.0089999999999999</v>
      </c>
      <c r="M59" s="49">
        <v>1.0089999999999999</v>
      </c>
      <c r="N59" s="49">
        <v>1.0089999999999999</v>
      </c>
      <c r="O59" s="49">
        <v>1.0089999999999999</v>
      </c>
      <c r="P59" s="49">
        <v>1.0089999999999999</v>
      </c>
      <c r="Q59" s="49">
        <v>1.0089999999999999</v>
      </c>
      <c r="R59" s="49">
        <v>1.0089999999999999</v>
      </c>
      <c r="S59" s="49">
        <v>1.0089999999999999</v>
      </c>
      <c r="T59" s="49">
        <v>1.0089999999999999</v>
      </c>
      <c r="U59" s="49">
        <v>1.0089999999999999</v>
      </c>
      <c r="V59" s="49">
        <v>1.0089999999999999</v>
      </c>
      <c r="W59" s="49">
        <v>1.0089999999999999</v>
      </c>
      <c r="X59" s="49">
        <v>1.0089999999999999</v>
      </c>
      <c r="Y59" s="49">
        <v>1.0089999999999999</v>
      </c>
      <c r="Z59" s="49">
        <v>1.0089999999999999</v>
      </c>
      <c r="AA59" s="49">
        <v>1.0089999999999999</v>
      </c>
      <c r="AB59" s="49">
        <v>1.0089999999999999</v>
      </c>
      <c r="AC59" s="49">
        <v>1.0089999999999999</v>
      </c>
      <c r="AD59" s="49">
        <v>1.0089999999999999</v>
      </c>
      <c r="AE59" s="49">
        <v>1.0089999999999999</v>
      </c>
      <c r="AF59" s="49">
        <v>1.0089999999999999</v>
      </c>
      <c r="AG59" s="49">
        <v>1.0089999999999999</v>
      </c>
      <c r="AH59" s="49">
        <v>1.0089999999999999</v>
      </c>
      <c r="AI59" s="49">
        <v>1.0089999999999999</v>
      </c>
      <c r="AJ59" s="49">
        <v>1.0089999999999999</v>
      </c>
      <c r="AK59" s="50">
        <v>0</v>
      </c>
    </row>
    <row r="60" spans="1:37" ht="15" customHeight="1" x14ac:dyDescent="0.45">
      <c r="A60" s="25" t="s">
        <v>343</v>
      </c>
      <c r="B60" s="48" t="s">
        <v>344</v>
      </c>
      <c r="C60" s="49">
        <v>0.96</v>
      </c>
      <c r="D60" s="49">
        <v>0.96</v>
      </c>
      <c r="E60" s="49">
        <v>0.96</v>
      </c>
      <c r="F60" s="49">
        <v>0.96</v>
      </c>
      <c r="G60" s="49">
        <v>0.96</v>
      </c>
      <c r="H60" s="49">
        <v>0.96</v>
      </c>
      <c r="I60" s="49">
        <v>0.96</v>
      </c>
      <c r="J60" s="49">
        <v>0.96</v>
      </c>
      <c r="K60" s="49">
        <v>0.96</v>
      </c>
      <c r="L60" s="49">
        <v>0.96</v>
      </c>
      <c r="M60" s="49">
        <v>0.96</v>
      </c>
      <c r="N60" s="49">
        <v>0.96</v>
      </c>
      <c r="O60" s="49">
        <v>0.96</v>
      </c>
      <c r="P60" s="49">
        <v>0.96</v>
      </c>
      <c r="Q60" s="49">
        <v>0.96</v>
      </c>
      <c r="R60" s="49">
        <v>0.96</v>
      </c>
      <c r="S60" s="49">
        <v>0.96</v>
      </c>
      <c r="T60" s="49">
        <v>0.96</v>
      </c>
      <c r="U60" s="49">
        <v>0.96</v>
      </c>
      <c r="V60" s="49">
        <v>0.96</v>
      </c>
      <c r="W60" s="49">
        <v>0.96</v>
      </c>
      <c r="X60" s="49">
        <v>0.96</v>
      </c>
      <c r="Y60" s="49">
        <v>0.96</v>
      </c>
      <c r="Z60" s="49">
        <v>0.96</v>
      </c>
      <c r="AA60" s="49">
        <v>0.96</v>
      </c>
      <c r="AB60" s="49">
        <v>0.96</v>
      </c>
      <c r="AC60" s="49">
        <v>0.96</v>
      </c>
      <c r="AD60" s="49">
        <v>0.96</v>
      </c>
      <c r="AE60" s="49">
        <v>0.96</v>
      </c>
      <c r="AF60" s="49">
        <v>0.96</v>
      </c>
      <c r="AG60" s="49">
        <v>0.96</v>
      </c>
      <c r="AH60" s="49">
        <v>0.96</v>
      </c>
      <c r="AI60" s="49">
        <v>0.96</v>
      </c>
      <c r="AJ60" s="49">
        <v>0.96</v>
      </c>
      <c r="AK60" s="50">
        <v>0</v>
      </c>
    </row>
    <row r="62" spans="1:37" ht="15" customHeight="1" x14ac:dyDescent="0.35">
      <c r="B62" s="47" t="s">
        <v>345</v>
      </c>
    </row>
    <row r="63" spans="1:37" ht="15" customHeight="1" x14ac:dyDescent="0.45">
      <c r="A63" s="25" t="s">
        <v>346</v>
      </c>
      <c r="B63" s="48" t="s">
        <v>338</v>
      </c>
      <c r="C63" s="52">
        <v>20.537140000000001</v>
      </c>
      <c r="D63" s="52">
        <v>20.439444999999999</v>
      </c>
      <c r="E63" s="52">
        <v>20.349045</v>
      </c>
      <c r="F63" s="52">
        <v>20.466270000000002</v>
      </c>
      <c r="G63" s="52">
        <v>20.363602</v>
      </c>
      <c r="H63" s="52">
        <v>20.554328999999999</v>
      </c>
      <c r="I63" s="52">
        <v>20.653105</v>
      </c>
      <c r="J63" s="52">
        <v>20.626196</v>
      </c>
      <c r="K63" s="52">
        <v>20.621486999999998</v>
      </c>
      <c r="L63" s="52">
        <v>20.64123</v>
      </c>
      <c r="M63" s="52">
        <v>20.627844</v>
      </c>
      <c r="N63" s="52">
        <v>20.536940000000001</v>
      </c>
      <c r="O63" s="52">
        <v>20.501505000000002</v>
      </c>
      <c r="P63" s="52">
        <v>20.413281999999999</v>
      </c>
      <c r="Q63" s="52">
        <v>20.399070999999999</v>
      </c>
      <c r="R63" s="52">
        <v>20.458255999999999</v>
      </c>
      <c r="S63" s="52">
        <v>20.429285</v>
      </c>
      <c r="T63" s="52">
        <v>20.364529000000001</v>
      </c>
      <c r="U63" s="52">
        <v>20.373262</v>
      </c>
      <c r="V63" s="52">
        <v>20.367173999999999</v>
      </c>
      <c r="W63" s="52">
        <v>20.397617</v>
      </c>
      <c r="X63" s="52">
        <v>20.405455</v>
      </c>
      <c r="Y63" s="52">
        <v>20.39472</v>
      </c>
      <c r="Z63" s="52">
        <v>20.372592999999998</v>
      </c>
      <c r="AA63" s="52">
        <v>20.382771999999999</v>
      </c>
      <c r="AB63" s="52">
        <v>20.366734000000001</v>
      </c>
      <c r="AC63" s="52">
        <v>20.354519</v>
      </c>
      <c r="AD63" s="52">
        <v>20.355229999999999</v>
      </c>
      <c r="AE63" s="52">
        <v>20.386980000000001</v>
      </c>
      <c r="AF63" s="52">
        <v>20.356945</v>
      </c>
      <c r="AG63" s="52">
        <v>20.336355000000001</v>
      </c>
      <c r="AH63" s="52">
        <v>20.357395</v>
      </c>
      <c r="AI63" s="52">
        <v>20.34404</v>
      </c>
      <c r="AJ63" s="52">
        <v>20.347266999999999</v>
      </c>
      <c r="AK63" s="50">
        <v>-1.4100000000000001E-4</v>
      </c>
    </row>
    <row r="64" spans="1:37" ht="15" customHeight="1" x14ac:dyDescent="0.45">
      <c r="A64" s="25" t="s">
        <v>347</v>
      </c>
      <c r="B64" s="48" t="s">
        <v>348</v>
      </c>
      <c r="C64" s="52">
        <v>25.416302000000002</v>
      </c>
      <c r="D64" s="52">
        <v>25.057079000000002</v>
      </c>
      <c r="E64" s="52">
        <v>25.074783</v>
      </c>
      <c r="F64" s="52">
        <v>25.042176999999999</v>
      </c>
      <c r="G64" s="52">
        <v>24.938278</v>
      </c>
      <c r="H64" s="52">
        <v>24.964016000000001</v>
      </c>
      <c r="I64" s="52">
        <v>24.911818</v>
      </c>
      <c r="J64" s="52">
        <v>24.91433</v>
      </c>
      <c r="K64" s="52">
        <v>24.898243000000001</v>
      </c>
      <c r="L64" s="52">
        <v>24.920572</v>
      </c>
      <c r="M64" s="52">
        <v>24.903048999999999</v>
      </c>
      <c r="N64" s="52">
        <v>24.81945</v>
      </c>
      <c r="O64" s="52">
        <v>24.850802999999999</v>
      </c>
      <c r="P64" s="52">
        <v>24.769541</v>
      </c>
      <c r="Q64" s="52">
        <v>24.735579000000001</v>
      </c>
      <c r="R64" s="52">
        <v>24.729203999999999</v>
      </c>
      <c r="S64" s="52">
        <v>24.688946000000001</v>
      </c>
      <c r="T64" s="52">
        <v>24.612100999999999</v>
      </c>
      <c r="U64" s="52">
        <v>24.600828</v>
      </c>
      <c r="V64" s="52">
        <v>24.592124999999999</v>
      </c>
      <c r="W64" s="52">
        <v>24.569109000000001</v>
      </c>
      <c r="X64" s="52">
        <v>24.53866</v>
      </c>
      <c r="Y64" s="52">
        <v>24.501373000000001</v>
      </c>
      <c r="Z64" s="52">
        <v>24.474423999999999</v>
      </c>
      <c r="AA64" s="52">
        <v>24.491461000000001</v>
      </c>
      <c r="AB64" s="52">
        <v>24.462054999999999</v>
      </c>
      <c r="AC64" s="52">
        <v>24.426752</v>
      </c>
      <c r="AD64" s="52">
        <v>24.399635</v>
      </c>
      <c r="AE64" s="52">
        <v>24.407730000000001</v>
      </c>
      <c r="AF64" s="52">
        <v>24.328617000000001</v>
      </c>
      <c r="AG64" s="52">
        <v>24.285736</v>
      </c>
      <c r="AH64" s="52">
        <v>24.280874000000001</v>
      </c>
      <c r="AI64" s="52">
        <v>24.244130999999999</v>
      </c>
      <c r="AJ64" s="52">
        <v>24.256340000000002</v>
      </c>
      <c r="AK64" s="50">
        <v>-1.0139999999999999E-3</v>
      </c>
    </row>
    <row r="65" spans="1:37" ht="15" customHeight="1" x14ac:dyDescent="0.45">
      <c r="A65" s="25" t="s">
        <v>349</v>
      </c>
      <c r="B65" s="48" t="s">
        <v>350</v>
      </c>
      <c r="C65" s="52">
        <v>17.234355999999998</v>
      </c>
      <c r="D65" s="52">
        <v>17.205303000000001</v>
      </c>
      <c r="E65" s="52">
        <v>17.117476</v>
      </c>
      <c r="F65" s="52">
        <v>17.06934</v>
      </c>
      <c r="G65" s="52">
        <v>16.988295000000001</v>
      </c>
      <c r="H65" s="52">
        <v>17.022928</v>
      </c>
      <c r="I65" s="52">
        <v>17.071612999999999</v>
      </c>
      <c r="J65" s="52">
        <v>17.059359000000001</v>
      </c>
      <c r="K65" s="52">
        <v>17.037023999999999</v>
      </c>
      <c r="L65" s="52">
        <v>17.056746</v>
      </c>
      <c r="M65" s="52">
        <v>17.031739999999999</v>
      </c>
      <c r="N65" s="52">
        <v>16.978151</v>
      </c>
      <c r="O65" s="52">
        <v>16.968306999999999</v>
      </c>
      <c r="P65" s="52">
        <v>16.998640000000002</v>
      </c>
      <c r="Q65" s="52">
        <v>16.972049999999999</v>
      </c>
      <c r="R65" s="52">
        <v>17.002645000000001</v>
      </c>
      <c r="S65" s="52">
        <v>17.003274999999999</v>
      </c>
      <c r="T65" s="52">
        <v>17.003226999999999</v>
      </c>
      <c r="U65" s="52">
        <v>17.012267999999999</v>
      </c>
      <c r="V65" s="52">
        <v>17.012785000000001</v>
      </c>
      <c r="W65" s="52">
        <v>17.036083000000001</v>
      </c>
      <c r="X65" s="52">
        <v>17.044588000000001</v>
      </c>
      <c r="Y65" s="52">
        <v>17.050751000000002</v>
      </c>
      <c r="Z65" s="52">
        <v>17.064136999999999</v>
      </c>
      <c r="AA65" s="52">
        <v>17.081581</v>
      </c>
      <c r="AB65" s="52">
        <v>17.08465</v>
      </c>
      <c r="AC65" s="52">
        <v>17.087126000000001</v>
      </c>
      <c r="AD65" s="52">
        <v>17.088546999999998</v>
      </c>
      <c r="AE65" s="52">
        <v>17.086746000000002</v>
      </c>
      <c r="AF65" s="52">
        <v>17.085443000000001</v>
      </c>
      <c r="AG65" s="52">
        <v>17.080282</v>
      </c>
      <c r="AH65" s="52">
        <v>17.077895999999999</v>
      </c>
      <c r="AI65" s="52">
        <v>17.084911000000002</v>
      </c>
      <c r="AJ65" s="52">
        <v>17.086425999999999</v>
      </c>
      <c r="AK65" s="50">
        <v>-2.1699999999999999E-4</v>
      </c>
    </row>
    <row r="66" spans="1:37" ht="15" customHeight="1" x14ac:dyDescent="0.45">
      <c r="A66" s="25" t="s">
        <v>351</v>
      </c>
      <c r="B66" s="48" t="s">
        <v>332</v>
      </c>
      <c r="C66" s="52">
        <v>19.437477000000001</v>
      </c>
      <c r="D66" s="52">
        <v>19.706896</v>
      </c>
      <c r="E66" s="52">
        <v>19.588093000000001</v>
      </c>
      <c r="F66" s="52">
        <v>19.676338000000001</v>
      </c>
      <c r="G66" s="52">
        <v>19.593861</v>
      </c>
      <c r="H66" s="52">
        <v>19.763271</v>
      </c>
      <c r="I66" s="52">
        <v>19.874037000000001</v>
      </c>
      <c r="J66" s="52">
        <v>19.832982999999999</v>
      </c>
      <c r="K66" s="52">
        <v>19.854051999999999</v>
      </c>
      <c r="L66" s="52">
        <v>19.849159</v>
      </c>
      <c r="M66" s="52">
        <v>19.841605999999999</v>
      </c>
      <c r="N66" s="52">
        <v>19.838450999999999</v>
      </c>
      <c r="O66" s="52">
        <v>19.782232</v>
      </c>
      <c r="P66" s="52">
        <v>19.750865999999998</v>
      </c>
      <c r="Q66" s="52">
        <v>19.757529999999999</v>
      </c>
      <c r="R66" s="52">
        <v>19.792145000000001</v>
      </c>
      <c r="S66" s="52">
        <v>19.787579999999998</v>
      </c>
      <c r="T66" s="52">
        <v>19.792100999999999</v>
      </c>
      <c r="U66" s="52">
        <v>19.801369000000001</v>
      </c>
      <c r="V66" s="52">
        <v>19.790552000000002</v>
      </c>
      <c r="W66" s="52">
        <v>19.813770000000002</v>
      </c>
      <c r="X66" s="52">
        <v>19.823812</v>
      </c>
      <c r="Y66" s="52">
        <v>19.819962</v>
      </c>
      <c r="Z66" s="52">
        <v>19.817592999999999</v>
      </c>
      <c r="AA66" s="52">
        <v>19.814734000000001</v>
      </c>
      <c r="AB66" s="52">
        <v>19.808729</v>
      </c>
      <c r="AC66" s="52">
        <v>19.816939999999999</v>
      </c>
      <c r="AD66" s="52">
        <v>19.822158999999999</v>
      </c>
      <c r="AE66" s="52">
        <v>19.832388000000002</v>
      </c>
      <c r="AF66" s="52">
        <v>19.856539000000001</v>
      </c>
      <c r="AG66" s="52">
        <v>19.880623</v>
      </c>
      <c r="AH66" s="52">
        <v>19.899242000000001</v>
      </c>
      <c r="AI66" s="52">
        <v>19.884989000000001</v>
      </c>
      <c r="AJ66" s="52">
        <v>19.887484000000001</v>
      </c>
      <c r="AK66" s="50">
        <v>2.8499999999999999E-4</v>
      </c>
    </row>
    <row r="67" spans="1:37" ht="15" customHeight="1" x14ac:dyDescent="0.45">
      <c r="A67" s="25" t="s">
        <v>352</v>
      </c>
      <c r="B67" s="48" t="s">
        <v>353</v>
      </c>
      <c r="C67" s="52">
        <v>20.319486999999999</v>
      </c>
      <c r="D67" s="52">
        <v>19.866795</v>
      </c>
      <c r="E67" s="52">
        <v>19.877953000000002</v>
      </c>
      <c r="F67" s="52">
        <v>19.862864999999999</v>
      </c>
      <c r="G67" s="52">
        <v>19.866108000000001</v>
      </c>
      <c r="H67" s="52">
        <v>19.864163999999999</v>
      </c>
      <c r="I67" s="52">
        <v>19.86232</v>
      </c>
      <c r="J67" s="52">
        <v>19.858194000000001</v>
      </c>
      <c r="K67" s="52">
        <v>19.854407999999999</v>
      </c>
      <c r="L67" s="52">
        <v>19.851212</v>
      </c>
      <c r="M67" s="52">
        <v>19.848103999999999</v>
      </c>
      <c r="N67" s="52">
        <v>19.846712</v>
      </c>
      <c r="O67" s="52">
        <v>19.844584000000001</v>
      </c>
      <c r="P67" s="52">
        <v>19.843212000000001</v>
      </c>
      <c r="Q67" s="52">
        <v>19.839586000000001</v>
      </c>
      <c r="R67" s="52">
        <v>19.837956999999999</v>
      </c>
      <c r="S67" s="52">
        <v>19.837420999999999</v>
      </c>
      <c r="T67" s="52">
        <v>19.835992999999998</v>
      </c>
      <c r="U67" s="52">
        <v>19.833931</v>
      </c>
      <c r="V67" s="52">
        <v>19.832113</v>
      </c>
      <c r="W67" s="52">
        <v>19.829879999999999</v>
      </c>
      <c r="X67" s="52">
        <v>19.827466999999999</v>
      </c>
      <c r="Y67" s="52">
        <v>19.826221</v>
      </c>
      <c r="Z67" s="52">
        <v>19.825344000000001</v>
      </c>
      <c r="AA67" s="52">
        <v>19.824635000000001</v>
      </c>
      <c r="AB67" s="52">
        <v>19.824231999999999</v>
      </c>
      <c r="AC67" s="52">
        <v>19.824038999999999</v>
      </c>
      <c r="AD67" s="52">
        <v>19.823008999999999</v>
      </c>
      <c r="AE67" s="52">
        <v>19.821570999999999</v>
      </c>
      <c r="AF67" s="52">
        <v>19.888694999999998</v>
      </c>
      <c r="AG67" s="52">
        <v>19.887025999999999</v>
      </c>
      <c r="AH67" s="52">
        <v>19.885117999999999</v>
      </c>
      <c r="AI67" s="52">
        <v>19.883326</v>
      </c>
      <c r="AJ67" s="52">
        <v>19.881367000000001</v>
      </c>
      <c r="AK67" s="50">
        <v>2.3E-5</v>
      </c>
    </row>
    <row r="68" spans="1:37" ht="15" customHeight="1" x14ac:dyDescent="0.45">
      <c r="A68" s="25" t="s">
        <v>354</v>
      </c>
      <c r="B68" s="48" t="s">
        <v>355</v>
      </c>
      <c r="C68" s="52">
        <v>20.775822000000002</v>
      </c>
      <c r="D68" s="52">
        <v>20.838132999999999</v>
      </c>
      <c r="E68" s="52">
        <v>20.733785999999998</v>
      </c>
      <c r="F68" s="52">
        <v>20.902740000000001</v>
      </c>
      <c r="G68" s="52">
        <v>20.866161000000002</v>
      </c>
      <c r="H68" s="52">
        <v>20.867376</v>
      </c>
      <c r="I68" s="52">
        <v>20.866620999999999</v>
      </c>
      <c r="J68" s="52">
        <v>20.916288000000002</v>
      </c>
      <c r="K68" s="52">
        <v>20.915384</v>
      </c>
      <c r="L68" s="52">
        <v>20.913564999999998</v>
      </c>
      <c r="M68" s="52">
        <v>20.910665999999999</v>
      </c>
      <c r="N68" s="52">
        <v>20.907888</v>
      </c>
      <c r="O68" s="52">
        <v>20.903262999999999</v>
      </c>
      <c r="P68" s="52">
        <v>20.898401</v>
      </c>
      <c r="Q68" s="52">
        <v>20.889793000000001</v>
      </c>
      <c r="R68" s="52">
        <v>20.836566999999999</v>
      </c>
      <c r="S68" s="52">
        <v>20.829412000000001</v>
      </c>
      <c r="T68" s="52">
        <v>20.823454000000002</v>
      </c>
      <c r="U68" s="52">
        <v>20.814209000000002</v>
      </c>
      <c r="V68" s="52">
        <v>20.812381999999999</v>
      </c>
      <c r="W68" s="52">
        <v>20.811678000000001</v>
      </c>
      <c r="X68" s="52">
        <v>20.809002</v>
      </c>
      <c r="Y68" s="52">
        <v>20.807103999999999</v>
      </c>
      <c r="Z68" s="52">
        <v>20.806034</v>
      </c>
      <c r="AA68" s="52">
        <v>20.806111999999999</v>
      </c>
      <c r="AB68" s="52">
        <v>20.804993</v>
      </c>
      <c r="AC68" s="52">
        <v>20.804296000000001</v>
      </c>
      <c r="AD68" s="52">
        <v>20.804532999999999</v>
      </c>
      <c r="AE68" s="52">
        <v>20.804535000000001</v>
      </c>
      <c r="AF68" s="52">
        <v>20.801072999999999</v>
      </c>
      <c r="AG68" s="52">
        <v>20.800825</v>
      </c>
      <c r="AH68" s="52">
        <v>20.800813999999999</v>
      </c>
      <c r="AI68" s="52">
        <v>20.801849000000001</v>
      </c>
      <c r="AJ68" s="52">
        <v>20.801618999999999</v>
      </c>
      <c r="AK68" s="50">
        <v>-5.5000000000000002E-5</v>
      </c>
    </row>
    <row r="69" spans="1:37" ht="15" customHeight="1" x14ac:dyDescent="0.45">
      <c r="A69" s="25" t="s">
        <v>356</v>
      </c>
      <c r="B69" s="48" t="s">
        <v>357</v>
      </c>
      <c r="C69" s="52">
        <v>28.674879000000001</v>
      </c>
      <c r="D69" s="52">
        <v>28.554435999999999</v>
      </c>
      <c r="E69" s="52">
        <v>28.562546000000001</v>
      </c>
      <c r="F69" s="52">
        <v>28.504807</v>
      </c>
      <c r="G69" s="52">
        <v>28.443207000000001</v>
      </c>
      <c r="H69" s="52">
        <v>28.442011000000001</v>
      </c>
      <c r="I69" s="52">
        <v>28.435804000000001</v>
      </c>
      <c r="J69" s="52">
        <v>28.436997999999999</v>
      </c>
      <c r="K69" s="52">
        <v>28.439364999999999</v>
      </c>
      <c r="L69" s="52">
        <v>28.441151000000001</v>
      </c>
      <c r="M69" s="52">
        <v>28.441541999999998</v>
      </c>
      <c r="N69" s="52">
        <v>28.444378</v>
      </c>
      <c r="O69" s="52">
        <v>28.445307</v>
      </c>
      <c r="P69" s="52">
        <v>28.448008000000002</v>
      </c>
      <c r="Q69" s="52">
        <v>28.451091999999999</v>
      </c>
      <c r="R69" s="52">
        <v>28.453724000000001</v>
      </c>
      <c r="S69" s="52">
        <v>28.456078999999999</v>
      </c>
      <c r="T69" s="52">
        <v>28.459067999999998</v>
      </c>
      <c r="U69" s="52">
        <v>28.461366999999999</v>
      </c>
      <c r="V69" s="52">
        <v>28.462769000000002</v>
      </c>
      <c r="W69" s="52">
        <v>28.465333999999999</v>
      </c>
      <c r="X69" s="52">
        <v>28.467545999999999</v>
      </c>
      <c r="Y69" s="52">
        <v>28.468142</v>
      </c>
      <c r="Z69" s="52">
        <v>28.467697000000001</v>
      </c>
      <c r="AA69" s="52">
        <v>28.468544000000001</v>
      </c>
      <c r="AB69" s="52">
        <v>28.468433000000001</v>
      </c>
      <c r="AC69" s="52">
        <v>28.468116999999999</v>
      </c>
      <c r="AD69" s="52">
        <v>28.467950999999999</v>
      </c>
      <c r="AE69" s="52">
        <v>28.468955999999999</v>
      </c>
      <c r="AF69" s="52">
        <v>28.468081999999999</v>
      </c>
      <c r="AG69" s="52">
        <v>28.468615</v>
      </c>
      <c r="AH69" s="52">
        <v>28.468512</v>
      </c>
      <c r="AI69" s="52">
        <v>28.468487</v>
      </c>
      <c r="AJ69" s="52">
        <v>28.468031</v>
      </c>
      <c r="AK69" s="50">
        <v>-9.5000000000000005E-5</v>
      </c>
    </row>
    <row r="70" spans="1:37" ht="15" customHeight="1" x14ac:dyDescent="0.45">
      <c r="A70" s="25" t="s">
        <v>358</v>
      </c>
      <c r="B70" s="48" t="s">
        <v>359</v>
      </c>
      <c r="C70" s="52">
        <v>18.994087</v>
      </c>
      <c r="D70" s="52">
        <v>19.243162000000002</v>
      </c>
      <c r="E70" s="52">
        <v>19.070353000000001</v>
      </c>
      <c r="F70" s="52">
        <v>19.169922</v>
      </c>
      <c r="G70" s="52">
        <v>19.089600000000001</v>
      </c>
      <c r="H70" s="52">
        <v>19.276790999999999</v>
      </c>
      <c r="I70" s="52">
        <v>19.411289</v>
      </c>
      <c r="J70" s="52">
        <v>19.366067999999999</v>
      </c>
      <c r="K70" s="52">
        <v>19.385352999999999</v>
      </c>
      <c r="L70" s="52">
        <v>19.372706999999998</v>
      </c>
      <c r="M70" s="52">
        <v>19.360990999999999</v>
      </c>
      <c r="N70" s="52">
        <v>19.352909</v>
      </c>
      <c r="O70" s="52">
        <v>19.300653000000001</v>
      </c>
      <c r="P70" s="52">
        <v>19.265913000000001</v>
      </c>
      <c r="Q70" s="52">
        <v>19.264596999999998</v>
      </c>
      <c r="R70" s="52">
        <v>19.290289000000001</v>
      </c>
      <c r="S70" s="52">
        <v>19.284327000000001</v>
      </c>
      <c r="T70" s="52">
        <v>19.280676</v>
      </c>
      <c r="U70" s="52">
        <v>19.290565000000001</v>
      </c>
      <c r="V70" s="52">
        <v>19.277930999999999</v>
      </c>
      <c r="W70" s="52">
        <v>19.296233999999998</v>
      </c>
      <c r="X70" s="52">
        <v>19.305914000000001</v>
      </c>
      <c r="Y70" s="52">
        <v>19.302322</v>
      </c>
      <c r="Z70" s="52">
        <v>19.303664999999999</v>
      </c>
      <c r="AA70" s="52">
        <v>19.298279000000001</v>
      </c>
      <c r="AB70" s="52">
        <v>19.294079</v>
      </c>
      <c r="AC70" s="52">
        <v>19.303532000000001</v>
      </c>
      <c r="AD70" s="52">
        <v>19.313279999999999</v>
      </c>
      <c r="AE70" s="52">
        <v>19.326996000000001</v>
      </c>
      <c r="AF70" s="52">
        <v>19.356915000000001</v>
      </c>
      <c r="AG70" s="52">
        <v>19.385812999999999</v>
      </c>
      <c r="AH70" s="52">
        <v>19.410371999999999</v>
      </c>
      <c r="AI70" s="52">
        <v>19.396623999999999</v>
      </c>
      <c r="AJ70" s="52">
        <v>19.402521</v>
      </c>
      <c r="AK70" s="50">
        <v>2.5799999999999998E-4</v>
      </c>
    </row>
    <row r="71" spans="1:37" ht="15" customHeight="1" x14ac:dyDescent="0.45">
      <c r="A71" s="25" t="s">
        <v>360</v>
      </c>
      <c r="B71" s="48" t="s">
        <v>340</v>
      </c>
      <c r="C71" s="52">
        <v>22.116496999999999</v>
      </c>
      <c r="D71" s="52">
        <v>23.789541</v>
      </c>
      <c r="E71" s="52">
        <v>23.796752999999999</v>
      </c>
      <c r="F71" s="52">
        <v>23.826194999999998</v>
      </c>
      <c r="G71" s="52">
        <v>23.907088999999999</v>
      </c>
      <c r="H71" s="52">
        <v>23.930762999999999</v>
      </c>
      <c r="I71" s="52">
        <v>23.957257999999999</v>
      </c>
      <c r="J71" s="52">
        <v>23.986702000000001</v>
      </c>
      <c r="K71" s="52">
        <v>24.019024000000002</v>
      </c>
      <c r="L71" s="52">
        <v>24.054967999999999</v>
      </c>
      <c r="M71" s="52">
        <v>24.094473000000001</v>
      </c>
      <c r="N71" s="52">
        <v>24.137136000000002</v>
      </c>
      <c r="O71" s="52">
        <v>24.18609</v>
      </c>
      <c r="P71" s="52">
        <v>24.239874</v>
      </c>
      <c r="Q71" s="52">
        <v>24.258429</v>
      </c>
      <c r="R71" s="52">
        <v>24.257082</v>
      </c>
      <c r="S71" s="52">
        <v>24.255732999999999</v>
      </c>
      <c r="T71" s="52">
        <v>24.254387000000001</v>
      </c>
      <c r="U71" s="52">
        <v>24.253038</v>
      </c>
      <c r="V71" s="52">
        <v>24.25169</v>
      </c>
      <c r="W71" s="52">
        <v>24.250340999999999</v>
      </c>
      <c r="X71" s="52">
        <v>24.248991</v>
      </c>
      <c r="Y71" s="52">
        <v>24.247643</v>
      </c>
      <c r="Z71" s="52">
        <v>24.246292</v>
      </c>
      <c r="AA71" s="52">
        <v>24.244942000000002</v>
      </c>
      <c r="AB71" s="52">
        <v>24.243590999999999</v>
      </c>
      <c r="AC71" s="52">
        <v>24.242241</v>
      </c>
      <c r="AD71" s="52">
        <v>24.240888999999999</v>
      </c>
      <c r="AE71" s="52">
        <v>24.239538</v>
      </c>
      <c r="AF71" s="52">
        <v>24.238185999999999</v>
      </c>
      <c r="AG71" s="52">
        <v>24.236834000000002</v>
      </c>
      <c r="AH71" s="52">
        <v>24.235481</v>
      </c>
      <c r="AI71" s="52">
        <v>24.234128999999999</v>
      </c>
      <c r="AJ71" s="52">
        <v>24.232776999999999</v>
      </c>
      <c r="AK71" s="50">
        <v>5.7700000000000004E-4</v>
      </c>
    </row>
    <row r="72" spans="1:37" ht="15" customHeight="1" x14ac:dyDescent="0.45">
      <c r="A72" s="25" t="s">
        <v>361</v>
      </c>
      <c r="B72" s="48" t="s">
        <v>342</v>
      </c>
      <c r="C72" s="52">
        <v>26.218889000000001</v>
      </c>
      <c r="D72" s="52">
        <v>25.447502</v>
      </c>
      <c r="E72" s="52">
        <v>25.630147999999998</v>
      </c>
      <c r="F72" s="52">
        <v>25.765919</v>
      </c>
      <c r="G72" s="52">
        <v>26.388355000000001</v>
      </c>
      <c r="H72" s="52">
        <v>26.396355</v>
      </c>
      <c r="I72" s="52">
        <v>26.389751</v>
      </c>
      <c r="J72" s="52">
        <v>26.391817</v>
      </c>
      <c r="K72" s="52">
        <v>26.385069000000001</v>
      </c>
      <c r="L72" s="52">
        <v>26.391817</v>
      </c>
      <c r="M72" s="52">
        <v>26.385069000000001</v>
      </c>
      <c r="N72" s="52">
        <v>26.175567999999998</v>
      </c>
      <c r="O72" s="52">
        <v>26.169689000000002</v>
      </c>
      <c r="P72" s="52">
        <v>25.926773000000001</v>
      </c>
      <c r="Q72" s="52">
        <v>25.745951000000002</v>
      </c>
      <c r="R72" s="52">
        <v>25.671246</v>
      </c>
      <c r="S72" s="52">
        <v>25.497976000000001</v>
      </c>
      <c r="T72" s="52">
        <v>25.343997999999999</v>
      </c>
      <c r="U72" s="52">
        <v>25.256226000000002</v>
      </c>
      <c r="V72" s="52">
        <v>25.173838</v>
      </c>
      <c r="W72" s="52">
        <v>25.175093</v>
      </c>
      <c r="X72" s="52">
        <v>25.077670999999999</v>
      </c>
      <c r="Y72" s="52">
        <v>24.968132000000001</v>
      </c>
      <c r="Z72" s="52">
        <v>24.865974000000001</v>
      </c>
      <c r="AA72" s="52">
        <v>24.881556</v>
      </c>
      <c r="AB72" s="52">
        <v>24.859068000000001</v>
      </c>
      <c r="AC72" s="52">
        <v>24.773596000000001</v>
      </c>
      <c r="AD72" s="52">
        <v>24.759015999999999</v>
      </c>
      <c r="AE72" s="52">
        <v>24.856954999999999</v>
      </c>
      <c r="AF72" s="52">
        <v>24.625306999999999</v>
      </c>
      <c r="AG72" s="52">
        <v>24.423266999999999</v>
      </c>
      <c r="AH72" s="52">
        <v>24.423266999999999</v>
      </c>
      <c r="AI72" s="52">
        <v>24.423266999999999</v>
      </c>
      <c r="AJ72" s="52">
        <v>24.423266999999999</v>
      </c>
      <c r="AK72" s="50">
        <v>-1.2830000000000001E-3</v>
      </c>
    </row>
    <row r="73" spans="1:37" ht="15" customHeight="1" x14ac:dyDescent="0.45">
      <c r="A73" s="25" t="s">
        <v>362</v>
      </c>
      <c r="B73" s="48" t="s">
        <v>363</v>
      </c>
      <c r="C73" s="52">
        <v>0</v>
      </c>
      <c r="D73" s="52">
        <v>0</v>
      </c>
      <c r="E73" s="52">
        <v>0</v>
      </c>
      <c r="F73" s="52">
        <v>0</v>
      </c>
      <c r="G73" s="52">
        <v>0</v>
      </c>
      <c r="H73" s="52">
        <v>0</v>
      </c>
      <c r="I73" s="52">
        <v>0</v>
      </c>
      <c r="J73" s="52">
        <v>0</v>
      </c>
      <c r="K73" s="52">
        <v>0</v>
      </c>
      <c r="L73" s="52">
        <v>0</v>
      </c>
      <c r="M73" s="52">
        <v>0</v>
      </c>
      <c r="N73" s="52">
        <v>0</v>
      </c>
      <c r="O73" s="52">
        <v>0</v>
      </c>
      <c r="P73" s="52">
        <v>0</v>
      </c>
      <c r="Q73" s="52">
        <v>0</v>
      </c>
      <c r="R73" s="52">
        <v>0</v>
      </c>
      <c r="S73" s="52">
        <v>0</v>
      </c>
      <c r="T73" s="52">
        <v>0</v>
      </c>
      <c r="U73" s="52">
        <v>0</v>
      </c>
      <c r="V73" s="52">
        <v>0</v>
      </c>
      <c r="W73" s="52">
        <v>0</v>
      </c>
      <c r="X73" s="52">
        <v>0</v>
      </c>
      <c r="Y73" s="52">
        <v>0</v>
      </c>
      <c r="Z73" s="52">
        <v>0</v>
      </c>
      <c r="AA73" s="52">
        <v>0</v>
      </c>
      <c r="AB73" s="52">
        <v>0</v>
      </c>
      <c r="AC73" s="52">
        <v>0</v>
      </c>
      <c r="AD73" s="52">
        <v>0</v>
      </c>
      <c r="AE73" s="52">
        <v>0</v>
      </c>
      <c r="AF73" s="52">
        <v>0</v>
      </c>
      <c r="AG73" s="52">
        <v>0</v>
      </c>
      <c r="AH73" s="52">
        <v>0</v>
      </c>
      <c r="AI73" s="52">
        <v>0</v>
      </c>
      <c r="AJ73" s="52">
        <v>0</v>
      </c>
      <c r="AK73" s="50" t="s">
        <v>144</v>
      </c>
    </row>
    <row r="74" spans="1:37" ht="15" customHeight="1" x14ac:dyDescent="0.45">
      <c r="A74" s="25" t="s">
        <v>364</v>
      </c>
      <c r="B74" s="48" t="s">
        <v>365</v>
      </c>
      <c r="C74" s="52">
        <v>12.941471999999999</v>
      </c>
      <c r="D74" s="52">
        <v>11.314271</v>
      </c>
      <c r="E74" s="52">
        <v>11.31427</v>
      </c>
      <c r="F74" s="52">
        <v>11.31427</v>
      </c>
      <c r="G74" s="52">
        <v>11.31427</v>
      </c>
      <c r="H74" s="52">
        <v>11.31427</v>
      </c>
      <c r="I74" s="52">
        <v>11.31427</v>
      </c>
      <c r="J74" s="52">
        <v>11.31427</v>
      </c>
      <c r="K74" s="52">
        <v>11.314271</v>
      </c>
      <c r="L74" s="52">
        <v>11.314271</v>
      </c>
      <c r="M74" s="52">
        <v>11.31427</v>
      </c>
      <c r="N74" s="52">
        <v>11.31427</v>
      </c>
      <c r="O74" s="52">
        <v>11.31427</v>
      </c>
      <c r="P74" s="52">
        <v>11.314271</v>
      </c>
      <c r="Q74" s="52">
        <v>11.314271</v>
      </c>
      <c r="R74" s="52">
        <v>11.31427</v>
      </c>
      <c r="S74" s="52">
        <v>11.31427</v>
      </c>
      <c r="T74" s="52">
        <v>11.31427</v>
      </c>
      <c r="U74" s="52">
        <v>11.314271</v>
      </c>
      <c r="V74" s="52">
        <v>11.31427</v>
      </c>
      <c r="W74" s="52">
        <v>11.31427</v>
      </c>
      <c r="X74" s="52">
        <v>11.314271</v>
      </c>
      <c r="Y74" s="52">
        <v>11.314271</v>
      </c>
      <c r="Z74" s="52">
        <v>11.31427</v>
      </c>
      <c r="AA74" s="52">
        <v>11.314271</v>
      </c>
      <c r="AB74" s="52">
        <v>11.314271</v>
      </c>
      <c r="AC74" s="52">
        <v>11.31427</v>
      </c>
      <c r="AD74" s="52">
        <v>11.314271</v>
      </c>
      <c r="AE74" s="52">
        <v>11.31427</v>
      </c>
      <c r="AF74" s="52">
        <v>11.31427</v>
      </c>
      <c r="AG74" s="52">
        <v>11.31427</v>
      </c>
      <c r="AH74" s="52">
        <v>11.314271</v>
      </c>
      <c r="AI74" s="52">
        <v>11.314271</v>
      </c>
      <c r="AJ74" s="52">
        <v>11.314271</v>
      </c>
      <c r="AK74" s="50">
        <v>0</v>
      </c>
    </row>
    <row r="76" spans="1:37" ht="15" customHeight="1" x14ac:dyDescent="0.35">
      <c r="A76" s="25" t="s">
        <v>366</v>
      </c>
      <c r="B76" s="47" t="s">
        <v>367</v>
      </c>
      <c r="C76" s="53">
        <v>3412</v>
      </c>
      <c r="D76" s="53">
        <v>3412</v>
      </c>
      <c r="E76" s="53">
        <v>3412</v>
      </c>
      <c r="F76" s="53">
        <v>3412</v>
      </c>
      <c r="G76" s="53">
        <v>3412</v>
      </c>
      <c r="H76" s="53">
        <v>3412</v>
      </c>
      <c r="I76" s="53">
        <v>3412</v>
      </c>
      <c r="J76" s="53">
        <v>3412</v>
      </c>
      <c r="K76" s="53">
        <v>3412</v>
      </c>
      <c r="L76" s="53">
        <v>3412</v>
      </c>
      <c r="M76" s="53">
        <v>3412</v>
      </c>
      <c r="N76" s="53">
        <v>3412</v>
      </c>
      <c r="O76" s="53">
        <v>3412</v>
      </c>
      <c r="P76" s="53">
        <v>3412</v>
      </c>
      <c r="Q76" s="53">
        <v>3412</v>
      </c>
      <c r="R76" s="53">
        <v>3412</v>
      </c>
      <c r="S76" s="53">
        <v>3412</v>
      </c>
      <c r="T76" s="53">
        <v>3412</v>
      </c>
      <c r="U76" s="53">
        <v>3412</v>
      </c>
      <c r="V76" s="53">
        <v>3412</v>
      </c>
      <c r="W76" s="53">
        <v>3412</v>
      </c>
      <c r="X76" s="53">
        <v>3412</v>
      </c>
      <c r="Y76" s="53">
        <v>3412</v>
      </c>
      <c r="Z76" s="53">
        <v>3412</v>
      </c>
      <c r="AA76" s="53">
        <v>3412</v>
      </c>
      <c r="AB76" s="53">
        <v>3412</v>
      </c>
      <c r="AC76" s="53">
        <v>3412</v>
      </c>
      <c r="AD76" s="53">
        <v>3412</v>
      </c>
      <c r="AE76" s="53">
        <v>3412</v>
      </c>
      <c r="AF76" s="53">
        <v>3412</v>
      </c>
      <c r="AG76" s="53">
        <v>3412</v>
      </c>
      <c r="AH76" s="53">
        <v>3412</v>
      </c>
      <c r="AI76" s="53">
        <v>3412</v>
      </c>
      <c r="AJ76" s="53">
        <v>3412</v>
      </c>
      <c r="AK76" s="54">
        <v>0</v>
      </c>
    </row>
    <row r="77" spans="1:37" ht="15" customHeight="1" thickBot="1" x14ac:dyDescent="0.4"/>
    <row r="78" spans="1:37" ht="15" customHeight="1" x14ac:dyDescent="0.35">
      <c r="B78" s="301" t="s">
        <v>368</v>
      </c>
      <c r="C78" s="301"/>
      <c r="D78" s="301"/>
      <c r="E78" s="301"/>
      <c r="F78" s="301"/>
      <c r="G78" s="301"/>
      <c r="H78" s="301"/>
      <c r="I78" s="301"/>
      <c r="J78" s="301"/>
      <c r="K78" s="301"/>
      <c r="L78" s="301"/>
      <c r="M78" s="301"/>
      <c r="N78" s="301"/>
      <c r="O78" s="301"/>
      <c r="P78" s="301"/>
      <c r="Q78" s="301"/>
      <c r="R78" s="301"/>
      <c r="S78" s="301"/>
      <c r="T78" s="301"/>
      <c r="U78" s="301"/>
      <c r="V78" s="301"/>
      <c r="W78" s="301"/>
      <c r="X78" s="301"/>
      <c r="Y78" s="301"/>
      <c r="Z78" s="301"/>
      <c r="AA78" s="301"/>
      <c r="AB78" s="301"/>
      <c r="AC78" s="301"/>
      <c r="AD78" s="301"/>
      <c r="AE78" s="301"/>
      <c r="AF78" s="301"/>
      <c r="AG78" s="301"/>
      <c r="AH78" s="301"/>
      <c r="AI78" s="301"/>
      <c r="AJ78" s="301"/>
      <c r="AK78" s="301"/>
    </row>
    <row r="79" spans="1:37" ht="15" customHeight="1" x14ac:dyDescent="0.35">
      <c r="B79" s="30" t="s">
        <v>369</v>
      </c>
    </row>
    <row r="80" spans="1:37" ht="15" customHeight="1" x14ac:dyDescent="0.35">
      <c r="B80" s="30" t="s">
        <v>370</v>
      </c>
    </row>
    <row r="81" spans="2:2" ht="15" customHeight="1" x14ac:dyDescent="0.35">
      <c r="B81" s="30" t="s">
        <v>208</v>
      </c>
    </row>
    <row r="82" spans="2:2" ht="15" customHeight="1" x14ac:dyDescent="0.35">
      <c r="B82" s="30" t="s">
        <v>371</v>
      </c>
    </row>
    <row r="83" spans="2:2" ht="15" customHeight="1" x14ac:dyDescent="0.35">
      <c r="B83" s="30" t="s">
        <v>372</v>
      </c>
    </row>
    <row r="84" spans="2:2" ht="15" customHeight="1" x14ac:dyDescent="0.35">
      <c r="B84" s="30" t="s">
        <v>216</v>
      </c>
    </row>
    <row r="85" spans="2:2" ht="15" customHeight="1" x14ac:dyDescent="0.35">
      <c r="B85" s="30" t="s">
        <v>217</v>
      </c>
    </row>
  </sheetData>
  <mergeCells count="1">
    <mergeCell ref="B78:AK78"/>
  </mergeCell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3"/>
  <sheetViews>
    <sheetView topLeftCell="A34" zoomScale="80" zoomScaleNormal="80" workbookViewId="0">
      <selection activeCell="I28" sqref="I28"/>
    </sheetView>
  </sheetViews>
  <sheetFormatPr defaultColWidth="9.1328125" defaultRowHeight="14.25" x14ac:dyDescent="0.45"/>
  <cols>
    <col min="1" max="1" width="33.1328125" style="56" customWidth="1"/>
    <col min="2" max="2" width="13.46484375" style="56" bestFit="1" customWidth="1"/>
    <col min="3" max="3" width="11.46484375" style="56" customWidth="1"/>
    <col min="4" max="4" width="12.796875" style="56" bestFit="1" customWidth="1"/>
    <col min="5" max="5" width="10.46484375" style="56" bestFit="1" customWidth="1"/>
    <col min="6" max="6" width="11.33203125" style="56" customWidth="1"/>
    <col min="7" max="7" width="13.46484375" style="56" customWidth="1"/>
    <col min="8" max="8" width="12.6640625" style="56" bestFit="1" customWidth="1"/>
    <col min="9" max="9" width="9.6640625" style="56" bestFit="1" customWidth="1"/>
    <col min="10" max="10" width="9.1328125" style="56"/>
    <col min="11" max="11" width="10.46484375" style="56" customWidth="1"/>
    <col min="12" max="12" width="12.46484375" style="56" bestFit="1" customWidth="1"/>
    <col min="13" max="14" width="9.1328125" style="56"/>
    <col min="15" max="15" width="12.796875" style="56" bestFit="1" customWidth="1"/>
    <col min="16" max="18" width="9.1328125" style="56"/>
    <col min="19" max="19" width="10.46484375" style="56" customWidth="1"/>
    <col min="20" max="22" width="9.1328125" style="56"/>
    <col min="23" max="23" width="10.6640625" style="56" customWidth="1"/>
    <col min="24" max="16384" width="9.1328125" style="56"/>
  </cols>
  <sheetData>
    <row r="1" spans="1:23" ht="15.4" x14ac:dyDescent="0.45">
      <c r="A1" s="55" t="s">
        <v>373</v>
      </c>
    </row>
    <row r="2" spans="1:23" x14ac:dyDescent="0.45">
      <c r="A2" s="57" t="s">
        <v>374</v>
      </c>
    </row>
    <row r="3" spans="1:23" ht="12.75" customHeight="1" x14ac:dyDescent="0.45">
      <c r="A3" s="58" t="s">
        <v>221</v>
      </c>
      <c r="B3" s="59" t="s">
        <v>375</v>
      </c>
      <c r="C3" s="60"/>
      <c r="D3" s="60"/>
      <c r="E3" s="61" t="s">
        <v>376</v>
      </c>
      <c r="F3" s="61" t="s">
        <v>377</v>
      </c>
      <c r="G3" s="61" t="s">
        <v>378</v>
      </c>
      <c r="H3" s="62" t="s">
        <v>378</v>
      </c>
      <c r="I3" s="63"/>
    </row>
    <row r="4" spans="1:23" ht="26.65" x14ac:dyDescent="0.45">
      <c r="A4" s="64"/>
      <c r="B4" s="65" t="s">
        <v>379</v>
      </c>
      <c r="C4" s="66" t="s">
        <v>380</v>
      </c>
      <c r="D4" s="66" t="s">
        <v>381</v>
      </c>
      <c r="E4" s="66"/>
      <c r="F4" s="66" t="s">
        <v>382</v>
      </c>
      <c r="G4" s="66" t="s">
        <v>383</v>
      </c>
      <c r="H4" s="67" t="s">
        <v>384</v>
      </c>
      <c r="I4" s="68" t="s">
        <v>385</v>
      </c>
    </row>
    <row r="5" spans="1:23" x14ac:dyDescent="0.45">
      <c r="A5" s="69" t="s">
        <v>386</v>
      </c>
      <c r="B5" s="70">
        <v>1</v>
      </c>
      <c r="C5" s="71" t="s">
        <v>387</v>
      </c>
      <c r="D5" s="71"/>
      <c r="E5" s="72"/>
      <c r="F5" s="72"/>
      <c r="G5" s="72"/>
      <c r="H5" s="73"/>
      <c r="I5" s="74"/>
    </row>
    <row r="6" spans="1:23" x14ac:dyDescent="0.45">
      <c r="A6" s="75" t="s">
        <v>388</v>
      </c>
      <c r="B6" s="76" t="s">
        <v>389</v>
      </c>
      <c r="C6" s="77" t="s">
        <v>389</v>
      </c>
      <c r="D6" s="77" t="s">
        <v>389</v>
      </c>
      <c r="E6" s="77" t="s">
        <v>390</v>
      </c>
      <c r="F6" s="78"/>
      <c r="G6" s="78"/>
      <c r="H6" s="79"/>
      <c r="I6" s="80"/>
      <c r="P6" s="81"/>
      <c r="R6" s="81"/>
      <c r="T6" s="81"/>
      <c r="V6" s="81"/>
    </row>
    <row r="7" spans="1:23" x14ac:dyDescent="0.45">
      <c r="A7" s="82" t="s">
        <v>391</v>
      </c>
      <c r="B7" s="83">
        <v>129670</v>
      </c>
      <c r="C7" s="84">
        <v>129670</v>
      </c>
      <c r="D7" s="84">
        <v>138350</v>
      </c>
      <c r="E7" s="84">
        <v>3205</v>
      </c>
      <c r="F7" s="85">
        <v>0.85299999999999998</v>
      </c>
      <c r="G7" s="86">
        <v>16000</v>
      </c>
      <c r="H7" s="87">
        <v>1.6E-2</v>
      </c>
      <c r="I7" s="88">
        <v>0.93726057101554028</v>
      </c>
      <c r="P7" s="81"/>
      <c r="Q7" s="81"/>
      <c r="R7" s="81"/>
      <c r="S7" s="81"/>
      <c r="T7" s="81"/>
      <c r="U7" s="81"/>
      <c r="V7" s="89"/>
      <c r="W7" s="89"/>
    </row>
    <row r="8" spans="1:23" x14ac:dyDescent="0.45">
      <c r="A8" s="82" t="s">
        <v>392</v>
      </c>
      <c r="B8" s="83">
        <v>135084.91292306196</v>
      </c>
      <c r="C8" s="90">
        <v>135084.91292306196</v>
      </c>
      <c r="D8" s="90">
        <v>144475.84269846199</v>
      </c>
      <c r="E8" s="90">
        <v>3266</v>
      </c>
      <c r="F8" s="91">
        <v>0.85562068501529054</v>
      </c>
      <c r="G8" s="86">
        <v>1800</v>
      </c>
      <c r="H8" s="87">
        <v>1.8E-3</v>
      </c>
      <c r="I8" s="88">
        <v>0.93500000000000005</v>
      </c>
      <c r="P8" s="81"/>
      <c r="Q8" s="81"/>
      <c r="R8" s="81"/>
      <c r="S8" s="81"/>
      <c r="T8" s="81"/>
      <c r="U8" s="81"/>
      <c r="V8" s="89"/>
      <c r="W8" s="89"/>
    </row>
    <row r="9" spans="1:23" x14ac:dyDescent="0.45">
      <c r="A9" s="82" t="s">
        <v>393</v>
      </c>
      <c r="B9" s="83">
        <v>152370.90134048002</v>
      </c>
      <c r="C9" s="90">
        <v>152370.90134048002</v>
      </c>
      <c r="D9" s="90">
        <v>162963.53084543315</v>
      </c>
      <c r="E9" s="90">
        <v>3839.6821254480283</v>
      </c>
      <c r="F9" s="91">
        <v>0.83</v>
      </c>
      <c r="G9" s="86">
        <v>48000</v>
      </c>
      <c r="H9" s="87">
        <v>4.8000000000000001E-2</v>
      </c>
      <c r="I9" s="88">
        <v>0.93500000000000016</v>
      </c>
      <c r="P9" s="81"/>
      <c r="Q9" s="81"/>
      <c r="R9" s="81"/>
      <c r="S9" s="81"/>
      <c r="T9" s="81"/>
      <c r="U9" s="81"/>
      <c r="V9" s="89"/>
      <c r="W9" s="89"/>
    </row>
    <row r="10" spans="1:23" x14ac:dyDescent="0.45">
      <c r="A10" s="82" t="s">
        <v>394</v>
      </c>
      <c r="B10" s="83">
        <v>152370.90134048002</v>
      </c>
      <c r="C10" s="92">
        <v>152370.90134048002</v>
      </c>
      <c r="D10" s="92">
        <v>162963.53084543315</v>
      </c>
      <c r="E10" s="92">
        <v>3839.6821254480283</v>
      </c>
      <c r="F10" s="93">
        <v>0.83</v>
      </c>
      <c r="G10" s="92">
        <v>48000</v>
      </c>
      <c r="H10" s="87">
        <v>4.8000000000000001E-2</v>
      </c>
      <c r="I10" s="88">
        <v>0.93500000000000016</v>
      </c>
      <c r="T10" s="81"/>
      <c r="U10" s="81"/>
      <c r="V10" s="89"/>
      <c r="W10" s="89"/>
    </row>
    <row r="11" spans="1:23" x14ac:dyDescent="0.45">
      <c r="A11" s="82" t="s">
        <v>395</v>
      </c>
      <c r="B11" s="83">
        <v>145194.18901496602</v>
      </c>
      <c r="C11" s="92">
        <v>145194.18901496602</v>
      </c>
      <c r="D11" s="92">
        <v>155287.90268980322</v>
      </c>
      <c r="E11" s="92">
        <v>3500.47748781362</v>
      </c>
      <c r="F11" s="93">
        <v>0.83245885654014951</v>
      </c>
      <c r="G11" s="92">
        <v>37227.389654331695</v>
      </c>
      <c r="H11" s="87">
        <v>3.7227389654331693E-2</v>
      </c>
      <c r="I11" s="88">
        <v>0.93500000000000005</v>
      </c>
      <c r="L11" s="92"/>
      <c r="M11" s="92"/>
      <c r="N11" s="92"/>
      <c r="O11" s="92"/>
      <c r="P11" s="93"/>
      <c r="Q11" s="92"/>
      <c r="R11" s="87"/>
      <c r="S11" s="94"/>
      <c r="T11" s="81"/>
      <c r="U11" s="81"/>
      <c r="V11" s="89"/>
      <c r="W11" s="89"/>
    </row>
    <row r="12" spans="1:23" x14ac:dyDescent="0.45">
      <c r="A12" s="82" t="s">
        <v>396</v>
      </c>
      <c r="B12" s="83">
        <v>128448.52692210001</v>
      </c>
      <c r="C12" s="90">
        <v>128448.52692210001</v>
      </c>
      <c r="D12" s="90">
        <v>137378.10365999999</v>
      </c>
      <c r="E12" s="90">
        <v>2709</v>
      </c>
      <c r="F12" s="91">
        <v>0.84059083544303792</v>
      </c>
      <c r="G12" s="86">
        <v>1600</v>
      </c>
      <c r="H12" s="87">
        <v>1.6000000000000001E-3</v>
      </c>
      <c r="I12" s="88">
        <v>0.93500000000000005</v>
      </c>
      <c r="L12" s="81"/>
      <c r="M12" s="81"/>
      <c r="N12" s="81"/>
      <c r="O12" s="81"/>
      <c r="P12" s="81"/>
      <c r="Q12" s="81"/>
      <c r="R12" s="89"/>
      <c r="S12" s="89"/>
    </row>
    <row r="13" spans="1:23" x14ac:dyDescent="0.45">
      <c r="A13" s="56" t="s">
        <v>397</v>
      </c>
      <c r="B13" s="83">
        <v>125600.90733399388</v>
      </c>
      <c r="C13" s="95">
        <v>125600.90733399388</v>
      </c>
      <c r="D13" s="95">
        <v>134008.52571649614</v>
      </c>
      <c r="E13" s="96">
        <v>3087.2372132564833</v>
      </c>
      <c r="F13" s="97">
        <v>0.85299999999999998</v>
      </c>
      <c r="G13" s="97">
        <v>16000</v>
      </c>
      <c r="H13" s="87">
        <v>1.6E-2</v>
      </c>
      <c r="I13" s="88">
        <v>0.93726057101554028</v>
      </c>
    </row>
    <row r="14" spans="1:23" x14ac:dyDescent="0.45">
      <c r="A14" s="56" t="s">
        <v>398</v>
      </c>
      <c r="B14" s="83">
        <v>122492.60888766299</v>
      </c>
      <c r="C14" s="95">
        <v>122492.60888766299</v>
      </c>
      <c r="D14" s="95">
        <v>130692.16040416578</v>
      </c>
      <c r="E14" s="96">
        <v>2984.0426545960995</v>
      </c>
      <c r="F14" s="97">
        <v>0.85299999999999998</v>
      </c>
      <c r="G14" s="97">
        <v>16000</v>
      </c>
      <c r="H14" s="87">
        <v>1.6E-2</v>
      </c>
      <c r="I14" s="88">
        <v>0.93726057101554017</v>
      </c>
    </row>
    <row r="15" spans="1:23" x14ac:dyDescent="0.45">
      <c r="A15" s="82" t="s">
        <v>399</v>
      </c>
      <c r="B15" s="83">
        <v>116090</v>
      </c>
      <c r="C15" s="84">
        <v>116090</v>
      </c>
      <c r="D15" s="84">
        <v>124340</v>
      </c>
      <c r="E15" s="84">
        <v>2819</v>
      </c>
      <c r="F15" s="85">
        <v>0.86299999999999999</v>
      </c>
      <c r="G15" s="92">
        <v>10</v>
      </c>
      <c r="H15" s="87">
        <v>1.0000000000000001E-5</v>
      </c>
      <c r="I15" s="88">
        <v>0.93364967025896739</v>
      </c>
      <c r="O15" s="81"/>
      <c r="P15" s="98"/>
      <c r="Q15" s="98"/>
      <c r="R15" s="98"/>
      <c r="S15" s="98"/>
      <c r="T15" s="98"/>
      <c r="U15" s="98"/>
      <c r="V15" s="99"/>
      <c r="W15" s="95"/>
    </row>
    <row r="16" spans="1:23" x14ac:dyDescent="0.45">
      <c r="A16" s="82" t="s">
        <v>400</v>
      </c>
      <c r="B16" s="83">
        <v>112193.52</v>
      </c>
      <c r="C16" s="92">
        <v>112193.52</v>
      </c>
      <c r="D16" s="92">
        <v>120438.62000000001</v>
      </c>
      <c r="E16" s="92">
        <v>2835.5620000000004</v>
      </c>
      <c r="F16" s="93">
        <v>0.82778546968819577</v>
      </c>
      <c r="G16" s="100">
        <v>9.0261788360871336</v>
      </c>
      <c r="H16" s="87">
        <v>9.0261788360871334E-6</v>
      </c>
      <c r="I16" s="88">
        <v>0.931541062160958</v>
      </c>
      <c r="S16" s="98"/>
      <c r="T16" s="98"/>
      <c r="U16" s="98"/>
      <c r="V16" s="99"/>
      <c r="W16" s="95"/>
    </row>
    <row r="17" spans="1:23" x14ac:dyDescent="0.45">
      <c r="A17" s="82" t="s">
        <v>401</v>
      </c>
      <c r="B17" s="83">
        <v>112193.52</v>
      </c>
      <c r="C17" s="92">
        <v>112193.52</v>
      </c>
      <c r="D17" s="92">
        <v>120438.62000000001</v>
      </c>
      <c r="E17" s="92">
        <v>2835.5620000000004</v>
      </c>
      <c r="F17" s="93">
        <v>0.82778546968819577</v>
      </c>
      <c r="G17" s="100">
        <v>9.0261788360871336</v>
      </c>
      <c r="H17" s="87">
        <v>9.0261788360871334E-6</v>
      </c>
      <c r="I17" s="88">
        <v>0.931541062160958</v>
      </c>
      <c r="O17" s="81"/>
      <c r="P17" s="98"/>
      <c r="Q17" s="98"/>
      <c r="R17" s="98"/>
      <c r="S17" s="98"/>
      <c r="T17" s="98"/>
      <c r="U17" s="98"/>
      <c r="V17" s="99"/>
      <c r="W17" s="95"/>
    </row>
    <row r="18" spans="1:23" x14ac:dyDescent="0.45">
      <c r="A18" s="82" t="s">
        <v>402</v>
      </c>
      <c r="B18" s="83">
        <v>106150</v>
      </c>
      <c r="C18" s="92">
        <v>106150</v>
      </c>
      <c r="D18" s="92">
        <v>114387.5</v>
      </c>
      <c r="E18" s="92">
        <v>2861.25</v>
      </c>
      <c r="F18" s="93">
        <v>0.77774999999999994</v>
      </c>
      <c r="G18" s="100">
        <v>7.642500028014183</v>
      </c>
      <c r="H18" s="87">
        <v>7.6425000280141833E-6</v>
      </c>
      <c r="I18" s="88">
        <v>0.92798601245765489</v>
      </c>
      <c r="S18" s="98"/>
      <c r="T18" s="98"/>
      <c r="U18" s="98"/>
      <c r="V18" s="99"/>
      <c r="W18" s="95"/>
    </row>
    <row r="19" spans="1:23" x14ac:dyDescent="0.45">
      <c r="A19" s="82" t="s">
        <v>403</v>
      </c>
      <c r="B19" s="83">
        <v>100186</v>
      </c>
      <c r="C19" s="92">
        <v>100186</v>
      </c>
      <c r="D19" s="92">
        <v>108416</v>
      </c>
      <c r="E19" s="92">
        <v>2886.6</v>
      </c>
      <c r="F19" s="93">
        <v>0.72659999999999991</v>
      </c>
      <c r="G19" s="100">
        <v>6.2280000448226929</v>
      </c>
      <c r="H19" s="87">
        <v>6.2280000448226927E-6</v>
      </c>
      <c r="I19" s="88">
        <v>0.92408869539551353</v>
      </c>
      <c r="J19" s="98"/>
      <c r="K19" s="98"/>
      <c r="L19" s="98"/>
      <c r="M19" s="99"/>
      <c r="N19" s="95"/>
    </row>
    <row r="20" spans="1:23" x14ac:dyDescent="0.45">
      <c r="A20" s="101" t="s">
        <v>404</v>
      </c>
      <c r="B20" s="83">
        <v>128450</v>
      </c>
      <c r="C20" s="84">
        <v>128450</v>
      </c>
      <c r="D20" s="84">
        <v>137380</v>
      </c>
      <c r="E20" s="84">
        <v>3167</v>
      </c>
      <c r="F20" s="85">
        <v>0.86499999999999999</v>
      </c>
      <c r="G20" s="92">
        <v>200</v>
      </c>
      <c r="H20" s="87">
        <v>2.0000000000000001E-4</v>
      </c>
      <c r="I20" s="88">
        <v>0.93499781627602274</v>
      </c>
      <c r="O20" s="89"/>
      <c r="W20" s="95"/>
    </row>
    <row r="21" spans="1:23" x14ac:dyDescent="0.45">
      <c r="A21" s="102" t="s">
        <v>590</v>
      </c>
      <c r="B21" s="83">
        <v>129487.84757606639</v>
      </c>
      <c r="C21" s="92">
        <v>129487.84757606639</v>
      </c>
      <c r="D21" s="92">
        <v>138490</v>
      </c>
      <c r="E21" s="92">
        <v>3206</v>
      </c>
      <c r="F21" s="103">
        <v>0.871</v>
      </c>
      <c r="G21" s="92">
        <v>11</v>
      </c>
      <c r="H21" s="87">
        <v>1.1E-5</v>
      </c>
      <c r="I21" s="88"/>
    </row>
    <row r="22" spans="1:23" x14ac:dyDescent="0.45">
      <c r="A22" s="82" t="s">
        <v>405</v>
      </c>
      <c r="B22" s="83">
        <v>128450</v>
      </c>
      <c r="C22" s="92">
        <v>128450</v>
      </c>
      <c r="D22" s="92">
        <v>137380</v>
      </c>
      <c r="E22" s="92">
        <v>3167</v>
      </c>
      <c r="F22" s="93">
        <v>0.86499999999999999</v>
      </c>
      <c r="G22" s="92">
        <v>11</v>
      </c>
      <c r="H22" s="87">
        <v>1.1E-5</v>
      </c>
      <c r="I22" s="88">
        <v>0.93499781627602274</v>
      </c>
    </row>
    <row r="23" spans="1:23" x14ac:dyDescent="0.45">
      <c r="A23" s="82" t="s">
        <v>406</v>
      </c>
      <c r="B23" s="83">
        <v>129487.84757606639</v>
      </c>
      <c r="C23" s="92">
        <v>129487.84757606639</v>
      </c>
      <c r="D23" s="84">
        <v>138490</v>
      </c>
      <c r="E23" s="84">
        <v>3206</v>
      </c>
      <c r="F23" s="85">
        <v>0.871</v>
      </c>
      <c r="G23" s="86">
        <v>11</v>
      </c>
      <c r="H23" s="87">
        <v>1.1E-5</v>
      </c>
      <c r="I23" s="88">
        <v>0.93499781627602274</v>
      </c>
    </row>
    <row r="24" spans="1:23" x14ac:dyDescent="0.45">
      <c r="A24" s="82" t="s">
        <v>407</v>
      </c>
      <c r="B24" s="83">
        <v>116920</v>
      </c>
      <c r="C24" s="84">
        <v>116920</v>
      </c>
      <c r="D24" s="84">
        <v>125080</v>
      </c>
      <c r="E24" s="84">
        <v>2745</v>
      </c>
      <c r="F24" s="85">
        <v>0.85</v>
      </c>
      <c r="G24" s="86">
        <v>1</v>
      </c>
      <c r="H24" s="87">
        <v>9.9999999999999995E-7</v>
      </c>
      <c r="I24" s="88">
        <v>0.93476175247841387</v>
      </c>
    </row>
    <row r="25" spans="1:23" x14ac:dyDescent="0.45">
      <c r="A25" s="104" t="s">
        <v>591</v>
      </c>
      <c r="B25" s="83">
        <v>118237.434842673</v>
      </c>
      <c r="C25" s="92">
        <v>118237.434842673</v>
      </c>
      <c r="D25" s="92">
        <v>126586.157141156</v>
      </c>
      <c r="E25" s="92">
        <v>2833.8569764657</v>
      </c>
      <c r="F25" s="93">
        <v>0.85315638757897505</v>
      </c>
      <c r="G25" s="92">
        <v>10</v>
      </c>
      <c r="H25" s="87">
        <v>1.0000000000000001E-5</v>
      </c>
      <c r="I25" s="88">
        <v>0.93404711473172097</v>
      </c>
    </row>
    <row r="26" spans="1:23" x14ac:dyDescent="0.45">
      <c r="A26" s="105" t="s">
        <v>408</v>
      </c>
      <c r="B26" s="83">
        <v>124307.03423937227</v>
      </c>
      <c r="C26" s="92">
        <v>124307.03423937227</v>
      </c>
      <c r="D26" s="92">
        <v>132948.69438683367</v>
      </c>
      <c r="E26" s="92">
        <v>3035.8996219999995</v>
      </c>
      <c r="F26" s="93">
        <v>0.86199999999999999</v>
      </c>
      <c r="G26" s="92">
        <v>700</v>
      </c>
      <c r="H26" s="87">
        <v>6.9999999999999999E-4</v>
      </c>
      <c r="I26" s="88">
        <v>0.93500003751584637</v>
      </c>
    </row>
    <row r="27" spans="1:23" x14ac:dyDescent="0.45">
      <c r="A27" s="105" t="s">
        <v>409</v>
      </c>
      <c r="B27" s="83">
        <v>123041.23110601204</v>
      </c>
      <c r="C27" s="84">
        <v>123041.23110601204</v>
      </c>
      <c r="D27" s="84">
        <v>131594.89429852215</v>
      </c>
      <c r="E27" s="106">
        <v>2998.0455119999997</v>
      </c>
      <c r="F27" s="85">
        <v>0.86</v>
      </c>
      <c r="G27" s="86">
        <v>11</v>
      </c>
      <c r="H27" s="87">
        <v>1.1E-5</v>
      </c>
      <c r="I27" s="88">
        <v>0.93500003751584626</v>
      </c>
    </row>
    <row r="28" spans="1:23" x14ac:dyDescent="0.45">
      <c r="A28" s="105" t="s">
        <v>410</v>
      </c>
      <c r="B28" s="83">
        <v>111520</v>
      </c>
      <c r="C28" s="92">
        <v>111520</v>
      </c>
      <c r="D28" s="84">
        <v>119740</v>
      </c>
      <c r="E28" s="84">
        <v>2651</v>
      </c>
      <c r="F28" s="85">
        <v>0.84199999999999997</v>
      </c>
      <c r="G28" s="86">
        <v>0</v>
      </c>
      <c r="H28" s="87">
        <v>0</v>
      </c>
      <c r="I28" s="88">
        <v>0.93135126106564226</v>
      </c>
      <c r="J28" s="107"/>
    </row>
    <row r="29" spans="1:23" x14ac:dyDescent="0.45">
      <c r="A29" s="105" t="s">
        <v>411</v>
      </c>
      <c r="B29" s="83">
        <v>140352.52220119376</v>
      </c>
      <c r="C29" s="92">
        <v>140352.52220119376</v>
      </c>
      <c r="D29" s="92">
        <v>150110</v>
      </c>
      <c r="E29" s="92">
        <v>3752</v>
      </c>
      <c r="F29" s="93">
        <v>0.86799999999999999</v>
      </c>
      <c r="G29" s="86">
        <v>5000</v>
      </c>
      <c r="H29" s="87">
        <v>5.0000000000000001E-3</v>
      </c>
      <c r="I29" s="88">
        <v>0.93499781627602263</v>
      </c>
    </row>
    <row r="30" spans="1:23" x14ac:dyDescent="0.45">
      <c r="A30" s="105" t="s">
        <v>412</v>
      </c>
      <c r="B30" s="83">
        <v>140352.52220119376</v>
      </c>
      <c r="C30" s="84">
        <v>140352.52220119376</v>
      </c>
      <c r="D30" s="84">
        <v>150110</v>
      </c>
      <c r="E30" s="84">
        <v>3752</v>
      </c>
      <c r="F30" s="108">
        <v>0.86799999999999999</v>
      </c>
      <c r="G30" s="86">
        <v>27000</v>
      </c>
      <c r="H30" s="87">
        <v>2.7E-2</v>
      </c>
      <c r="I30" s="88">
        <v>0.93499781627602263</v>
      </c>
    </row>
    <row r="31" spans="1:23" x14ac:dyDescent="0.45">
      <c r="A31" s="105" t="s">
        <v>413</v>
      </c>
      <c r="B31" s="83">
        <v>57250</v>
      </c>
      <c r="C31" s="84">
        <v>57250</v>
      </c>
      <c r="D31" s="84">
        <v>65200</v>
      </c>
      <c r="E31" s="84">
        <v>3006</v>
      </c>
      <c r="F31" s="108">
        <v>0.375</v>
      </c>
      <c r="G31" s="92">
        <v>0</v>
      </c>
      <c r="H31" s="87">
        <v>0</v>
      </c>
      <c r="I31" s="88">
        <v>0.87806748466257667</v>
      </c>
      <c r="J31" s="107"/>
    </row>
    <row r="32" spans="1:23" x14ac:dyDescent="0.45">
      <c r="A32" s="105" t="s">
        <v>414</v>
      </c>
      <c r="B32" s="83">
        <v>76330</v>
      </c>
      <c r="C32" s="109">
        <v>76330</v>
      </c>
      <c r="D32" s="106">
        <v>84530</v>
      </c>
      <c r="E32" s="109">
        <v>2988</v>
      </c>
      <c r="F32" s="110">
        <v>0.52200000000000002</v>
      </c>
      <c r="G32" s="111">
        <v>0.57000011205673218</v>
      </c>
      <c r="H32" s="87">
        <v>5.7000011205673218E-7</v>
      </c>
      <c r="I32" s="88">
        <v>0.90299302022950434</v>
      </c>
    </row>
    <row r="33" spans="1:11" x14ac:dyDescent="0.45">
      <c r="A33" s="105" t="s">
        <v>415</v>
      </c>
      <c r="B33" s="83">
        <v>99837</v>
      </c>
      <c r="C33" s="109">
        <v>99837</v>
      </c>
      <c r="D33" s="106">
        <v>108458</v>
      </c>
      <c r="E33" s="109">
        <v>3065</v>
      </c>
      <c r="F33" s="110">
        <v>0.64859999999999995</v>
      </c>
      <c r="G33" s="111">
        <v>0</v>
      </c>
      <c r="H33" s="87">
        <v>0</v>
      </c>
      <c r="I33" s="88">
        <v>0.92051300964428628</v>
      </c>
      <c r="J33" s="107"/>
    </row>
    <row r="34" spans="1:11" x14ac:dyDescent="0.45">
      <c r="A34" s="105" t="s">
        <v>416</v>
      </c>
      <c r="B34" s="83">
        <v>83127</v>
      </c>
      <c r="C34" s="92">
        <v>83127</v>
      </c>
      <c r="D34" s="92">
        <v>89511</v>
      </c>
      <c r="E34" s="92">
        <v>2964</v>
      </c>
      <c r="F34" s="93">
        <v>0.61980000000000002</v>
      </c>
      <c r="G34" s="92">
        <v>0</v>
      </c>
      <c r="H34" s="87">
        <v>0</v>
      </c>
      <c r="I34" s="88">
        <v>0.92867915675168411</v>
      </c>
    </row>
    <row r="35" spans="1:11" x14ac:dyDescent="0.45">
      <c r="A35" s="105" t="s">
        <v>417</v>
      </c>
      <c r="B35" s="83">
        <v>116090</v>
      </c>
      <c r="C35" s="84">
        <v>116090</v>
      </c>
      <c r="D35" s="84">
        <v>124340</v>
      </c>
      <c r="E35" s="86">
        <v>2819</v>
      </c>
      <c r="F35" s="108">
        <v>0.86299999999999999</v>
      </c>
      <c r="G35" s="86">
        <v>10</v>
      </c>
      <c r="H35" s="87">
        <v>1.0000000000000001E-5</v>
      </c>
      <c r="I35" s="88">
        <v>0.93364967025896739</v>
      </c>
      <c r="J35" s="107"/>
    </row>
    <row r="36" spans="1:11" x14ac:dyDescent="0.45">
      <c r="A36" s="105" t="s">
        <v>418</v>
      </c>
      <c r="B36" s="83">
        <v>84950</v>
      </c>
      <c r="C36" s="84">
        <v>84950</v>
      </c>
      <c r="D36" s="84">
        <v>91410</v>
      </c>
      <c r="E36" s="84">
        <v>1923</v>
      </c>
      <c r="F36" s="85">
        <v>0.82</v>
      </c>
      <c r="G36" s="86">
        <v>0</v>
      </c>
      <c r="H36" s="87">
        <v>0</v>
      </c>
      <c r="I36" s="88">
        <v>0.9293293950333662</v>
      </c>
      <c r="J36" s="107"/>
    </row>
    <row r="37" spans="1:11" x14ac:dyDescent="0.45">
      <c r="A37" s="105" t="s">
        <v>419</v>
      </c>
      <c r="B37" s="83">
        <v>74720</v>
      </c>
      <c r="C37" s="84">
        <v>74720</v>
      </c>
      <c r="D37" s="84">
        <v>84820</v>
      </c>
      <c r="E37" s="84">
        <v>1621</v>
      </c>
      <c r="F37" s="112">
        <v>0.75</v>
      </c>
      <c r="G37" s="86">
        <v>0</v>
      </c>
      <c r="H37" s="87">
        <v>0</v>
      </c>
      <c r="I37" s="88">
        <v>0.88092431030417351</v>
      </c>
      <c r="J37" s="107"/>
    </row>
    <row r="38" spans="1:11" x14ac:dyDescent="0.45">
      <c r="A38" s="105" t="s">
        <v>420</v>
      </c>
      <c r="B38" s="83">
        <v>68930</v>
      </c>
      <c r="C38" s="86">
        <v>68930</v>
      </c>
      <c r="D38" s="92">
        <v>75610</v>
      </c>
      <c r="E38" s="86">
        <v>2518</v>
      </c>
      <c r="F38" s="108">
        <v>0.52200000000000002</v>
      </c>
      <c r="G38" s="86">
        <v>0</v>
      </c>
      <c r="H38" s="87">
        <v>0</v>
      </c>
      <c r="I38" s="88">
        <v>0.91165189789710355</v>
      </c>
      <c r="J38" s="107"/>
    </row>
    <row r="39" spans="1:11" x14ac:dyDescent="0.45">
      <c r="A39" s="105" t="s">
        <v>421</v>
      </c>
      <c r="B39" s="83">
        <v>72200</v>
      </c>
      <c r="C39" s="84">
        <v>72200</v>
      </c>
      <c r="D39" s="84">
        <v>79196.89540113158</v>
      </c>
      <c r="E39" s="84">
        <v>3255</v>
      </c>
      <c r="F39" s="85">
        <v>0.47399999999999998</v>
      </c>
      <c r="G39" s="86">
        <v>0</v>
      </c>
      <c r="H39" s="87">
        <v>0</v>
      </c>
      <c r="I39" s="88">
        <v>0.91165189789710355</v>
      </c>
      <c r="J39" s="107"/>
      <c r="K39" s="107"/>
    </row>
    <row r="40" spans="1:11" x14ac:dyDescent="0.45">
      <c r="A40" s="105" t="s">
        <v>422</v>
      </c>
      <c r="B40" s="83">
        <v>119550</v>
      </c>
      <c r="C40" s="84">
        <v>119550</v>
      </c>
      <c r="D40" s="84">
        <v>127960</v>
      </c>
      <c r="E40" s="84">
        <v>3361</v>
      </c>
      <c r="F40" s="85">
        <v>0.77600000000000002</v>
      </c>
      <c r="G40" s="86">
        <v>0</v>
      </c>
      <c r="H40" s="87">
        <v>0</v>
      </c>
      <c r="I40" s="88">
        <v>0.93427633635511098</v>
      </c>
      <c r="J40" s="107"/>
      <c r="K40" s="107"/>
    </row>
    <row r="41" spans="1:11" x14ac:dyDescent="0.45">
      <c r="A41" s="105" t="s">
        <v>423</v>
      </c>
      <c r="B41" s="83">
        <v>123670</v>
      </c>
      <c r="C41" s="86">
        <v>123670</v>
      </c>
      <c r="D41" s="86">
        <v>130030</v>
      </c>
      <c r="E41" s="86">
        <v>3017</v>
      </c>
      <c r="F41" s="108">
        <v>0.85299999999999998</v>
      </c>
      <c r="G41" s="92">
        <v>0</v>
      </c>
      <c r="H41" s="87">
        <v>0</v>
      </c>
      <c r="I41" s="88">
        <v>0.95108821041298164</v>
      </c>
      <c r="K41" s="107"/>
    </row>
    <row r="42" spans="1:11" x14ac:dyDescent="0.45">
      <c r="A42" s="104" t="s">
        <v>424</v>
      </c>
      <c r="B42" s="83">
        <v>117059</v>
      </c>
      <c r="C42" s="106">
        <v>117059</v>
      </c>
      <c r="D42" s="106">
        <v>125293.76528649101</v>
      </c>
      <c r="E42" s="106">
        <v>2835</v>
      </c>
      <c r="F42" s="108">
        <v>0.871</v>
      </c>
      <c r="G42" s="92">
        <v>0</v>
      </c>
      <c r="H42" s="87">
        <v>0</v>
      </c>
      <c r="I42" s="88">
        <v>0.93427633635511098</v>
      </c>
      <c r="K42" s="107"/>
    </row>
    <row r="43" spans="1:11" x14ac:dyDescent="0.45">
      <c r="A43" s="104" t="s">
        <v>425</v>
      </c>
      <c r="B43" s="83">
        <v>122887</v>
      </c>
      <c r="C43" s="106">
        <v>122887</v>
      </c>
      <c r="D43" s="106">
        <v>130817</v>
      </c>
      <c r="E43" s="106">
        <v>2948</v>
      </c>
      <c r="F43" s="108">
        <v>0.871</v>
      </c>
      <c r="G43" s="92">
        <v>0</v>
      </c>
      <c r="H43" s="87">
        <v>0</v>
      </c>
      <c r="I43" s="88">
        <v>0.93938096730547249</v>
      </c>
      <c r="K43" s="107"/>
    </row>
    <row r="44" spans="1:11" x14ac:dyDescent="0.45">
      <c r="A44" s="105" t="s">
        <v>426</v>
      </c>
      <c r="B44" s="83">
        <v>123542.426446789</v>
      </c>
      <c r="C44" s="106">
        <v>123542.426446789</v>
      </c>
      <c r="D44" s="106">
        <v>133070.13702382601</v>
      </c>
      <c r="E44" s="106">
        <v>3003.2639480974099</v>
      </c>
      <c r="F44" s="108">
        <v>0.871</v>
      </c>
      <c r="G44" s="92">
        <v>0</v>
      </c>
      <c r="H44" s="87">
        <v>0</v>
      </c>
      <c r="I44" s="88">
        <v>0.92840083590406852</v>
      </c>
      <c r="K44" s="107"/>
    </row>
    <row r="45" spans="1:11" x14ac:dyDescent="0.45">
      <c r="A45" s="56" t="s">
        <v>427</v>
      </c>
      <c r="B45" s="83">
        <v>115983</v>
      </c>
      <c r="C45" s="90">
        <v>115983</v>
      </c>
      <c r="D45" s="92">
        <v>124230</v>
      </c>
      <c r="E45" s="90">
        <v>2830</v>
      </c>
      <c r="F45" s="91">
        <v>0.84</v>
      </c>
      <c r="G45" s="86">
        <v>0</v>
      </c>
      <c r="H45" s="87">
        <v>0</v>
      </c>
      <c r="I45" s="88">
        <v>0.93361506882395562</v>
      </c>
    </row>
    <row r="46" spans="1:11" x14ac:dyDescent="0.45">
      <c r="A46" s="105" t="s">
        <v>428</v>
      </c>
      <c r="B46" s="83">
        <v>113309</v>
      </c>
      <c r="C46" s="92">
        <v>113309</v>
      </c>
      <c r="D46" s="92">
        <v>121365.86456635887</v>
      </c>
      <c r="E46" s="92">
        <v>2713</v>
      </c>
      <c r="F46" s="93">
        <v>0.83109999999999995</v>
      </c>
      <c r="G46" s="113">
        <v>10</v>
      </c>
      <c r="H46" s="87">
        <v>1.0000000000000001E-5</v>
      </c>
      <c r="I46" s="88">
        <v>0.93361506882395551</v>
      </c>
      <c r="K46" s="107"/>
    </row>
    <row r="47" spans="1:11" x14ac:dyDescent="0.45">
      <c r="A47" s="82" t="s">
        <v>592</v>
      </c>
      <c r="B47" s="83">
        <v>112060.7</v>
      </c>
      <c r="C47" s="84">
        <v>112060.7</v>
      </c>
      <c r="D47" s="84">
        <v>120028.80388505213</v>
      </c>
      <c r="E47" s="84">
        <v>2819</v>
      </c>
      <c r="F47" s="108">
        <v>0.86430000000000007</v>
      </c>
      <c r="G47" s="86">
        <v>10</v>
      </c>
      <c r="H47" s="87">
        <v>1.0000000000000001E-5</v>
      </c>
      <c r="I47" s="88">
        <v>0.93361506882395551</v>
      </c>
    </row>
    <row r="48" spans="1:11" x14ac:dyDescent="0.45">
      <c r="A48" s="82" t="s">
        <v>429</v>
      </c>
      <c r="B48" s="83">
        <v>119776.6214942081</v>
      </c>
      <c r="C48" s="84">
        <v>119776.6214942081</v>
      </c>
      <c r="D48" s="84">
        <v>128103.33335647394</v>
      </c>
      <c r="E48" s="84">
        <v>2865.5561269999994</v>
      </c>
      <c r="F48" s="108">
        <v>0.84699999999999998</v>
      </c>
      <c r="G48" s="86">
        <v>0</v>
      </c>
      <c r="H48" s="87">
        <v>0</v>
      </c>
      <c r="I48" s="88">
        <v>0.93500003751584626</v>
      </c>
    </row>
    <row r="49" spans="1:12" x14ac:dyDescent="0.45">
      <c r="A49" s="82" t="s">
        <v>430</v>
      </c>
      <c r="B49" s="83">
        <v>30500</v>
      </c>
      <c r="C49" s="84">
        <v>30500</v>
      </c>
      <c r="D49" s="84">
        <v>36020</v>
      </c>
      <c r="E49" s="84">
        <v>268</v>
      </c>
      <c r="F49" s="108">
        <v>0</v>
      </c>
      <c r="G49" s="86">
        <v>0</v>
      </c>
      <c r="H49" s="87">
        <v>0</v>
      </c>
      <c r="I49" s="88">
        <v>0.84675180455302612</v>
      </c>
      <c r="J49" s="107"/>
    </row>
    <row r="50" spans="1:12" x14ac:dyDescent="0.45">
      <c r="A50" s="82" t="s">
        <v>431</v>
      </c>
      <c r="B50" s="83">
        <v>93540</v>
      </c>
      <c r="C50" s="84">
        <v>93540</v>
      </c>
      <c r="D50" s="84">
        <v>101130</v>
      </c>
      <c r="E50" s="84">
        <v>2811</v>
      </c>
      <c r="F50" s="108">
        <v>0.68100000000000005</v>
      </c>
      <c r="G50" s="86">
        <v>0</v>
      </c>
      <c r="H50" s="87">
        <v>0</v>
      </c>
      <c r="I50" s="88">
        <v>0.92494808662118067</v>
      </c>
      <c r="J50" s="107"/>
    </row>
    <row r="51" spans="1:12" x14ac:dyDescent="0.45">
      <c r="A51" s="82" t="s">
        <v>432</v>
      </c>
      <c r="B51" s="83">
        <v>96720</v>
      </c>
      <c r="C51" s="84">
        <v>96720</v>
      </c>
      <c r="D51" s="84">
        <v>104530</v>
      </c>
      <c r="E51" s="84">
        <v>2810</v>
      </c>
      <c r="F51" s="108">
        <v>0.70599999999999996</v>
      </c>
      <c r="G51" s="86">
        <v>0</v>
      </c>
      <c r="H51" s="87">
        <v>0</v>
      </c>
      <c r="I51" s="88">
        <v>0.92528460728977324</v>
      </c>
      <c r="J51" s="107"/>
    </row>
    <row r="52" spans="1:12" x14ac:dyDescent="0.45">
      <c r="A52" s="82" t="s">
        <v>433</v>
      </c>
      <c r="B52" s="83">
        <v>100480</v>
      </c>
      <c r="C52" s="84">
        <v>100480</v>
      </c>
      <c r="D52" s="84">
        <v>108570</v>
      </c>
      <c r="E52" s="84">
        <v>2913</v>
      </c>
      <c r="F52" s="108">
        <v>0.70599999999999996</v>
      </c>
      <c r="G52" s="86">
        <v>0</v>
      </c>
      <c r="H52" s="87">
        <v>0</v>
      </c>
      <c r="I52" s="88">
        <v>0.92548586165607438</v>
      </c>
      <c r="J52" s="107"/>
    </row>
    <row r="53" spans="1:12" x14ac:dyDescent="0.45">
      <c r="A53" s="82" t="s">
        <v>434</v>
      </c>
      <c r="B53" s="83">
        <v>94970</v>
      </c>
      <c r="C53" s="84">
        <v>94970</v>
      </c>
      <c r="D53" s="84">
        <v>103220</v>
      </c>
      <c r="E53" s="84">
        <v>2213</v>
      </c>
      <c r="F53" s="108">
        <v>0.82799999999999996</v>
      </c>
      <c r="G53" s="86">
        <v>0</v>
      </c>
      <c r="H53" s="87">
        <v>0</v>
      </c>
      <c r="I53" s="88">
        <v>0.92007362914163926</v>
      </c>
      <c r="J53" s="107"/>
    </row>
    <row r="54" spans="1:12" x14ac:dyDescent="0.45">
      <c r="A54" s="82" t="s">
        <v>40</v>
      </c>
      <c r="B54" s="83">
        <v>90060</v>
      </c>
      <c r="C54" s="84">
        <v>90060</v>
      </c>
      <c r="D54" s="84">
        <v>98560</v>
      </c>
      <c r="E54" s="84">
        <v>2118</v>
      </c>
      <c r="F54" s="108">
        <v>0.82799999999999996</v>
      </c>
      <c r="G54" s="86">
        <v>0</v>
      </c>
      <c r="H54" s="87">
        <v>0</v>
      </c>
      <c r="I54" s="88">
        <v>0.91375811688311692</v>
      </c>
      <c r="J54" s="107"/>
    </row>
    <row r="55" spans="1:12" x14ac:dyDescent="0.45">
      <c r="A55" s="82" t="s">
        <v>46</v>
      </c>
      <c r="B55" s="83">
        <v>95720</v>
      </c>
      <c r="C55" s="92">
        <v>95720</v>
      </c>
      <c r="D55" s="84">
        <v>103010</v>
      </c>
      <c r="E55" s="92">
        <v>2253</v>
      </c>
      <c r="F55" s="93">
        <v>0.85699999999999998</v>
      </c>
      <c r="G55" s="86">
        <v>0</v>
      </c>
      <c r="H55" s="87">
        <v>0</v>
      </c>
      <c r="I55" s="88">
        <v>0.92923017182797785</v>
      </c>
      <c r="J55" s="107"/>
    </row>
    <row r="56" spans="1:12" x14ac:dyDescent="0.45">
      <c r="A56" s="101" t="s">
        <v>38</v>
      </c>
      <c r="B56" s="83">
        <v>84250</v>
      </c>
      <c r="C56" s="114">
        <v>84250</v>
      </c>
      <c r="D56" s="92">
        <v>91420</v>
      </c>
      <c r="E56" s="114">
        <v>1920</v>
      </c>
      <c r="F56" s="115">
        <v>0.81799999999999995</v>
      </c>
      <c r="G56" s="86">
        <v>0</v>
      </c>
      <c r="H56" s="87">
        <v>0</v>
      </c>
      <c r="I56" s="88">
        <v>0.92157077225989936</v>
      </c>
    </row>
    <row r="57" spans="1:12" x14ac:dyDescent="0.45">
      <c r="A57" s="82" t="s">
        <v>435</v>
      </c>
      <c r="B57" s="83">
        <v>83686.11202275462</v>
      </c>
      <c r="C57" s="86">
        <v>83686.11202275462</v>
      </c>
      <c r="D57" s="86">
        <v>90050</v>
      </c>
      <c r="E57" s="114">
        <v>2532</v>
      </c>
      <c r="F57" s="115"/>
      <c r="G57" s="86">
        <v>0</v>
      </c>
      <c r="H57" s="87">
        <v>0</v>
      </c>
      <c r="I57" s="88">
        <v>0.92932939503336609</v>
      </c>
    </row>
    <row r="58" spans="1:12" x14ac:dyDescent="0.45">
      <c r="A58" s="75" t="s">
        <v>436</v>
      </c>
      <c r="B58" s="116">
        <v>105124.8</v>
      </c>
      <c r="C58" s="117">
        <v>105124.8</v>
      </c>
      <c r="D58" s="117">
        <v>112166.3</v>
      </c>
      <c r="E58" s="117">
        <v>2478.6999999999998</v>
      </c>
      <c r="F58" s="118">
        <v>0.83625099999999997</v>
      </c>
      <c r="G58" s="119">
        <v>0</v>
      </c>
      <c r="H58" s="120">
        <v>0</v>
      </c>
      <c r="I58" s="121">
        <v>0.93722267739953979</v>
      </c>
    </row>
    <row r="59" spans="1:12" x14ac:dyDescent="0.45">
      <c r="A59" s="82" t="s">
        <v>438</v>
      </c>
      <c r="B59" s="83" t="s">
        <v>439</v>
      </c>
      <c r="C59" s="84" t="s">
        <v>439</v>
      </c>
      <c r="D59" s="84" t="s">
        <v>439</v>
      </c>
      <c r="E59" s="122" t="s">
        <v>440</v>
      </c>
      <c r="F59" s="85"/>
      <c r="G59" s="86"/>
      <c r="H59" s="87"/>
      <c r="I59" s="88" t="s">
        <v>385</v>
      </c>
    </row>
    <row r="60" spans="1:12" x14ac:dyDescent="0.45">
      <c r="A60" s="101" t="s">
        <v>441</v>
      </c>
      <c r="B60" s="83">
        <v>983</v>
      </c>
      <c r="C60" s="123">
        <v>983</v>
      </c>
      <c r="D60" s="123">
        <v>1089</v>
      </c>
      <c r="E60" s="124">
        <v>22</v>
      </c>
      <c r="F60" s="108">
        <v>0.72399999999999998</v>
      </c>
      <c r="G60" s="86">
        <v>6</v>
      </c>
      <c r="H60" s="87">
        <v>6.0000000000000002E-6</v>
      </c>
      <c r="I60" s="88">
        <v>0.90266299357208446</v>
      </c>
    </row>
    <row r="61" spans="1:12" x14ac:dyDescent="0.45">
      <c r="A61" s="82" t="s">
        <v>442</v>
      </c>
      <c r="B61" s="83">
        <v>962.18504920853229</v>
      </c>
      <c r="C61" s="123">
        <v>962.18504920853229</v>
      </c>
      <c r="D61" s="123">
        <v>1068.0254046214709</v>
      </c>
      <c r="E61" s="124">
        <v>20.303179298999996</v>
      </c>
      <c r="F61" s="108">
        <v>0.75</v>
      </c>
      <c r="G61" s="86">
        <v>0</v>
      </c>
      <c r="H61" s="87">
        <v>0</v>
      </c>
      <c r="I61" s="88">
        <v>0.9009009009009008</v>
      </c>
      <c r="L61" s="81"/>
    </row>
    <row r="62" spans="1:12" x14ac:dyDescent="0.45">
      <c r="A62" s="82" t="s">
        <v>443</v>
      </c>
      <c r="B62" s="83">
        <v>290</v>
      </c>
      <c r="C62" s="92">
        <v>290</v>
      </c>
      <c r="D62" s="92">
        <v>343</v>
      </c>
      <c r="E62" s="125">
        <v>2.5499999999999998</v>
      </c>
      <c r="F62" s="112">
        <v>0</v>
      </c>
      <c r="G62" s="86">
        <v>0</v>
      </c>
      <c r="H62" s="87">
        <v>0</v>
      </c>
      <c r="I62" s="88">
        <v>0.84548104956268222</v>
      </c>
    </row>
    <row r="63" spans="1:12" x14ac:dyDescent="0.45">
      <c r="A63" s="105" t="s">
        <v>444</v>
      </c>
      <c r="B63" s="83"/>
      <c r="C63" s="90"/>
      <c r="D63" s="90"/>
      <c r="E63" s="126">
        <v>55.977829999999997</v>
      </c>
      <c r="F63" s="112">
        <v>0.27272727272727271</v>
      </c>
      <c r="G63" s="106">
        <v>0</v>
      </c>
      <c r="H63" s="87">
        <v>0</v>
      </c>
      <c r="I63" s="88"/>
    </row>
    <row r="64" spans="1:12" x14ac:dyDescent="0.45">
      <c r="A64" s="75" t="s">
        <v>437</v>
      </c>
      <c r="B64" s="116">
        <v>1159.2737122826286</v>
      </c>
      <c r="C64" s="127">
        <v>1159.2737122826286</v>
      </c>
      <c r="D64" s="117">
        <v>1279.7381453012381</v>
      </c>
      <c r="E64" s="119">
        <v>25.019852271678111</v>
      </c>
      <c r="F64" s="118">
        <v>0.76981385823883608</v>
      </c>
      <c r="G64" s="119">
        <v>6</v>
      </c>
      <c r="H64" s="120">
        <v>6.0000000000000002E-6</v>
      </c>
      <c r="I64" s="121">
        <v>0.90586790472651468</v>
      </c>
      <c r="K64" s="81"/>
    </row>
    <row r="65" spans="1:13" x14ac:dyDescent="0.45">
      <c r="A65" s="101" t="s">
        <v>445</v>
      </c>
      <c r="B65" s="83" t="s">
        <v>446</v>
      </c>
      <c r="C65" s="92" t="s">
        <v>446</v>
      </c>
      <c r="D65" s="92" t="s">
        <v>446</v>
      </c>
      <c r="E65" s="92"/>
      <c r="F65" s="93"/>
      <c r="G65" s="92"/>
      <c r="H65" s="87"/>
      <c r="I65" s="88" t="s">
        <v>385</v>
      </c>
    </row>
    <row r="66" spans="1:13" x14ac:dyDescent="0.45">
      <c r="A66" s="102" t="s">
        <v>447</v>
      </c>
      <c r="B66" s="83">
        <v>19474169.219601419</v>
      </c>
      <c r="C66" s="92">
        <v>19474169.219601419</v>
      </c>
      <c r="D66" s="84">
        <v>20673610.116392747</v>
      </c>
      <c r="E66" s="114"/>
      <c r="F66" s="85">
        <v>0.58571109877499994</v>
      </c>
      <c r="G66" s="106">
        <v>10455.988337376644</v>
      </c>
      <c r="H66" s="87">
        <v>1.0455988337376645E-2</v>
      </c>
      <c r="I66" s="128"/>
      <c r="K66" s="129"/>
    </row>
    <row r="67" spans="1:13" x14ac:dyDescent="0.45">
      <c r="A67" s="102" t="s">
        <v>448</v>
      </c>
      <c r="B67" s="83">
        <v>22639319.979813498</v>
      </c>
      <c r="C67" s="92">
        <v>22639319.979813498</v>
      </c>
      <c r="D67" s="84">
        <v>23633492.9618803</v>
      </c>
      <c r="E67" s="114"/>
      <c r="F67" s="112">
        <v>0.61199999999999999</v>
      </c>
      <c r="G67" s="106">
        <v>15352.092718927001</v>
      </c>
      <c r="H67" s="87">
        <v>1.5352092718927001E-2</v>
      </c>
      <c r="I67" s="128">
        <v>0.95793372635732021</v>
      </c>
      <c r="K67" s="129"/>
    </row>
    <row r="68" spans="1:13" x14ac:dyDescent="0.45">
      <c r="A68" s="102" t="s">
        <v>449</v>
      </c>
      <c r="B68" s="83">
        <v>16085444.010446707</v>
      </c>
      <c r="C68" s="92">
        <v>16085444.010446707</v>
      </c>
      <c r="D68" s="106">
        <v>17449319.671483699</v>
      </c>
      <c r="E68" s="114"/>
      <c r="F68" s="112">
        <v>0.53700000000000003</v>
      </c>
      <c r="G68" s="106">
        <v>3568.253687975</v>
      </c>
      <c r="H68" s="87">
        <v>3.5682536879749998E-3</v>
      </c>
      <c r="I68" s="128">
        <v>0.92183788899999997</v>
      </c>
      <c r="K68" s="129"/>
    </row>
    <row r="69" spans="1:13" x14ac:dyDescent="0.45">
      <c r="A69" s="102" t="s">
        <v>450</v>
      </c>
      <c r="B69" s="83">
        <v>10805182.822031699</v>
      </c>
      <c r="C69" s="92">
        <v>10805182.822031699</v>
      </c>
      <c r="D69" s="106">
        <v>12992301.9717196</v>
      </c>
      <c r="E69" s="114"/>
      <c r="F69" s="91">
        <v>0.49099999999999999</v>
      </c>
      <c r="G69" s="106">
        <v>9064.2347162629994</v>
      </c>
      <c r="H69" s="87">
        <v>9.0642347162629994E-3</v>
      </c>
      <c r="I69" s="88">
        <v>0.83166038209020898</v>
      </c>
      <c r="K69" s="129"/>
    </row>
    <row r="70" spans="1:13" x14ac:dyDescent="0.45">
      <c r="A70" s="102" t="s">
        <v>451</v>
      </c>
      <c r="B70" s="83">
        <v>22639319.979813498</v>
      </c>
      <c r="C70" s="92">
        <v>22639319.979813498</v>
      </c>
      <c r="D70" s="90">
        <v>23633492.9618803</v>
      </c>
      <c r="E70" s="114"/>
      <c r="F70" s="91">
        <v>0.80642049800000004</v>
      </c>
      <c r="G70" s="106">
        <v>16142.739251388</v>
      </c>
      <c r="H70" s="87">
        <v>1.6142739251388E-2</v>
      </c>
      <c r="I70" s="88">
        <v>0.95793372635732021</v>
      </c>
      <c r="K70" s="129"/>
      <c r="M70" s="107"/>
    </row>
    <row r="71" spans="1:13" x14ac:dyDescent="0.45">
      <c r="A71" s="105" t="s">
        <v>452</v>
      </c>
      <c r="B71" s="83">
        <v>9945646.340310514</v>
      </c>
      <c r="C71" s="92">
        <v>9945646.340310514</v>
      </c>
      <c r="D71" s="106">
        <v>11958783.362163</v>
      </c>
      <c r="E71" s="92"/>
      <c r="F71" s="112">
        <v>0.32642858499999999</v>
      </c>
      <c r="G71" s="130">
        <v>9064.2347162629994</v>
      </c>
      <c r="H71" s="87">
        <v>9.0642347162629994E-3</v>
      </c>
      <c r="I71" s="128">
        <v>0.83166038209020898</v>
      </c>
      <c r="K71" s="129"/>
      <c r="L71" s="129"/>
    </row>
    <row r="72" spans="1:13" x14ac:dyDescent="0.45">
      <c r="A72" s="104" t="s">
        <v>453</v>
      </c>
      <c r="B72" s="83">
        <v>26949428.734871496</v>
      </c>
      <c r="C72" s="92">
        <v>26949428.734871496</v>
      </c>
      <c r="D72" s="106">
        <v>28595925.1717753</v>
      </c>
      <c r="E72" s="92"/>
      <c r="F72" s="112">
        <v>0.86670000000000003</v>
      </c>
      <c r="G72" s="92">
        <v>45137.714412408997</v>
      </c>
      <c r="H72" s="87">
        <v>4.5137714412408998E-2</v>
      </c>
      <c r="I72" s="88">
        <v>0.94242199100000001</v>
      </c>
      <c r="K72" s="129"/>
    </row>
    <row r="73" spans="1:13" x14ac:dyDescent="0.45">
      <c r="A73" s="82" t="s">
        <v>454</v>
      </c>
      <c r="B73" s="83">
        <v>26664354.295994278</v>
      </c>
      <c r="C73" s="92">
        <v>26664354.295994278</v>
      </c>
      <c r="D73" s="84">
        <v>28293433.886979699</v>
      </c>
      <c r="E73" s="114"/>
      <c r="F73" s="112">
        <v>0.48798697000000002</v>
      </c>
      <c r="G73" s="86">
        <v>45137.714412408997</v>
      </c>
      <c r="H73" s="87">
        <v>4.5137714412408998E-2</v>
      </c>
      <c r="I73" s="88">
        <v>0.94242199100000001</v>
      </c>
    </row>
    <row r="74" spans="1:13" ht="12.5" customHeight="1" x14ac:dyDescent="0.45">
      <c r="A74" s="82" t="s">
        <v>455</v>
      </c>
      <c r="B74" s="83">
        <v>24599421.97472629</v>
      </c>
      <c r="C74" s="106">
        <v>24599421.97472629</v>
      </c>
      <c r="D74" s="106">
        <v>25679670</v>
      </c>
      <c r="E74" s="114"/>
      <c r="F74" s="112">
        <v>0.747</v>
      </c>
      <c r="G74" s="86">
        <v>11800</v>
      </c>
      <c r="H74" s="87">
        <v>1.18E-2</v>
      </c>
      <c r="I74" s="88">
        <v>0.95793372635732044</v>
      </c>
      <c r="K74" s="131"/>
    </row>
    <row r="75" spans="1:13" x14ac:dyDescent="0.45">
      <c r="A75" s="82" t="s">
        <v>593</v>
      </c>
      <c r="B75" s="83">
        <v>28385750.368920002</v>
      </c>
      <c r="C75" s="106">
        <v>28385750.368920002</v>
      </c>
      <c r="D75" s="106">
        <v>30120000</v>
      </c>
      <c r="E75" s="92"/>
      <c r="F75" s="112">
        <v>0.8641323406231759</v>
      </c>
      <c r="G75" s="106">
        <v>45137.714412408997</v>
      </c>
      <c r="H75" s="87">
        <v>4.5137714412408998E-2</v>
      </c>
      <c r="I75" s="88">
        <v>0.94242199100000001</v>
      </c>
      <c r="K75" s="131"/>
    </row>
    <row r="76" spans="1:13" x14ac:dyDescent="0.45">
      <c r="A76" s="82" t="s">
        <v>456</v>
      </c>
      <c r="B76" s="83">
        <v>15396000</v>
      </c>
      <c r="C76" s="106">
        <v>15396000</v>
      </c>
      <c r="D76" s="84">
        <v>16524000</v>
      </c>
      <c r="E76" s="114"/>
      <c r="F76" s="85">
        <v>0.48699999999999999</v>
      </c>
      <c r="G76" s="86">
        <v>500</v>
      </c>
      <c r="H76" s="87">
        <v>5.0000000000000001E-4</v>
      </c>
      <c r="I76" s="88">
        <v>0.93173565722585328</v>
      </c>
    </row>
    <row r="77" spans="1:13" x14ac:dyDescent="0.45">
      <c r="A77" s="104" t="s">
        <v>457</v>
      </c>
      <c r="B77" s="83">
        <v>15929000</v>
      </c>
      <c r="C77" s="130">
        <v>15929000</v>
      </c>
      <c r="D77" s="84">
        <v>17062000</v>
      </c>
      <c r="E77" s="114"/>
      <c r="F77" s="85">
        <v>0.501</v>
      </c>
      <c r="G77" s="86">
        <v>200</v>
      </c>
      <c r="H77" s="87">
        <v>2.0000000000000001E-4</v>
      </c>
      <c r="I77" s="88">
        <v>0.93359512366662756</v>
      </c>
      <c r="J77" s="89"/>
      <c r="K77" s="132"/>
    </row>
    <row r="78" spans="1:13" x14ac:dyDescent="0.45">
      <c r="A78" s="105" t="s">
        <v>458</v>
      </c>
      <c r="B78" s="83">
        <v>14447000</v>
      </c>
      <c r="C78" s="86">
        <v>14447000</v>
      </c>
      <c r="D78" s="86">
        <v>15583000</v>
      </c>
      <c r="E78" s="92"/>
      <c r="F78" s="108">
        <v>0.46600000000000003</v>
      </c>
      <c r="G78" s="86">
        <v>1100</v>
      </c>
      <c r="H78" s="87">
        <v>1.1000000000000001E-3</v>
      </c>
      <c r="I78" s="88">
        <v>0.92710004492074694</v>
      </c>
      <c r="K78" s="131"/>
    </row>
    <row r="79" spans="1:13" x14ac:dyDescent="0.45">
      <c r="A79" s="105" t="s">
        <v>459</v>
      </c>
      <c r="B79" s="83">
        <v>15342000</v>
      </c>
      <c r="C79" s="86">
        <v>15342000</v>
      </c>
      <c r="D79" s="86">
        <v>16377000</v>
      </c>
      <c r="E79" s="92"/>
      <c r="F79" s="108">
        <v>0.47599999999999998</v>
      </c>
      <c r="G79" s="86">
        <v>800</v>
      </c>
      <c r="H79" s="87">
        <v>8.0000000000000004E-4</v>
      </c>
      <c r="I79" s="88">
        <v>0.93680161201685286</v>
      </c>
    </row>
    <row r="80" spans="1:13" x14ac:dyDescent="0.45">
      <c r="A80" s="105" t="s">
        <v>460</v>
      </c>
      <c r="B80" s="83">
        <v>14716000</v>
      </c>
      <c r="C80" s="86">
        <v>14716000</v>
      </c>
      <c r="D80" s="92">
        <v>15774000</v>
      </c>
      <c r="E80" s="92"/>
      <c r="F80" s="108">
        <v>0.46700000000000003</v>
      </c>
      <c r="G80" s="86">
        <v>1000</v>
      </c>
      <c r="H80" s="87">
        <v>1E-3</v>
      </c>
      <c r="I80" s="88">
        <v>0.93292760238366934</v>
      </c>
    </row>
    <row r="81" spans="1:14" x14ac:dyDescent="0.45">
      <c r="A81" s="105" t="s">
        <v>461</v>
      </c>
      <c r="B81" s="83">
        <v>17289000</v>
      </c>
      <c r="C81" s="106">
        <v>17289000</v>
      </c>
      <c r="D81" s="92">
        <v>17906000</v>
      </c>
      <c r="E81" s="92"/>
      <c r="F81" s="108">
        <v>0.503</v>
      </c>
      <c r="G81" s="92">
        <v>400</v>
      </c>
      <c r="H81" s="87">
        <v>4.0000000000000002E-4</v>
      </c>
      <c r="I81" s="88">
        <v>0.96554227633195577</v>
      </c>
    </row>
    <row r="82" spans="1:14" x14ac:dyDescent="0.45">
      <c r="A82" s="105" t="s">
        <v>594</v>
      </c>
      <c r="B82" s="83">
        <v>15929000</v>
      </c>
      <c r="C82" s="86">
        <v>15929000</v>
      </c>
      <c r="D82" s="106">
        <v>17062000</v>
      </c>
      <c r="E82" s="92"/>
      <c r="F82" s="108">
        <v>0.501</v>
      </c>
      <c r="G82" s="92">
        <v>200</v>
      </c>
      <c r="H82" s="87">
        <v>2.0000000000000001E-4</v>
      </c>
      <c r="I82" s="88">
        <v>0.93359512366662756</v>
      </c>
    </row>
    <row r="83" spans="1:14" x14ac:dyDescent="0.45">
      <c r="A83" s="133" t="s">
        <v>462</v>
      </c>
      <c r="B83" s="83">
        <v>14999999.999999998</v>
      </c>
      <c r="C83" s="86">
        <v>14999999.999999998</v>
      </c>
      <c r="D83" s="86"/>
      <c r="E83" s="92"/>
      <c r="F83" s="134">
        <v>0.47799999999999998</v>
      </c>
      <c r="G83" s="86">
        <v>400</v>
      </c>
      <c r="H83" s="135">
        <v>4.0000000000000002E-4</v>
      </c>
      <c r="I83" s="136"/>
    </row>
    <row r="84" spans="1:14" x14ac:dyDescent="0.45">
      <c r="A84" s="137" t="s">
        <v>463</v>
      </c>
      <c r="B84" s="92">
        <v>13454048.892850777</v>
      </c>
      <c r="C84" s="106">
        <v>13454048.892850777</v>
      </c>
      <c r="D84" s="106">
        <v>15774000</v>
      </c>
      <c r="E84" s="92"/>
      <c r="F84" s="138">
        <v>0.5</v>
      </c>
      <c r="G84" s="86"/>
      <c r="H84" s="135"/>
      <c r="I84" s="136">
        <v>0.85292563033160751</v>
      </c>
    </row>
    <row r="85" spans="1:14" x14ac:dyDescent="0.45">
      <c r="A85" s="137" t="s">
        <v>464</v>
      </c>
      <c r="B85" s="92">
        <v>12381771.311916806</v>
      </c>
      <c r="C85" s="106">
        <v>12381771.311916806</v>
      </c>
      <c r="D85" s="106">
        <v>14062678</v>
      </c>
      <c r="E85" s="92"/>
      <c r="F85" s="138">
        <v>0.46300000000000002</v>
      </c>
      <c r="G85" s="86"/>
      <c r="H85" s="135"/>
      <c r="I85" s="136">
        <v>0.88047037071579148</v>
      </c>
    </row>
    <row r="86" spans="1:14" x14ac:dyDescent="0.45">
      <c r="A86" s="137" t="s">
        <v>465</v>
      </c>
      <c r="B86" s="92">
        <v>18916910.5715716</v>
      </c>
      <c r="C86" s="92">
        <v>18916910.5715716</v>
      </c>
      <c r="D86" s="92">
        <v>18916910.5715716</v>
      </c>
      <c r="E86" s="92"/>
      <c r="F86" s="139">
        <v>0.51200000000000001</v>
      </c>
      <c r="G86" s="106">
        <v>0</v>
      </c>
      <c r="H86" s="135">
        <v>0</v>
      </c>
      <c r="I86" s="136">
        <v>1</v>
      </c>
    </row>
    <row r="87" spans="1:14" x14ac:dyDescent="0.45">
      <c r="A87" s="140" t="s">
        <v>466</v>
      </c>
      <c r="B87" s="92">
        <v>12781599.343864119</v>
      </c>
      <c r="C87" s="106">
        <v>12781599.343864119</v>
      </c>
      <c r="D87" s="106">
        <v>14131556.354955051</v>
      </c>
      <c r="E87" s="92"/>
      <c r="F87" s="138">
        <v>0.39339999999999997</v>
      </c>
      <c r="G87" s="86">
        <v>0</v>
      </c>
      <c r="H87" s="135">
        <v>0</v>
      </c>
      <c r="I87" s="136">
        <v>0.90447216306662592</v>
      </c>
    </row>
    <row r="88" spans="1:14" x14ac:dyDescent="0.45">
      <c r="A88" s="141" t="s">
        <v>467</v>
      </c>
      <c r="B88" s="142">
        <v>14409931.248165678</v>
      </c>
      <c r="C88" s="143">
        <v>14409931.248165678</v>
      </c>
      <c r="D88" s="143">
        <v>15305245.093897162</v>
      </c>
      <c r="E88" s="142"/>
      <c r="F88" s="144">
        <v>0.41985</v>
      </c>
      <c r="G88" s="143">
        <v>0</v>
      </c>
      <c r="H88" s="145">
        <v>0</v>
      </c>
      <c r="I88" s="146">
        <v>0.94150280898876404</v>
      </c>
    </row>
    <row r="89" spans="1:14" s="107" customFormat="1" x14ac:dyDescent="0.45">
      <c r="A89" s="107" t="s">
        <v>468</v>
      </c>
      <c r="B89" s="92">
        <v>14409931.248165678</v>
      </c>
      <c r="C89" s="147">
        <v>14409931.248165678</v>
      </c>
      <c r="D89" s="147">
        <v>15305245.093897162</v>
      </c>
      <c r="E89" s="148"/>
      <c r="F89" s="149">
        <v>0.41985</v>
      </c>
      <c r="G89" s="111">
        <v>0</v>
      </c>
      <c r="H89" s="135">
        <v>0</v>
      </c>
      <c r="I89" s="150">
        <v>0.94150280898876404</v>
      </c>
    </row>
    <row r="90" spans="1:14" x14ac:dyDescent="0.45">
      <c r="A90" s="57" t="s">
        <v>469</v>
      </c>
      <c r="B90" s="151">
        <v>11209638.734587256</v>
      </c>
      <c r="C90" s="151">
        <v>11209638.734587256</v>
      </c>
      <c r="D90" s="151">
        <v>13583444.58426456</v>
      </c>
      <c r="E90" s="151"/>
      <c r="F90" s="151">
        <v>0.49161518093556933</v>
      </c>
      <c r="G90" s="56">
        <v>1765.2250661959399</v>
      </c>
      <c r="H90" s="56">
        <v>1.7652250661959398E-3</v>
      </c>
      <c r="I90" s="56">
        <v>0.8252427184466018</v>
      </c>
    </row>
    <row r="91" spans="1:14" x14ac:dyDescent="0.45">
      <c r="A91" s="107" t="s">
        <v>470</v>
      </c>
      <c r="B91" s="151">
        <v>14155275.214870876</v>
      </c>
      <c r="C91" s="151">
        <v>14155275.214870876</v>
      </c>
      <c r="D91" s="151">
        <v>16144032.889687445</v>
      </c>
      <c r="E91" s="151"/>
      <c r="F91" s="151">
        <v>0.50491510277033058</v>
      </c>
      <c r="G91" s="56">
        <v>1787.3100983020554</v>
      </c>
      <c r="H91" s="56">
        <v>1.7873100983020554E-3</v>
      </c>
      <c r="I91" s="56">
        <v>0.87681159420289856</v>
      </c>
    </row>
    <row r="92" spans="1:14" x14ac:dyDescent="0.45">
      <c r="A92" s="152" t="s">
        <v>595</v>
      </c>
      <c r="B92" s="153">
        <v>152370.90134048002</v>
      </c>
      <c r="C92" s="154">
        <v>152370.90134048002</v>
      </c>
      <c r="D92" s="154">
        <v>162963.53084543315</v>
      </c>
      <c r="E92" s="154">
        <v>3839.6821254480283</v>
      </c>
      <c r="F92" s="154">
        <v>0.83</v>
      </c>
      <c r="G92" s="155">
        <v>48000</v>
      </c>
      <c r="H92" s="155">
        <v>4.8000000000000001E-2</v>
      </c>
      <c r="I92" s="155">
        <v>0.93500000000000016</v>
      </c>
      <c r="J92" s="155"/>
      <c r="K92" s="155"/>
      <c r="L92" s="155"/>
      <c r="M92" s="155"/>
      <c r="N92" s="156"/>
    </row>
    <row r="93" spans="1:14" x14ac:dyDescent="0.45">
      <c r="A93" s="157" t="s">
        <v>78</v>
      </c>
      <c r="B93" s="158">
        <v>144230</v>
      </c>
      <c r="C93" s="159"/>
      <c r="D93" s="159"/>
      <c r="E93" s="159">
        <v>3785.4109999999991</v>
      </c>
      <c r="F93" s="159">
        <v>0.80800504236780391</v>
      </c>
      <c r="G93" s="159">
        <v>3510</v>
      </c>
      <c r="H93" s="159"/>
      <c r="I93" s="159"/>
      <c r="J93" s="159"/>
      <c r="K93" s="159"/>
      <c r="L93" s="159"/>
      <c r="M93" s="159"/>
      <c r="N93" s="160"/>
    </row>
    <row r="94" spans="1:14" x14ac:dyDescent="0.45">
      <c r="A94" s="161"/>
      <c r="B94" s="162"/>
      <c r="N94" s="163"/>
    </row>
    <row r="95" spans="1:14" x14ac:dyDescent="0.45">
      <c r="A95" s="161" t="s">
        <v>471</v>
      </c>
      <c r="B95" s="162"/>
      <c r="F95" s="107"/>
      <c r="G95" s="107"/>
      <c r="H95" s="107"/>
      <c r="I95" s="107"/>
      <c r="J95" s="107"/>
      <c r="K95" s="107"/>
      <c r="L95" s="107"/>
      <c r="M95" s="107"/>
      <c r="N95" s="163"/>
    </row>
    <row r="96" spans="1:14" x14ac:dyDescent="0.45">
      <c r="A96" s="164" t="s">
        <v>472</v>
      </c>
      <c r="B96" s="165"/>
      <c r="C96" s="166"/>
      <c r="D96" s="166"/>
      <c r="E96" s="166"/>
      <c r="F96" s="166"/>
      <c r="G96" s="167"/>
      <c r="H96" s="167"/>
      <c r="I96" s="166"/>
      <c r="J96" s="167"/>
      <c r="K96" s="167"/>
      <c r="L96" s="167"/>
      <c r="M96" s="167"/>
      <c r="N96" s="168"/>
    </row>
    <row r="97" spans="1:14" x14ac:dyDescent="0.45">
      <c r="A97" s="169" t="s">
        <v>473</v>
      </c>
      <c r="B97" s="95" t="s">
        <v>474</v>
      </c>
      <c r="C97" s="107" t="s">
        <v>474</v>
      </c>
      <c r="D97" s="107" t="s">
        <v>474</v>
      </c>
      <c r="E97" s="107" t="s">
        <v>475</v>
      </c>
      <c r="F97" s="107" t="s">
        <v>475</v>
      </c>
      <c r="G97" s="56" t="s">
        <v>476</v>
      </c>
      <c r="H97" s="56" t="s">
        <v>476</v>
      </c>
      <c r="I97" s="107" t="s">
        <v>477</v>
      </c>
      <c r="J97" s="56" t="s">
        <v>477</v>
      </c>
      <c r="K97" s="56" t="s">
        <v>478</v>
      </c>
      <c r="L97" s="56" t="s">
        <v>478</v>
      </c>
      <c r="M97" s="56" t="s">
        <v>479</v>
      </c>
      <c r="N97" s="56" t="s">
        <v>479</v>
      </c>
    </row>
    <row r="98" spans="1:14" x14ac:dyDescent="0.45">
      <c r="A98" s="170" t="s">
        <v>480</v>
      </c>
      <c r="B98" s="95">
        <v>100</v>
      </c>
      <c r="C98" s="107">
        <v>100</v>
      </c>
      <c r="D98" s="107">
        <v>20</v>
      </c>
      <c r="E98" s="107">
        <v>100</v>
      </c>
      <c r="F98" s="107">
        <v>20</v>
      </c>
      <c r="G98" s="56">
        <v>100</v>
      </c>
      <c r="H98" s="56">
        <v>20</v>
      </c>
      <c r="I98" s="107">
        <v>100</v>
      </c>
      <c r="J98" s="56">
        <v>20</v>
      </c>
      <c r="K98" s="56">
        <v>100</v>
      </c>
      <c r="L98" s="56">
        <v>20</v>
      </c>
      <c r="M98" s="56">
        <v>100</v>
      </c>
      <c r="N98" s="56">
        <v>20</v>
      </c>
    </row>
    <row r="99" spans="1:14" x14ac:dyDescent="0.45">
      <c r="A99" s="171" t="s">
        <v>481</v>
      </c>
      <c r="B99" s="172">
        <v>1</v>
      </c>
      <c r="C99" s="173">
        <v>1</v>
      </c>
      <c r="D99" s="173">
        <v>1</v>
      </c>
      <c r="E99" s="173">
        <v>1</v>
      </c>
      <c r="F99" s="173">
        <v>1</v>
      </c>
      <c r="G99" s="174">
        <v>1</v>
      </c>
      <c r="H99" s="56">
        <v>1</v>
      </c>
      <c r="I99" s="107">
        <v>1</v>
      </c>
      <c r="J99" s="56">
        <v>1</v>
      </c>
      <c r="K99" s="56">
        <v>1</v>
      </c>
      <c r="L99" s="56">
        <v>1</v>
      </c>
      <c r="M99" s="56">
        <v>1</v>
      </c>
      <c r="N99" s="56">
        <v>1</v>
      </c>
    </row>
    <row r="100" spans="1:14" x14ac:dyDescent="0.45">
      <c r="A100" s="157" t="s">
        <v>482</v>
      </c>
      <c r="B100" s="158">
        <v>30</v>
      </c>
      <c r="C100" s="175">
        <v>30</v>
      </c>
      <c r="D100" s="175">
        <v>85</v>
      </c>
      <c r="E100" s="175">
        <v>6</v>
      </c>
      <c r="F100" s="175">
        <v>68</v>
      </c>
      <c r="G100" s="176">
        <v>25</v>
      </c>
      <c r="H100" s="56">
        <v>72</v>
      </c>
      <c r="I100" s="107">
        <v>23</v>
      </c>
      <c r="J100" s="56">
        <v>62</v>
      </c>
      <c r="K100" s="56">
        <v>21</v>
      </c>
      <c r="L100" s="56">
        <v>56</v>
      </c>
      <c r="M100" s="56">
        <v>21</v>
      </c>
      <c r="N100" s="56">
        <v>63</v>
      </c>
    </row>
    <row r="101" spans="1:14" x14ac:dyDescent="0.45">
      <c r="A101" s="161" t="s">
        <v>483</v>
      </c>
      <c r="B101" s="162">
        <v>265</v>
      </c>
      <c r="C101" s="56">
        <v>265</v>
      </c>
      <c r="D101" s="56">
        <v>264</v>
      </c>
      <c r="E101" s="95">
        <v>234</v>
      </c>
      <c r="F101" s="56">
        <v>277</v>
      </c>
      <c r="G101" s="163">
        <v>298</v>
      </c>
      <c r="H101" s="56">
        <v>289</v>
      </c>
      <c r="I101" s="56">
        <v>296</v>
      </c>
      <c r="J101" s="56">
        <v>275</v>
      </c>
      <c r="K101" s="56">
        <v>310</v>
      </c>
      <c r="L101" s="56">
        <v>280</v>
      </c>
      <c r="M101" s="56">
        <v>290</v>
      </c>
      <c r="N101" s="56">
        <v>270</v>
      </c>
    </row>
    <row r="102" spans="1:14" x14ac:dyDescent="0.45">
      <c r="A102" s="161"/>
      <c r="B102" s="162"/>
      <c r="F102" s="107"/>
      <c r="G102" s="163"/>
    </row>
    <row r="103" spans="1:14" x14ac:dyDescent="0.45">
      <c r="A103" s="161" t="s">
        <v>484</v>
      </c>
      <c r="B103" s="162"/>
      <c r="D103" s="107"/>
      <c r="F103" s="107"/>
      <c r="G103" s="163"/>
    </row>
    <row r="104" spans="1:14" x14ac:dyDescent="0.45">
      <c r="A104" s="161" t="s">
        <v>485</v>
      </c>
      <c r="B104" s="162" t="s">
        <v>486</v>
      </c>
      <c r="C104" s="107" t="s">
        <v>486</v>
      </c>
      <c r="D104" s="177" t="s">
        <v>487</v>
      </c>
      <c r="E104" s="177" t="s">
        <v>487</v>
      </c>
      <c r="F104" s="177" t="s">
        <v>488</v>
      </c>
      <c r="G104" s="178" t="s">
        <v>488</v>
      </c>
    </row>
    <row r="105" spans="1:14" x14ac:dyDescent="0.45">
      <c r="A105" s="164" t="s">
        <v>480</v>
      </c>
      <c r="B105" s="165">
        <v>100</v>
      </c>
      <c r="C105" s="167"/>
      <c r="D105" s="167">
        <v>100</v>
      </c>
      <c r="E105" s="167">
        <v>20</v>
      </c>
      <c r="F105" s="167">
        <v>100</v>
      </c>
      <c r="G105" s="168">
        <v>20</v>
      </c>
    </row>
    <row r="106" spans="1:14" x14ac:dyDescent="0.45">
      <c r="A106" s="56" t="s">
        <v>489</v>
      </c>
      <c r="B106" s="56">
        <v>0</v>
      </c>
      <c r="C106" s="56">
        <v>0</v>
      </c>
      <c r="D106" s="56">
        <v>4.5</v>
      </c>
      <c r="E106" s="56">
        <v>14</v>
      </c>
      <c r="F106" s="56">
        <v>0.66</v>
      </c>
      <c r="G106" s="56">
        <v>7.5</v>
      </c>
    </row>
    <row r="107" spans="1:14" x14ac:dyDescent="0.45">
      <c r="A107" s="57" t="s">
        <v>490</v>
      </c>
      <c r="B107" s="56">
        <v>0</v>
      </c>
      <c r="C107" s="56">
        <v>0</v>
      </c>
      <c r="D107" s="56">
        <v>2.65</v>
      </c>
      <c r="E107" s="56">
        <v>7.65</v>
      </c>
      <c r="F107" s="56">
        <v>0.42</v>
      </c>
      <c r="G107" s="56">
        <v>4.9000000000000004</v>
      </c>
    </row>
    <row r="108" spans="1:14" x14ac:dyDescent="0.45">
      <c r="A108" s="152" t="s">
        <v>491</v>
      </c>
      <c r="B108" s="179">
        <v>0</v>
      </c>
      <c r="C108" s="56">
        <v>0</v>
      </c>
      <c r="D108" s="56">
        <v>-11</v>
      </c>
      <c r="E108" s="56">
        <v>19</v>
      </c>
      <c r="F108" s="56">
        <v>-2.9</v>
      </c>
      <c r="G108" s="56">
        <v>-87</v>
      </c>
    </row>
    <row r="109" spans="1:14" x14ac:dyDescent="0.45">
      <c r="A109" s="161" t="s">
        <v>492</v>
      </c>
      <c r="B109" s="180">
        <v>0</v>
      </c>
      <c r="C109" s="56">
        <v>0</v>
      </c>
      <c r="D109" s="56">
        <v>900</v>
      </c>
      <c r="E109" s="56">
        <v>3200</v>
      </c>
      <c r="F109" s="107">
        <v>130</v>
      </c>
      <c r="G109" s="56">
        <v>920</v>
      </c>
    </row>
    <row r="110" spans="1:14" x14ac:dyDescent="0.45">
      <c r="A110" s="161" t="s">
        <v>493</v>
      </c>
      <c r="B110" s="180">
        <v>0</v>
      </c>
      <c r="C110" s="56">
        <v>0</v>
      </c>
      <c r="D110" s="56">
        <v>-69</v>
      </c>
      <c r="E110" s="56">
        <v>-240</v>
      </c>
      <c r="F110" s="56">
        <v>-10</v>
      </c>
      <c r="G110" s="56">
        <v>-71</v>
      </c>
    </row>
    <row r="111" spans="1:14" x14ac:dyDescent="0.45">
      <c r="A111" s="161"/>
      <c r="B111" s="180"/>
    </row>
    <row r="112" spans="1:14" x14ac:dyDescent="0.45">
      <c r="A112" s="164" t="s">
        <v>494</v>
      </c>
      <c r="B112" s="181"/>
    </row>
    <row r="113" spans="1:24" x14ac:dyDescent="0.45">
      <c r="A113" s="56" t="s">
        <v>495</v>
      </c>
      <c r="B113" s="56">
        <v>0.85</v>
      </c>
    </row>
    <row r="114" spans="1:24" x14ac:dyDescent="0.45">
      <c r="A114" s="182" t="s">
        <v>496</v>
      </c>
      <c r="B114" s="107">
        <v>0.42857142857142855</v>
      </c>
      <c r="C114" s="107"/>
      <c r="D114" s="107"/>
    </row>
    <row r="115" spans="1:24" x14ac:dyDescent="0.45">
      <c r="A115" s="107" t="s">
        <v>497</v>
      </c>
      <c r="B115" s="56">
        <v>0.75</v>
      </c>
    </row>
    <row r="116" spans="1:24" x14ac:dyDescent="0.45">
      <c r="A116" s="56" t="s">
        <v>498</v>
      </c>
      <c r="B116" s="183">
        <v>0.27272727272727271</v>
      </c>
      <c r="F116" s="184"/>
      <c r="J116" s="184"/>
      <c r="N116" s="184"/>
      <c r="R116" s="185"/>
      <c r="V116" s="185"/>
    </row>
    <row r="117" spans="1:24" x14ac:dyDescent="0.45">
      <c r="A117" s="56" t="s">
        <v>499</v>
      </c>
      <c r="B117" s="186">
        <v>0.5</v>
      </c>
      <c r="F117" s="187"/>
      <c r="J117" s="187"/>
      <c r="N117" s="187"/>
      <c r="R117" s="188"/>
      <c r="V117" s="188"/>
    </row>
    <row r="118" spans="1:24" x14ac:dyDescent="0.45">
      <c r="B118" s="189"/>
      <c r="C118" s="190"/>
      <c r="D118" s="191"/>
      <c r="F118" s="189"/>
      <c r="G118" s="190"/>
      <c r="H118" s="191"/>
      <c r="J118" s="189"/>
      <c r="K118" s="192"/>
      <c r="L118" s="191"/>
      <c r="N118" s="189"/>
      <c r="O118" s="192"/>
      <c r="P118" s="191"/>
      <c r="R118" s="189"/>
      <c r="S118" s="192"/>
      <c r="T118" s="191"/>
      <c r="V118" s="189"/>
      <c r="W118" s="192"/>
      <c r="X118" s="191"/>
    </row>
    <row r="119" spans="1:24" s="107" customFormat="1" x14ac:dyDescent="0.45">
      <c r="A119" s="107" t="s">
        <v>500</v>
      </c>
      <c r="B119" s="193"/>
      <c r="C119" s="194"/>
      <c r="D119" s="195"/>
      <c r="F119" s="193"/>
      <c r="G119" s="194"/>
      <c r="H119" s="195"/>
      <c r="J119" s="193"/>
      <c r="K119" s="194"/>
      <c r="L119" s="195"/>
      <c r="N119" s="193"/>
      <c r="O119" s="194"/>
      <c r="P119" s="195"/>
      <c r="R119" s="193"/>
      <c r="S119" s="194"/>
      <c r="T119" s="195"/>
      <c r="V119" s="193"/>
      <c r="W119" s="194"/>
      <c r="X119" s="195"/>
    </row>
    <row r="120" spans="1:24" s="107" customFormat="1" x14ac:dyDescent="0.45">
      <c r="B120" s="196"/>
      <c r="C120" s="197"/>
      <c r="D120" s="198"/>
      <c r="F120" s="196"/>
      <c r="G120" s="197"/>
      <c r="H120" s="198"/>
      <c r="J120" s="196"/>
      <c r="K120" s="197"/>
      <c r="L120" s="198"/>
      <c r="N120" s="196"/>
      <c r="O120" s="197"/>
      <c r="P120" s="198"/>
      <c r="R120" s="196"/>
      <c r="S120" s="197"/>
      <c r="T120" s="198"/>
      <c r="V120" s="196"/>
      <c r="W120" s="197"/>
      <c r="X120" s="198"/>
    </row>
    <row r="121" spans="1:24" s="107" customFormat="1" x14ac:dyDescent="0.45">
      <c r="B121" s="196">
        <v>10</v>
      </c>
      <c r="C121" s="197"/>
      <c r="D121" s="198"/>
      <c r="F121" s="196">
        <v>200</v>
      </c>
      <c r="G121" s="197"/>
      <c r="H121" s="198"/>
      <c r="J121" s="196">
        <v>11</v>
      </c>
      <c r="K121" s="197"/>
      <c r="L121" s="198"/>
      <c r="N121" s="196">
        <v>11</v>
      </c>
      <c r="O121" s="197"/>
      <c r="P121" s="198"/>
      <c r="R121" s="196">
        <v>27000</v>
      </c>
      <c r="S121" s="197"/>
      <c r="T121" s="198"/>
      <c r="V121" s="196">
        <v>1000</v>
      </c>
      <c r="W121" s="197"/>
      <c r="X121" s="198"/>
    </row>
    <row r="122" spans="1:24" s="107" customFormat="1" x14ac:dyDescent="0.45">
      <c r="B122" s="196">
        <v>10</v>
      </c>
      <c r="C122" s="197"/>
      <c r="D122" s="198"/>
      <c r="F122" s="196">
        <v>200</v>
      </c>
      <c r="G122" s="197"/>
      <c r="H122" s="198"/>
      <c r="J122" s="196">
        <v>11</v>
      </c>
      <c r="K122" s="197"/>
      <c r="L122" s="198"/>
      <c r="N122" s="196">
        <v>11</v>
      </c>
      <c r="O122" s="197"/>
      <c r="P122" s="198"/>
      <c r="R122" s="196">
        <v>27000</v>
      </c>
      <c r="S122" s="197"/>
      <c r="T122" s="198"/>
      <c r="V122" s="196">
        <v>1000</v>
      </c>
      <c r="W122" s="197"/>
      <c r="X122" s="198"/>
    </row>
    <row r="123" spans="1:24" s="107" customFormat="1" x14ac:dyDescent="0.45">
      <c r="B123" s="196" t="s">
        <v>501</v>
      </c>
      <c r="C123" s="197" t="s">
        <v>502</v>
      </c>
      <c r="D123" s="198" t="s">
        <v>503</v>
      </c>
      <c r="F123" s="199" t="s">
        <v>501</v>
      </c>
      <c r="G123" s="200" t="s">
        <v>504</v>
      </c>
      <c r="H123" s="201" t="s">
        <v>503</v>
      </c>
      <c r="J123" s="199" t="s">
        <v>501</v>
      </c>
      <c r="K123" s="200" t="s">
        <v>505</v>
      </c>
      <c r="L123" s="201" t="s">
        <v>503</v>
      </c>
      <c r="N123" s="199" t="s">
        <v>501</v>
      </c>
      <c r="O123" s="200" t="s">
        <v>506</v>
      </c>
      <c r="P123" s="201" t="s">
        <v>503</v>
      </c>
      <c r="R123" s="199" t="s">
        <v>501</v>
      </c>
      <c r="S123" s="200" t="s">
        <v>507</v>
      </c>
      <c r="T123" s="201" t="s">
        <v>503</v>
      </c>
      <c r="V123" s="199" t="s">
        <v>501</v>
      </c>
      <c r="W123" s="200" t="s">
        <v>508</v>
      </c>
      <c r="X123" s="201" t="s">
        <v>503</v>
      </c>
    </row>
    <row r="124" spans="1:24" s="107" customFormat="1" x14ac:dyDescent="0.45">
      <c r="B124" s="196">
        <v>1990</v>
      </c>
      <c r="C124" s="197">
        <v>500</v>
      </c>
      <c r="D124" s="198">
        <v>19.607843137254903</v>
      </c>
      <c r="F124" s="196">
        <v>1990</v>
      </c>
      <c r="G124" s="197">
        <v>600</v>
      </c>
      <c r="H124" s="198">
        <v>3</v>
      </c>
      <c r="J124" s="196">
        <v>1990</v>
      </c>
      <c r="K124" s="197">
        <v>350</v>
      </c>
      <c r="L124" s="198">
        <v>31.818181818181817</v>
      </c>
      <c r="N124" s="196">
        <v>1990</v>
      </c>
      <c r="O124" s="197">
        <v>2283</v>
      </c>
      <c r="P124" s="198">
        <v>14.006134969325153</v>
      </c>
      <c r="R124" s="196">
        <v>1990</v>
      </c>
      <c r="S124" s="197">
        <v>27000</v>
      </c>
      <c r="T124" s="198">
        <v>1</v>
      </c>
      <c r="V124" s="196">
        <v>1990</v>
      </c>
      <c r="W124" s="197">
        <v>2000</v>
      </c>
      <c r="X124" s="198">
        <v>1</v>
      </c>
    </row>
    <row r="125" spans="1:24" s="107" customFormat="1" x14ac:dyDescent="0.45">
      <c r="B125" s="196">
        <v>1995</v>
      </c>
      <c r="C125" s="197">
        <v>340</v>
      </c>
      <c r="D125" s="198">
        <v>13.333333333333334</v>
      </c>
      <c r="F125" s="202">
        <v>1995</v>
      </c>
      <c r="G125" s="203">
        <v>350</v>
      </c>
      <c r="H125" s="204">
        <v>1.75</v>
      </c>
      <c r="J125" s="202">
        <v>1995</v>
      </c>
      <c r="K125" s="203">
        <v>200</v>
      </c>
      <c r="L125" s="204">
        <v>18.181818181818183</v>
      </c>
      <c r="N125" s="202">
        <v>1995</v>
      </c>
      <c r="O125" s="203">
        <v>2283</v>
      </c>
      <c r="P125" s="204">
        <v>14.006134969325153</v>
      </c>
      <c r="R125" s="202">
        <v>1995</v>
      </c>
      <c r="S125" s="203">
        <v>27000</v>
      </c>
      <c r="T125" s="204">
        <v>1</v>
      </c>
      <c r="V125" s="202">
        <v>1995</v>
      </c>
      <c r="W125" s="203">
        <v>2000</v>
      </c>
      <c r="X125" s="204">
        <v>1</v>
      </c>
    </row>
    <row r="126" spans="1:24" x14ac:dyDescent="0.45">
      <c r="B126" s="202">
        <v>2000</v>
      </c>
      <c r="C126" s="203">
        <v>200</v>
      </c>
      <c r="D126" s="204">
        <v>7.8431372549019605</v>
      </c>
      <c r="F126" s="56">
        <v>2000</v>
      </c>
      <c r="G126" s="56">
        <v>200</v>
      </c>
      <c r="H126" s="56">
        <v>1</v>
      </c>
      <c r="J126" s="56">
        <v>2000</v>
      </c>
      <c r="K126" s="56">
        <v>120</v>
      </c>
      <c r="L126" s="56">
        <v>10.909090909090908</v>
      </c>
      <c r="N126" s="56">
        <v>2000</v>
      </c>
      <c r="O126" s="56">
        <v>2283</v>
      </c>
      <c r="P126" s="56">
        <v>14.006134969325153</v>
      </c>
      <c r="R126" s="56">
        <v>2000</v>
      </c>
      <c r="S126" s="56">
        <v>27000</v>
      </c>
      <c r="T126" s="56">
        <v>1</v>
      </c>
      <c r="V126" s="56">
        <v>2000</v>
      </c>
      <c r="W126" s="56">
        <v>2000</v>
      </c>
      <c r="X126" s="56">
        <v>1</v>
      </c>
    </row>
    <row r="127" spans="1:24" x14ac:dyDescent="0.45">
      <c r="B127" s="56">
        <v>2005</v>
      </c>
      <c r="C127" s="56">
        <v>25.5</v>
      </c>
      <c r="D127" s="56">
        <v>1</v>
      </c>
      <c r="F127" s="56">
        <v>2005</v>
      </c>
      <c r="G127" s="56">
        <v>200</v>
      </c>
      <c r="H127" s="56">
        <v>1</v>
      </c>
      <c r="J127" s="56">
        <v>2005</v>
      </c>
      <c r="K127" s="56">
        <v>120</v>
      </c>
      <c r="L127" s="56">
        <v>10.909090909090908</v>
      </c>
      <c r="N127" s="56">
        <v>2005</v>
      </c>
      <c r="O127" s="56">
        <v>2283</v>
      </c>
      <c r="P127" s="56">
        <v>14.006134969325153</v>
      </c>
      <c r="R127" s="56">
        <v>2005</v>
      </c>
      <c r="S127" s="56">
        <v>27000</v>
      </c>
      <c r="T127" s="56">
        <v>1</v>
      </c>
      <c r="V127" s="56">
        <v>2005</v>
      </c>
      <c r="W127" s="56">
        <v>2000</v>
      </c>
      <c r="X127" s="56">
        <v>1</v>
      </c>
    </row>
    <row r="128" spans="1:24" x14ac:dyDescent="0.45">
      <c r="A128" s="182"/>
      <c r="B128" s="56">
        <v>2010</v>
      </c>
      <c r="C128" s="56">
        <v>25.5</v>
      </c>
      <c r="D128" s="56">
        <v>1</v>
      </c>
      <c r="F128" s="56">
        <v>2010</v>
      </c>
      <c r="G128" s="56">
        <v>200</v>
      </c>
      <c r="H128" s="56">
        <v>1</v>
      </c>
      <c r="J128" s="56">
        <v>2010</v>
      </c>
      <c r="K128" s="56">
        <v>11</v>
      </c>
      <c r="L128" s="56">
        <v>1</v>
      </c>
      <c r="N128" s="56">
        <v>2010</v>
      </c>
      <c r="O128" s="56">
        <v>163</v>
      </c>
      <c r="P128" s="56">
        <v>1</v>
      </c>
      <c r="R128" s="56">
        <v>2010</v>
      </c>
      <c r="S128" s="56">
        <v>27000</v>
      </c>
      <c r="T128" s="56">
        <v>1</v>
      </c>
      <c r="V128" s="56">
        <v>2010</v>
      </c>
      <c r="W128" s="56">
        <v>2000</v>
      </c>
      <c r="X128" s="56">
        <v>1</v>
      </c>
    </row>
    <row r="129" spans="1:24" x14ac:dyDescent="0.45">
      <c r="A129" s="205"/>
      <c r="B129" s="206">
        <v>2015</v>
      </c>
      <c r="C129" s="206">
        <v>25.5</v>
      </c>
      <c r="D129" s="206">
        <v>1</v>
      </c>
      <c r="E129" s="206"/>
      <c r="F129" s="207">
        <v>2015</v>
      </c>
      <c r="G129" s="208">
        <v>200</v>
      </c>
      <c r="H129" s="208">
        <v>1</v>
      </c>
      <c r="J129" s="56">
        <v>2015</v>
      </c>
      <c r="K129" s="56">
        <v>11</v>
      </c>
      <c r="L129" s="56">
        <v>1</v>
      </c>
      <c r="N129" s="56">
        <v>2015</v>
      </c>
      <c r="O129" s="56">
        <v>11</v>
      </c>
      <c r="P129" s="56">
        <v>6.7484662576687116E-2</v>
      </c>
      <c r="R129" s="56">
        <v>2015</v>
      </c>
      <c r="S129" s="56">
        <v>27000</v>
      </c>
      <c r="T129" s="56">
        <v>1</v>
      </c>
      <c r="V129" s="56">
        <v>2015</v>
      </c>
      <c r="W129" s="56">
        <v>1000</v>
      </c>
      <c r="X129" s="56">
        <v>0.5</v>
      </c>
    </row>
    <row r="130" spans="1:24" x14ac:dyDescent="0.45">
      <c r="A130" s="209"/>
      <c r="B130" s="210">
        <v>2017</v>
      </c>
      <c r="C130" s="210">
        <v>10</v>
      </c>
      <c r="D130" s="210">
        <v>0.39215686274509803</v>
      </c>
      <c r="E130" s="211"/>
      <c r="F130" s="212">
        <v>2020</v>
      </c>
      <c r="G130" s="208">
        <v>200</v>
      </c>
      <c r="H130" s="208">
        <v>1</v>
      </c>
      <c r="J130" s="56">
        <v>2020</v>
      </c>
      <c r="K130" s="56">
        <v>11</v>
      </c>
      <c r="L130" s="56">
        <v>1</v>
      </c>
      <c r="N130" s="56">
        <v>2020</v>
      </c>
      <c r="O130" s="56">
        <v>11</v>
      </c>
      <c r="P130" s="56">
        <v>6.7484662576687116E-2</v>
      </c>
      <c r="R130" s="56">
        <v>2020</v>
      </c>
      <c r="S130" s="56">
        <v>5000</v>
      </c>
      <c r="T130" s="56">
        <v>0.185</v>
      </c>
      <c r="V130" s="56">
        <v>2020</v>
      </c>
      <c r="W130" s="56">
        <v>1000</v>
      </c>
      <c r="X130" s="56">
        <v>0.5</v>
      </c>
    </row>
    <row r="131" spans="1:24" x14ac:dyDescent="0.45">
      <c r="A131" s="209"/>
      <c r="B131" s="213">
        <v>2020</v>
      </c>
      <c r="C131" s="210">
        <v>10</v>
      </c>
      <c r="D131" s="210">
        <v>0.39215686274509803</v>
      </c>
      <c r="E131" s="211"/>
      <c r="F131" s="214"/>
      <c r="G131" s="208"/>
      <c r="H131" s="208"/>
    </row>
    <row r="132" spans="1:24" x14ac:dyDescent="0.45">
      <c r="A132" s="209"/>
      <c r="B132" s="213"/>
      <c r="C132" s="213"/>
      <c r="D132" s="210"/>
      <c r="E132" s="213"/>
      <c r="F132" s="214"/>
      <c r="G132" s="208"/>
      <c r="H132" s="208"/>
    </row>
    <row r="133" spans="1:24" x14ac:dyDescent="0.45">
      <c r="A133" s="209" t="s">
        <v>509</v>
      </c>
      <c r="B133" s="213"/>
      <c r="C133" s="211"/>
      <c r="D133" s="210"/>
      <c r="E133" s="210"/>
      <c r="F133" s="212"/>
      <c r="G133" s="208"/>
      <c r="H133" s="208"/>
    </row>
    <row r="134" spans="1:24" x14ac:dyDescent="0.45">
      <c r="A134" s="215" t="s">
        <v>510</v>
      </c>
      <c r="B134" s="216" t="s">
        <v>511</v>
      </c>
      <c r="C134" s="216" t="s">
        <v>512</v>
      </c>
      <c r="D134" s="217" t="s">
        <v>513</v>
      </c>
      <c r="E134" s="216" t="s">
        <v>514</v>
      </c>
      <c r="F134" s="218" t="s">
        <v>515</v>
      </c>
      <c r="G134" s="208"/>
      <c r="H134" s="208"/>
    </row>
    <row r="135" spans="1:24" x14ac:dyDescent="0.45">
      <c r="A135" s="208" t="s">
        <v>516</v>
      </c>
      <c r="B135" s="208">
        <v>1</v>
      </c>
      <c r="C135" s="208">
        <v>1000</v>
      </c>
      <c r="D135" s="208">
        <v>1000000</v>
      </c>
      <c r="E135" s="208">
        <v>453.59237000000002</v>
      </c>
      <c r="F135" s="208">
        <v>907184.74</v>
      </c>
      <c r="G135" s="208"/>
      <c r="H135" s="208"/>
    </row>
    <row r="136" spans="1:24" x14ac:dyDescent="0.45">
      <c r="A136" s="205" t="s">
        <v>89</v>
      </c>
      <c r="B136" s="206">
        <v>1E-3</v>
      </c>
      <c r="C136" s="206">
        <v>1</v>
      </c>
      <c r="D136" s="206">
        <v>1000</v>
      </c>
      <c r="E136" s="206">
        <v>0.45359237000000002</v>
      </c>
      <c r="F136" s="207">
        <v>907.18474000000003</v>
      </c>
      <c r="G136" s="208"/>
      <c r="H136" s="208"/>
    </row>
    <row r="137" spans="1:24" x14ac:dyDescent="0.45">
      <c r="A137" s="209" t="s">
        <v>517</v>
      </c>
      <c r="B137" s="219">
        <v>9.9999999999999995E-7</v>
      </c>
      <c r="C137" s="220">
        <v>1E-3</v>
      </c>
      <c r="D137" s="221">
        <v>1</v>
      </c>
      <c r="E137" s="222">
        <v>4.5359237000000004E-4</v>
      </c>
      <c r="F137" s="223">
        <v>0.90718474000000004</v>
      </c>
      <c r="G137" s="208"/>
      <c r="H137" s="208"/>
    </row>
    <row r="138" spans="1:24" x14ac:dyDescent="0.45">
      <c r="A138" s="209" t="s">
        <v>518</v>
      </c>
      <c r="B138" s="210">
        <v>2.2046226218487759E-3</v>
      </c>
      <c r="C138" s="210">
        <v>2.2046226218487757</v>
      </c>
      <c r="D138" s="210">
        <v>2204.6226218487759</v>
      </c>
      <c r="E138" s="210">
        <v>1</v>
      </c>
      <c r="F138" s="212">
        <v>2000</v>
      </c>
      <c r="G138" s="208"/>
      <c r="H138" s="208"/>
    </row>
    <row r="139" spans="1:24" x14ac:dyDescent="0.45">
      <c r="A139" s="209" t="s">
        <v>519</v>
      </c>
      <c r="B139" s="210">
        <v>1.102311310924388E-6</v>
      </c>
      <c r="C139" s="211">
        <v>1.1023113109243879E-3</v>
      </c>
      <c r="D139" s="210">
        <v>1.1023113109243878</v>
      </c>
      <c r="E139" s="211">
        <v>5.0000000000000001E-4</v>
      </c>
      <c r="F139" s="214">
        <v>1</v>
      </c>
      <c r="G139" s="208"/>
      <c r="H139" s="208"/>
    </row>
    <row r="140" spans="1:24" x14ac:dyDescent="0.45">
      <c r="A140" s="209"/>
      <c r="B140" s="197"/>
      <c r="C140" s="213"/>
      <c r="D140" s="211"/>
      <c r="E140" s="210"/>
      <c r="F140" s="214"/>
      <c r="G140" s="208"/>
      <c r="H140" s="208"/>
    </row>
    <row r="141" spans="1:24" x14ac:dyDescent="0.45">
      <c r="A141" s="215" t="s">
        <v>520</v>
      </c>
      <c r="B141" s="203" t="s">
        <v>521</v>
      </c>
      <c r="C141" s="216" t="s">
        <v>522</v>
      </c>
      <c r="D141" s="217" t="s">
        <v>523</v>
      </c>
      <c r="E141" s="217" t="s">
        <v>524</v>
      </c>
      <c r="F141" s="218" t="s">
        <v>525</v>
      </c>
      <c r="G141" s="208"/>
      <c r="H141" s="208"/>
    </row>
    <row r="142" spans="1:24" x14ac:dyDescent="0.45">
      <c r="A142" s="208" t="s">
        <v>526</v>
      </c>
      <c r="B142" s="208">
        <v>1</v>
      </c>
      <c r="C142" s="208">
        <v>9.9999999999999995E-7</v>
      </c>
      <c r="D142" s="208">
        <v>1E-3</v>
      </c>
      <c r="E142" s="208">
        <v>3.7854109999999998E-3</v>
      </c>
      <c r="F142" s="208">
        <v>2.8316846999999999E-2</v>
      </c>
      <c r="G142" s="208"/>
      <c r="H142" s="208"/>
    </row>
    <row r="143" spans="1:24" x14ac:dyDescent="0.45">
      <c r="A143" s="205" t="s">
        <v>527</v>
      </c>
      <c r="B143" s="206">
        <v>1000000</v>
      </c>
      <c r="C143" s="206">
        <v>1</v>
      </c>
      <c r="D143" s="206">
        <v>1000.0000000000001</v>
      </c>
      <c r="E143" s="206">
        <v>3785.4110000000001</v>
      </c>
      <c r="F143" s="206">
        <v>28316.847000000002</v>
      </c>
      <c r="G143" s="206"/>
      <c r="H143" s="206"/>
      <c r="I143" s="224"/>
    </row>
    <row r="144" spans="1:24" x14ac:dyDescent="0.45">
      <c r="A144" s="209" t="s">
        <v>528</v>
      </c>
      <c r="B144" s="210">
        <v>1000</v>
      </c>
      <c r="C144" s="210">
        <v>1E-3</v>
      </c>
      <c r="D144" s="210">
        <v>1</v>
      </c>
      <c r="E144" s="210">
        <v>3.7854109999999999</v>
      </c>
      <c r="F144" s="210">
        <v>28.316846999999999</v>
      </c>
      <c r="G144" s="210"/>
      <c r="H144" s="210"/>
      <c r="I144" s="163"/>
    </row>
    <row r="145" spans="1:9" x14ac:dyDescent="0.45">
      <c r="A145" s="209" t="s">
        <v>529</v>
      </c>
      <c r="B145" s="211">
        <v>264.17210707106841</v>
      </c>
      <c r="C145" s="210">
        <v>2.6417210707106839E-4</v>
      </c>
      <c r="D145" s="210">
        <v>0.26417210707106842</v>
      </c>
      <c r="E145" s="197">
        <v>1</v>
      </c>
      <c r="F145" s="210">
        <v>7.4805211375990615</v>
      </c>
      <c r="G145" s="211"/>
      <c r="H145" s="210"/>
      <c r="I145" s="163"/>
    </row>
    <row r="146" spans="1:9" x14ac:dyDescent="0.45">
      <c r="A146" s="209" t="s">
        <v>530</v>
      </c>
      <c r="B146" s="213">
        <v>35.314666212661322</v>
      </c>
      <c r="C146" s="211">
        <v>3.5314666212661319E-5</v>
      </c>
      <c r="D146" s="210">
        <v>3.5314666212661321E-2</v>
      </c>
      <c r="E146" s="225">
        <v>0.13368052594273649</v>
      </c>
      <c r="F146" s="197">
        <v>1</v>
      </c>
      <c r="G146" s="213"/>
      <c r="H146" s="210"/>
      <c r="I146" s="163"/>
    </row>
    <row r="147" spans="1:9" x14ac:dyDescent="0.45">
      <c r="A147" s="209"/>
      <c r="B147" s="213"/>
      <c r="C147" s="211"/>
      <c r="D147" s="210"/>
      <c r="E147" s="210"/>
      <c r="F147" s="210"/>
      <c r="G147" s="211"/>
      <c r="H147" s="210"/>
      <c r="I147" s="163"/>
    </row>
    <row r="148" spans="1:9" x14ac:dyDescent="0.45">
      <c r="A148" s="209" t="s">
        <v>531</v>
      </c>
      <c r="B148" s="226" t="s">
        <v>532</v>
      </c>
      <c r="C148" s="213" t="s">
        <v>533</v>
      </c>
      <c r="D148" s="211" t="s">
        <v>534</v>
      </c>
      <c r="E148" s="211" t="s">
        <v>535</v>
      </c>
      <c r="F148" s="210" t="s">
        <v>536</v>
      </c>
      <c r="G148" s="213" t="s">
        <v>537</v>
      </c>
      <c r="H148" s="210" t="s">
        <v>538</v>
      </c>
      <c r="I148" s="163" t="s">
        <v>539</v>
      </c>
    </row>
    <row r="149" spans="1:9" x14ac:dyDescent="0.45">
      <c r="A149" s="209" t="s">
        <v>540</v>
      </c>
      <c r="B149" s="213">
        <v>1</v>
      </c>
      <c r="C149" s="211">
        <v>1000</v>
      </c>
      <c r="D149" s="210">
        <v>1000000</v>
      </c>
      <c r="E149" s="211">
        <v>3600</v>
      </c>
      <c r="F149" s="210">
        <v>3600000</v>
      </c>
      <c r="G149" s="210">
        <v>1055.05585</v>
      </c>
      <c r="H149" s="210">
        <v>1055055850</v>
      </c>
      <c r="I149" s="163">
        <v>2684519.5376862194</v>
      </c>
    </row>
    <row r="150" spans="1:9" x14ac:dyDescent="0.45">
      <c r="A150" s="209" t="s">
        <v>541</v>
      </c>
      <c r="B150" s="227">
        <v>1E-3</v>
      </c>
      <c r="C150" s="213">
        <v>1</v>
      </c>
      <c r="D150" s="213">
        <v>1000</v>
      </c>
      <c r="E150" s="228">
        <v>3.6</v>
      </c>
      <c r="F150" s="213">
        <v>3600</v>
      </c>
      <c r="G150" s="213">
        <v>1.05505585</v>
      </c>
      <c r="H150" s="210">
        <v>1055055.8500000001</v>
      </c>
      <c r="I150" s="163">
        <v>2684.5195376862198</v>
      </c>
    </row>
    <row r="151" spans="1:9" x14ac:dyDescent="0.45">
      <c r="A151" s="229" t="s">
        <v>542</v>
      </c>
      <c r="B151" s="167">
        <v>9.9999999999999995E-7</v>
      </c>
      <c r="C151" s="167">
        <v>1E-3</v>
      </c>
      <c r="D151" s="167">
        <v>1</v>
      </c>
      <c r="E151" s="167">
        <v>3.5999999999999999E-3</v>
      </c>
      <c r="F151" s="167">
        <v>3.6</v>
      </c>
      <c r="G151" s="167">
        <v>1.0550558499999999E-3</v>
      </c>
      <c r="H151" s="167">
        <v>1055.05585</v>
      </c>
      <c r="I151" s="168">
        <v>2.6845195376862194</v>
      </c>
    </row>
    <row r="152" spans="1:9" x14ac:dyDescent="0.45">
      <c r="A152" s="56" t="s">
        <v>543</v>
      </c>
      <c r="B152" s="56">
        <v>2.7777777777777778E-4</v>
      </c>
      <c r="C152" s="56">
        <v>0.27777777777777779</v>
      </c>
      <c r="D152" s="56">
        <v>277.77777777777777</v>
      </c>
      <c r="E152" s="56">
        <v>1</v>
      </c>
      <c r="F152" s="56">
        <v>1000</v>
      </c>
      <c r="G152" s="56">
        <v>0.29307106944444444</v>
      </c>
      <c r="H152" s="56">
        <v>293071.06944444444</v>
      </c>
      <c r="I152" s="56">
        <v>745.69987157950538</v>
      </c>
    </row>
    <row r="153" spans="1:9" x14ac:dyDescent="0.45">
      <c r="A153" s="56" t="s">
        <v>544</v>
      </c>
      <c r="B153" s="56">
        <v>2.7777777777777776E-7</v>
      </c>
      <c r="C153" s="56">
        <v>2.7777777777777778E-4</v>
      </c>
      <c r="D153" s="56">
        <v>0.27777777777777779</v>
      </c>
      <c r="E153" s="56">
        <v>1E-3</v>
      </c>
      <c r="F153" s="56">
        <v>1</v>
      </c>
      <c r="G153" s="56">
        <v>2.9307106944444444E-4</v>
      </c>
      <c r="H153" s="56">
        <v>293.07106944444445</v>
      </c>
      <c r="I153" s="56">
        <v>0.74569987157950535</v>
      </c>
    </row>
    <row r="154" spans="1:9" x14ac:dyDescent="0.45">
      <c r="A154" s="56" t="s">
        <v>545</v>
      </c>
      <c r="B154" s="56">
        <v>9.4781712266701337E-4</v>
      </c>
      <c r="C154" s="56">
        <v>0.94781712266701335</v>
      </c>
      <c r="D154" s="56">
        <v>947.81712266701334</v>
      </c>
      <c r="E154" s="56">
        <v>3.4121416416012482</v>
      </c>
      <c r="F154" s="56">
        <v>3412.141641601248</v>
      </c>
      <c r="G154" s="56">
        <v>1</v>
      </c>
      <c r="H154" s="56">
        <v>1000000</v>
      </c>
      <c r="I154" s="56">
        <v>2544.4335839531336</v>
      </c>
    </row>
    <row r="155" spans="1:9" x14ac:dyDescent="0.45">
      <c r="A155" s="56" t="s">
        <v>546</v>
      </c>
      <c r="B155" s="56">
        <v>9.4781712266701324E-10</v>
      </c>
      <c r="C155" s="56">
        <v>9.4781712266701326E-7</v>
      </c>
      <c r="D155" s="56">
        <v>9.4781712266701326E-4</v>
      </c>
      <c r="E155" s="56">
        <v>3.4121416416012478E-6</v>
      </c>
      <c r="F155" s="56">
        <v>3.4121416416012479E-3</v>
      </c>
      <c r="G155" s="56">
        <v>9.9999999999999995E-7</v>
      </c>
      <c r="H155" s="56">
        <v>1</v>
      </c>
      <c r="I155" s="56">
        <v>2.5444335839531337E-3</v>
      </c>
    </row>
    <row r="156" spans="1:9" x14ac:dyDescent="0.45">
      <c r="A156" s="56" t="s">
        <v>547</v>
      </c>
      <c r="B156" s="56">
        <v>3.72506136E-7</v>
      </c>
      <c r="C156" s="56">
        <v>3.7250613599999999E-4</v>
      </c>
      <c r="D156" s="56">
        <v>0.37250613599999999</v>
      </c>
      <c r="E156" s="56">
        <v>1.3410220896E-3</v>
      </c>
      <c r="F156" s="56">
        <v>1.3410220896</v>
      </c>
      <c r="G156" s="56">
        <v>3.9301477794769559E-4</v>
      </c>
      <c r="H156" s="56">
        <v>393.01477794769556</v>
      </c>
      <c r="I156" s="56">
        <v>1</v>
      </c>
    </row>
    <row r="158" spans="1:9" x14ac:dyDescent="0.45">
      <c r="A158" s="56" t="s">
        <v>596</v>
      </c>
      <c r="B158" s="56" t="s">
        <v>597</v>
      </c>
      <c r="C158" s="56" t="s">
        <v>598</v>
      </c>
      <c r="D158" s="56" t="s">
        <v>599</v>
      </c>
      <c r="E158" s="56" t="s">
        <v>600</v>
      </c>
      <c r="F158" s="56" t="s">
        <v>601</v>
      </c>
    </row>
    <row r="159" spans="1:9" x14ac:dyDescent="0.45">
      <c r="A159" s="56" t="s">
        <v>597</v>
      </c>
      <c r="B159" s="56">
        <v>1</v>
      </c>
      <c r="C159" s="56">
        <v>1000</v>
      </c>
      <c r="D159" s="56">
        <v>1000000</v>
      </c>
      <c r="E159" s="56">
        <v>304.8</v>
      </c>
      <c r="F159" s="56">
        <v>1609340</v>
      </c>
    </row>
    <row r="160" spans="1:9" x14ac:dyDescent="0.45">
      <c r="A160" s="56" t="s">
        <v>598</v>
      </c>
      <c r="B160" s="56">
        <v>1E-3</v>
      </c>
      <c r="C160" s="56">
        <v>1</v>
      </c>
      <c r="D160" s="56">
        <v>1000</v>
      </c>
      <c r="E160" s="56">
        <v>0.30480000000000002</v>
      </c>
      <c r="F160" s="56">
        <v>1609.34</v>
      </c>
    </row>
    <row r="161" spans="1:6" x14ac:dyDescent="0.45">
      <c r="A161" s="56" t="s">
        <v>599</v>
      </c>
      <c r="B161" s="56">
        <v>9.9999999999999995E-7</v>
      </c>
      <c r="C161" s="56">
        <v>1E-3</v>
      </c>
      <c r="D161" s="56">
        <v>1</v>
      </c>
      <c r="E161" s="56">
        <v>3.0480000000000004E-4</v>
      </c>
      <c r="F161" s="56">
        <v>1.60934</v>
      </c>
    </row>
    <row r="162" spans="1:6" x14ac:dyDescent="0.45">
      <c r="A162" s="56" t="s">
        <v>600</v>
      </c>
      <c r="B162" s="56">
        <v>3.2808398950131233E-3</v>
      </c>
      <c r="C162" s="56">
        <v>3.2808398950131235</v>
      </c>
      <c r="D162" s="56">
        <v>3280.8398950131236</v>
      </c>
      <c r="E162" s="56">
        <v>1</v>
      </c>
      <c r="F162" s="56">
        <v>5280</v>
      </c>
    </row>
    <row r="163" spans="1:6" x14ac:dyDescent="0.45">
      <c r="A163" s="56" t="s">
        <v>601</v>
      </c>
      <c r="B163" s="56">
        <v>6.2137273664980671E-7</v>
      </c>
      <c r="C163" s="56">
        <v>6.2137273664980672E-4</v>
      </c>
      <c r="D163" s="56">
        <v>0.62137273664980675</v>
      </c>
      <c r="E163" s="56">
        <v>1.8939393939393939E-4</v>
      </c>
      <c r="F163" s="56">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About</vt:lpstr>
      <vt:lpstr>Petroleum and Biofuel Data</vt:lpstr>
      <vt:lpstr>Texas_Petroleum_Fractions</vt:lpstr>
      <vt:lpstr>Biomass Data</vt:lpstr>
      <vt:lpstr>AEO Table 1</vt:lpstr>
      <vt:lpstr>US_TX_GDP_Growth</vt:lpstr>
      <vt:lpstr>Uranium, Coal, MSW, Hydrogen</vt:lpstr>
      <vt:lpstr>AEO Table 73</vt:lpstr>
      <vt:lpstr>GREET1 Fuel_Specs</vt:lpstr>
      <vt:lpstr>Start Year Data</vt:lpstr>
      <vt:lpstr>Time Series Scaling Factors</vt:lpstr>
      <vt:lpstr>BFPIaE-production</vt:lpstr>
      <vt:lpstr>BFPIaE-imports</vt:lpstr>
      <vt:lpstr>BFPIaE-exports</vt:lpstr>
      <vt:lpstr>tx_exp_multiplier</vt:lpstr>
      <vt:lpstr>tx_imp_multiplier</vt:lpstr>
      <vt:lpstr>tx_multiplier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2019-07-26T21:45:06Z</dcterms:created>
  <dcterms:modified xsi:type="dcterms:W3CDTF">2020-07-24T18:29:02Z</dcterms:modified>
</cp:coreProperties>
</file>