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olivia\Dropbox (Energy Innovation)\Documents\EPS_Models by Region\Texas\InputData\trans\BLP\"/>
    </mc:Choice>
  </mc:AlternateContent>
  <xr:revisionPtr revIDLastSave="0" documentId="8_{7A1B46EF-CECE-4567-ABBF-1F676092AD37}" xr6:coauthVersionLast="45" xr6:coauthVersionMax="45" xr10:uidLastSave="{00000000-0000-0000-0000-000000000000}"/>
  <bookViews>
    <workbookView xWindow="46845" yWindow="0" windowWidth="20190" windowHeight="14790" xr2:uid="{00000000-000D-0000-FFFF-FFFF00000000}"/>
  </bookViews>
  <sheets>
    <sheet name="About" sheetId="1" r:id="rId1"/>
    <sheet name="EPA RFS" sheetId="2" r:id="rId2"/>
    <sheet name="AEO Table 7" sheetId="3" r:id="rId3"/>
    <sheet name="Calcs" sheetId="4" r:id="rId4"/>
    <sheet name="BLP" sheetId="5" r:id="rId5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9" roundtripDataSignature="AMtx7mj9Pk2fJda3aEWGwYGgcO/C1gHhAw=="/>
    </ext>
  </extLst>
</workbook>
</file>

<file path=xl/calcChain.xml><?xml version="1.0" encoding="utf-8"?>
<calcChain xmlns="http://schemas.openxmlformats.org/spreadsheetml/2006/main">
  <c r="AI1" i="5" l="1"/>
  <c r="AH1" i="5"/>
  <c r="AG1" i="5"/>
  <c r="AF1" i="5"/>
  <c r="AE1" i="5"/>
  <c r="AD1" i="5"/>
  <c r="AC1" i="5"/>
  <c r="AB1" i="5"/>
  <c r="AA1" i="5"/>
  <c r="Z1" i="5"/>
  <c r="Y1" i="5"/>
  <c r="X1" i="5"/>
  <c r="W1" i="5"/>
  <c r="V1" i="5"/>
  <c r="U1" i="5"/>
  <c r="T1" i="5"/>
  <c r="S1" i="5"/>
  <c r="R1" i="5"/>
  <c r="Q1" i="5"/>
  <c r="P1" i="5"/>
  <c r="O1" i="5"/>
  <c r="N1" i="5"/>
  <c r="M1" i="5"/>
  <c r="L1" i="5"/>
  <c r="K1" i="5"/>
  <c r="J1" i="5"/>
  <c r="I1" i="5"/>
  <c r="H1" i="5"/>
  <c r="G1" i="5"/>
  <c r="F1" i="5"/>
  <c r="E1" i="5"/>
  <c r="D1" i="5"/>
  <c r="C1" i="5"/>
  <c r="B1" i="5"/>
  <c r="K20" i="4"/>
  <c r="AH9" i="4" a="1"/>
  <c r="AH9" i="4" s="1"/>
  <c r="AH21" i="4" s="1"/>
  <c r="AD9" i="4" a="1"/>
  <c r="AD9" i="4" s="1"/>
  <c r="AD21" i="4" s="1"/>
  <c r="Z9" i="4" a="1"/>
  <c r="Z9" i="4" s="1"/>
  <c r="Z21" i="4" s="1"/>
  <c r="V9" i="4" a="1"/>
  <c r="V9" i="4" s="1"/>
  <c r="V21" i="4" s="1"/>
  <c r="R9" i="4" a="1"/>
  <c r="R9" i="4" s="1"/>
  <c r="R21" i="4" s="1"/>
  <c r="N9" i="4" a="1"/>
  <c r="N9" i="4" s="1"/>
  <c r="N21" i="4" s="1"/>
  <c r="L9" i="4" a="1"/>
  <c r="L9" i="4" s="1"/>
  <c r="L21" i="4" s="1"/>
  <c r="J9" i="4" a="1"/>
  <c r="J9" i="4" s="1"/>
  <c r="J21" i="4" s="1"/>
  <c r="H9" i="4" a="1"/>
  <c r="H9" i="4" s="1"/>
  <c r="H21" i="4" s="1"/>
  <c r="F9" i="4" a="1"/>
  <c r="F9" i="4" s="1"/>
  <c r="F21" i="4" s="1"/>
  <c r="D9" i="4" a="1"/>
  <c r="D9" i="4" s="1"/>
  <c r="D21" i="4" s="1"/>
  <c r="B9" i="4" a="1"/>
  <c r="B9" i="4" s="1"/>
  <c r="B21" i="4" s="1"/>
  <c r="AI8" i="4" a="1"/>
  <c r="AI8" i="4" s="1"/>
  <c r="AI20" i="4" s="1"/>
  <c r="AH8" i="4" a="1"/>
  <c r="AH8" i="4" s="1"/>
  <c r="AH20" i="4" s="1"/>
  <c r="AF8" i="4" a="1"/>
  <c r="AF8" i="4" s="1"/>
  <c r="AF20" i="4" s="1"/>
  <c r="AD8" i="4" a="1"/>
  <c r="AD8" i="4" s="1"/>
  <c r="AD20" i="4" s="1"/>
  <c r="AB8" i="4" a="1"/>
  <c r="AB8" i="4" s="1"/>
  <c r="AB20" i="4" s="1"/>
  <c r="AA8" i="4" a="1"/>
  <c r="AA8" i="4" s="1"/>
  <c r="AA20" i="4" s="1"/>
  <c r="Z8" i="4" a="1"/>
  <c r="Z8" i="4" s="1"/>
  <c r="Z20" i="4" s="1"/>
  <c r="X8" i="4" a="1"/>
  <c r="X8" i="4" s="1"/>
  <c r="X20" i="4" s="1"/>
  <c r="V8" i="4" a="1"/>
  <c r="V8" i="4" s="1"/>
  <c r="V20" i="4" s="1"/>
  <c r="T8" i="4" a="1"/>
  <c r="T8" i="4" s="1"/>
  <c r="T20" i="4" s="1"/>
  <c r="S8" i="4" a="1"/>
  <c r="S8" i="4" s="1"/>
  <c r="S20" i="4" s="1"/>
  <c r="R8" i="4" a="1"/>
  <c r="R8" i="4" s="1"/>
  <c r="R20" i="4" s="1"/>
  <c r="P8" i="4" a="1"/>
  <c r="P8" i="4" s="1"/>
  <c r="P20" i="4" s="1"/>
  <c r="N8" i="4" a="1"/>
  <c r="N8" i="4" s="1"/>
  <c r="N20" i="4" s="1"/>
  <c r="L8" i="4" a="1"/>
  <c r="L8" i="4" s="1"/>
  <c r="L20" i="4" s="1"/>
  <c r="K8" i="4" a="1"/>
  <c r="K8" i="4" s="1"/>
  <c r="J8" i="4" a="1"/>
  <c r="J8" i="4" s="1"/>
  <c r="J20" i="4" s="1"/>
  <c r="H8" i="4" a="1"/>
  <c r="H8" i="4" s="1"/>
  <c r="H20" i="4" s="1"/>
  <c r="F8" i="4" a="1"/>
  <c r="F8" i="4" s="1"/>
  <c r="F20" i="4" s="1"/>
  <c r="D8" i="4" a="1"/>
  <c r="D8" i="4" s="1"/>
  <c r="D20" i="4" s="1"/>
  <c r="C8" i="4" a="1"/>
  <c r="C8" i="4" s="1"/>
  <c r="C20" i="4" s="1"/>
  <c r="B8" i="4" a="1"/>
  <c r="B8" i="4" s="1"/>
  <c r="B20" i="4" s="1"/>
  <c r="AI7" i="4"/>
  <c r="AI29" i="4" s="1"/>
  <c r="AH7" i="4"/>
  <c r="AH29" i="4" s="1"/>
  <c r="AG7" i="4"/>
  <c r="AG9" i="4" s="1" a="1"/>
  <c r="AG9" i="4" s="1"/>
  <c r="AG21" i="4" s="1"/>
  <c r="AF7" i="4"/>
  <c r="AF19" i="4" s="1"/>
  <c r="AE7" i="4"/>
  <c r="AD7" i="4"/>
  <c r="AD19" i="4" s="1"/>
  <c r="AC7" i="4"/>
  <c r="AB7" i="4"/>
  <c r="AB19" i="4" s="1"/>
  <c r="AA7" i="4"/>
  <c r="AA29" i="4" s="1"/>
  <c r="Z7" i="4"/>
  <c r="Z29" i="4" s="1"/>
  <c r="Y7" i="4"/>
  <c r="X7" i="4"/>
  <c r="X19" i="4" s="1"/>
  <c r="W7" i="4"/>
  <c r="V7" i="4"/>
  <c r="V19" i="4" s="1"/>
  <c r="U7" i="4"/>
  <c r="U19" i="4" s="1"/>
  <c r="T7" i="4"/>
  <c r="T19" i="4" s="1"/>
  <c r="S7" i="4"/>
  <c r="S29" i="4" s="1"/>
  <c r="R7" i="4"/>
  <c r="R29" i="4" s="1"/>
  <c r="Q7" i="4"/>
  <c r="Q9" i="4" s="1" a="1"/>
  <c r="Q9" i="4" s="1"/>
  <c r="Q21" i="4" s="1"/>
  <c r="P7" i="4"/>
  <c r="P19" i="4" s="1"/>
  <c r="O7" i="4"/>
  <c r="N7" i="4"/>
  <c r="N19" i="4" s="1"/>
  <c r="M7" i="4"/>
  <c r="M19" i="4" s="1"/>
  <c r="L7" i="4"/>
  <c r="L19" i="4" s="1"/>
  <c r="K7" i="4"/>
  <c r="K29" i="4" s="1"/>
  <c r="J7" i="4"/>
  <c r="J29" i="4" s="1"/>
  <c r="I7" i="4"/>
  <c r="H7" i="4"/>
  <c r="H19" i="4" s="1"/>
  <c r="G7" i="4"/>
  <c r="F7" i="4"/>
  <c r="F19" i="4" s="1"/>
  <c r="E7" i="4"/>
  <c r="E19" i="4" s="1"/>
  <c r="D7" i="4"/>
  <c r="D19" i="4" s="1"/>
  <c r="C7" i="4"/>
  <c r="C29" i="4" s="1"/>
  <c r="C30" i="4" s="1" a="1"/>
  <c r="C30" i="4" s="1"/>
  <c r="B7" i="4"/>
  <c r="B29" i="4" s="1"/>
  <c r="B30" i="4" s="1" a="1"/>
  <c r="B30" i="4" s="1"/>
  <c r="B31" i="4" s="1"/>
  <c r="B32" i="4" s="1"/>
  <c r="B2" i="5" s="1"/>
  <c r="AN173" i="3"/>
  <c r="AM173" i="3"/>
  <c r="AL173" i="3"/>
  <c r="AK173" i="3"/>
  <c r="AJ173" i="3"/>
  <c r="AI173" i="3"/>
  <c r="AH173" i="3"/>
  <c r="AG173" i="3"/>
  <c r="AF173" i="3"/>
  <c r="AE173" i="3"/>
  <c r="AD173" i="3"/>
  <c r="AC173" i="3"/>
  <c r="AB173" i="3"/>
  <c r="AA173" i="3"/>
  <c r="Z173" i="3"/>
  <c r="Y173" i="3"/>
  <c r="X173" i="3"/>
  <c r="W173" i="3"/>
  <c r="V173" i="3"/>
  <c r="U173" i="3"/>
  <c r="T173" i="3"/>
  <c r="S173" i="3"/>
  <c r="R173" i="3"/>
  <c r="Q173" i="3"/>
  <c r="P173" i="3"/>
  <c r="O173" i="3"/>
  <c r="N173" i="3"/>
  <c r="M173" i="3"/>
  <c r="L173" i="3"/>
  <c r="K173" i="3"/>
  <c r="J173" i="3"/>
  <c r="I173" i="3"/>
  <c r="H173" i="3"/>
  <c r="G173" i="3"/>
  <c r="F173" i="3"/>
  <c r="E173" i="3"/>
  <c r="D173" i="3"/>
  <c r="F165" i="3"/>
  <c r="F164" i="3"/>
  <c r="F160" i="3"/>
  <c r="F159" i="3"/>
  <c r="F158" i="3"/>
  <c r="F156" i="3"/>
  <c r="F145" i="3"/>
  <c r="F144" i="3"/>
  <c r="F143" i="3"/>
  <c r="F142" i="3"/>
  <c r="O141" i="3"/>
  <c r="F140" i="3"/>
  <c r="AA139" i="3"/>
  <c r="AE137" i="3"/>
  <c r="X107" i="3"/>
  <c r="L107" i="3"/>
  <c r="U106" i="3"/>
  <c r="M106" i="3"/>
  <c r="AF105" i="3"/>
  <c r="U105" i="3"/>
  <c r="K105" i="3"/>
  <c r="AL104" i="3"/>
  <c r="AH104" i="3"/>
  <c r="AA104" i="3"/>
  <c r="W104" i="3"/>
  <c r="M104" i="3"/>
  <c r="F104" i="3"/>
  <c r="AJ103" i="3"/>
  <c r="AC103" i="3"/>
  <c r="S103" i="3"/>
  <c r="O103" i="3"/>
  <c r="E103" i="3"/>
  <c r="AH102" i="3"/>
  <c r="AD102" i="3"/>
  <c r="U102" i="3"/>
  <c r="O102" i="3"/>
  <c r="L102" i="3"/>
  <c r="F102" i="3"/>
  <c r="AK101" i="3"/>
  <c r="AE101" i="3"/>
  <c r="AB101" i="3"/>
  <c r="V101" i="3"/>
  <c r="S101" i="3"/>
  <c r="M101" i="3"/>
  <c r="AL100" i="3"/>
  <c r="AH100" i="3"/>
  <c r="AC100" i="3"/>
  <c r="S100" i="3"/>
  <c r="P100" i="3"/>
  <c r="J100" i="3"/>
  <c r="G100" i="3"/>
  <c r="AI99" i="3"/>
  <c r="AF99" i="3"/>
  <c r="Z99" i="3"/>
  <c r="W99" i="3"/>
  <c r="M99" i="3"/>
  <c r="H99" i="3"/>
  <c r="AL98" i="3"/>
  <c r="AC98" i="3"/>
  <c r="X98" i="3"/>
  <c r="U98" i="3"/>
  <c r="P98" i="3"/>
  <c r="M98" i="3"/>
  <c r="H98" i="3"/>
  <c r="E98" i="3"/>
  <c r="AK97" i="3"/>
  <c r="AH97" i="3"/>
  <c r="AF97" i="3"/>
  <c r="AE97" i="3"/>
  <c r="AC97" i="3"/>
  <c r="Z97" i="3"/>
  <c r="X97" i="3"/>
  <c r="W97" i="3"/>
  <c r="U97" i="3"/>
  <c r="R97" i="3"/>
  <c r="P97" i="3"/>
  <c r="O97" i="3"/>
  <c r="M97" i="3"/>
  <c r="J97" i="3"/>
  <c r="H97" i="3"/>
  <c r="G97" i="3"/>
  <c r="E97" i="3"/>
  <c r="AL95" i="3"/>
  <c r="AM141" i="3" s="1"/>
  <c r="AK95" i="3"/>
  <c r="AK106" i="3" s="1"/>
  <c r="AJ95" i="3"/>
  <c r="AI95" i="3"/>
  <c r="AI104" i="3" s="1"/>
  <c r="AH95" i="3"/>
  <c r="AG95" i="3"/>
  <c r="AG98" i="3" s="1"/>
  <c r="AF95" i="3"/>
  <c r="AF100" i="3" s="1"/>
  <c r="AE95" i="3"/>
  <c r="AE100" i="3" s="1"/>
  <c r="AD95" i="3"/>
  <c r="AD100" i="3" s="1"/>
  <c r="AC95" i="3"/>
  <c r="AC101" i="3" s="1"/>
  <c r="AB95" i="3"/>
  <c r="AB103" i="3" s="1"/>
  <c r="AA95" i="3"/>
  <c r="AB153" i="3" s="1"/>
  <c r="Z95" i="3"/>
  <c r="Y95" i="3"/>
  <c r="Y98" i="3" s="1"/>
  <c r="X95" i="3"/>
  <c r="X101" i="3" s="1"/>
  <c r="W95" i="3"/>
  <c r="X146" i="3" s="1"/>
  <c r="V95" i="3"/>
  <c r="W141" i="3" s="1"/>
  <c r="U95" i="3"/>
  <c r="U101" i="3" s="1"/>
  <c r="T95" i="3"/>
  <c r="T99" i="3" s="1"/>
  <c r="S95" i="3"/>
  <c r="R95" i="3"/>
  <c r="Q95" i="3"/>
  <c r="Q100" i="3" s="1"/>
  <c r="P95" i="3"/>
  <c r="P101" i="3" s="1"/>
  <c r="O95" i="3"/>
  <c r="O106" i="3" s="1"/>
  <c r="N95" i="3"/>
  <c r="N106" i="3" s="1"/>
  <c r="M95" i="3"/>
  <c r="M105" i="3" s="1"/>
  <c r="L95" i="3"/>
  <c r="M138" i="3" s="1"/>
  <c r="K95" i="3"/>
  <c r="K101" i="3" s="1"/>
  <c r="J95" i="3"/>
  <c r="I95" i="3"/>
  <c r="H95" i="3"/>
  <c r="H107" i="3" s="1"/>
  <c r="G95" i="3"/>
  <c r="G107" i="3" s="1"/>
  <c r="F95" i="3"/>
  <c r="F98" i="3" s="1"/>
  <c r="E95" i="3"/>
  <c r="E104" i="3" s="1"/>
  <c r="AL94" i="3"/>
  <c r="AI94" i="3"/>
  <c r="AJ143" i="3" s="1"/>
  <c r="AF94" i="3"/>
  <c r="AD94" i="3"/>
  <c r="AA94" i="3"/>
  <c r="X94" i="3"/>
  <c r="Y143" i="3" s="1"/>
  <c r="V94" i="3"/>
  <c r="S94" i="3"/>
  <c r="P94" i="3"/>
  <c r="Q140" i="3" s="1"/>
  <c r="N94" i="3"/>
  <c r="K94" i="3"/>
  <c r="H94" i="3"/>
  <c r="I140" i="3" s="1"/>
  <c r="F94" i="3"/>
  <c r="G143" i="3" s="1"/>
  <c r="AL93" i="3"/>
  <c r="AK93" i="3"/>
  <c r="AK94" i="3" s="1"/>
  <c r="AJ93" i="3"/>
  <c r="AJ94" i="3" s="1"/>
  <c r="AI93" i="3"/>
  <c r="AH93" i="3"/>
  <c r="AH94" i="3" s="1"/>
  <c r="AG93" i="3"/>
  <c r="AG94" i="3" s="1"/>
  <c r="AF93" i="3"/>
  <c r="AE93" i="3"/>
  <c r="AE94" i="3" s="1"/>
  <c r="AD93" i="3"/>
  <c r="AC93" i="3"/>
  <c r="AC94" i="3" s="1"/>
  <c r="AB93" i="3"/>
  <c r="AB94" i="3" s="1"/>
  <c r="AA93" i="3"/>
  <c r="Z93" i="3"/>
  <c r="Z94" i="3" s="1"/>
  <c r="Y93" i="3"/>
  <c r="Y94" i="3" s="1"/>
  <c r="X93" i="3"/>
  <c r="W93" i="3"/>
  <c r="W94" i="3" s="1"/>
  <c r="V93" i="3"/>
  <c r="U93" i="3"/>
  <c r="U94" i="3" s="1"/>
  <c r="T93" i="3"/>
  <c r="T94" i="3" s="1"/>
  <c r="S93" i="3"/>
  <c r="R93" i="3"/>
  <c r="R94" i="3" s="1"/>
  <c r="Q93" i="3"/>
  <c r="Q94" i="3" s="1"/>
  <c r="P93" i="3"/>
  <c r="O93" i="3"/>
  <c r="O94" i="3" s="1"/>
  <c r="N93" i="3"/>
  <c r="M93" i="3"/>
  <c r="M94" i="3" s="1"/>
  <c r="L93" i="3"/>
  <c r="L94" i="3" s="1"/>
  <c r="K93" i="3"/>
  <c r="J93" i="3"/>
  <c r="J94" i="3" s="1"/>
  <c r="I93" i="3"/>
  <c r="I94" i="3" s="1"/>
  <c r="H93" i="3"/>
  <c r="G93" i="3"/>
  <c r="G94" i="3" s="1"/>
  <c r="F93" i="3"/>
  <c r="AK85" i="3"/>
  <c r="AK84" i="3"/>
  <c r="AK83" i="3"/>
  <c r="AK82" i="3"/>
  <c r="AK81" i="3"/>
  <c r="AK80" i="3"/>
  <c r="AK79" i="3"/>
  <c r="AK78" i="3"/>
  <c r="AK77" i="3"/>
  <c r="AK76" i="3"/>
  <c r="AK75" i="3"/>
  <c r="AK74" i="3"/>
  <c r="AK73" i="3"/>
  <c r="AK72" i="3"/>
  <c r="AK69" i="3"/>
  <c r="AK68" i="3"/>
  <c r="AK67" i="3"/>
  <c r="AK66" i="3"/>
  <c r="AK65" i="3"/>
  <c r="AK64" i="3"/>
  <c r="AK63" i="3"/>
  <c r="AK62" i="3"/>
  <c r="AK61" i="3"/>
  <c r="AK60" i="3"/>
  <c r="AK59" i="3"/>
  <c r="AK58" i="3"/>
  <c r="AK57" i="3"/>
  <c r="AK56" i="3"/>
  <c r="AK52" i="3"/>
  <c r="AK51" i="3"/>
  <c r="AK49" i="3"/>
  <c r="AK47" i="3"/>
  <c r="AK46" i="3"/>
  <c r="AK45" i="3"/>
  <c r="AK44" i="3"/>
  <c r="AK43" i="3"/>
  <c r="AK42" i="3"/>
  <c r="AK41" i="3"/>
  <c r="AK40" i="3"/>
  <c r="AK39" i="3"/>
  <c r="AK38" i="3"/>
  <c r="AK37" i="3"/>
  <c r="AK36" i="3"/>
  <c r="AK35" i="3"/>
  <c r="AK34" i="3"/>
  <c r="AK33" i="3"/>
  <c r="AK32" i="3"/>
  <c r="AK28" i="3"/>
  <c r="AK27" i="3"/>
  <c r="AK26" i="3"/>
  <c r="AK25" i="3"/>
  <c r="AK24" i="3"/>
  <c r="AK23" i="3"/>
  <c r="AK22" i="3"/>
  <c r="AK21" i="3"/>
  <c r="AK20" i="3"/>
  <c r="AK19" i="3"/>
  <c r="AK18" i="3"/>
  <c r="AJ8" i="3"/>
  <c r="M165" i="3" l="1"/>
  <c r="M164" i="3"/>
  <c r="M160" i="3"/>
  <c r="M156" i="3"/>
  <c r="M159" i="3"/>
  <c r="M158" i="3"/>
  <c r="M143" i="3"/>
  <c r="M144" i="3"/>
  <c r="M140" i="3"/>
  <c r="M142" i="3"/>
  <c r="U165" i="3"/>
  <c r="U164" i="3"/>
  <c r="U160" i="3"/>
  <c r="U159" i="3"/>
  <c r="U156" i="3"/>
  <c r="U158" i="3"/>
  <c r="U143" i="3"/>
  <c r="U142" i="3"/>
  <c r="U144" i="3"/>
  <c r="U140" i="3"/>
  <c r="AC165" i="3"/>
  <c r="AC164" i="3"/>
  <c r="AC160" i="3"/>
  <c r="AC159" i="3"/>
  <c r="AC156" i="3"/>
  <c r="AC158" i="3"/>
  <c r="AC143" i="3"/>
  <c r="AC142" i="3"/>
  <c r="AC140" i="3"/>
  <c r="AC144" i="3"/>
  <c r="AK165" i="3"/>
  <c r="AK164" i="3"/>
  <c r="AK160" i="3"/>
  <c r="AK159" i="3"/>
  <c r="AK156" i="3"/>
  <c r="AK158" i="3"/>
  <c r="AK143" i="3"/>
  <c r="AK144" i="3"/>
  <c r="AK142" i="3"/>
  <c r="AK140" i="3"/>
  <c r="N159" i="3"/>
  <c r="N158" i="3"/>
  <c r="N164" i="3"/>
  <c r="N165" i="3"/>
  <c r="N143" i="3"/>
  <c r="N160" i="3"/>
  <c r="N140" i="3"/>
  <c r="N156" i="3"/>
  <c r="N142" i="3"/>
  <c r="N144" i="3"/>
  <c r="V164" i="3"/>
  <c r="V158" i="3"/>
  <c r="V165" i="3"/>
  <c r="V160" i="3"/>
  <c r="V159" i="3"/>
  <c r="V144" i="3"/>
  <c r="V143" i="3"/>
  <c r="V140" i="3"/>
  <c r="V156" i="3"/>
  <c r="V142" i="3"/>
  <c r="AD159" i="3"/>
  <c r="AD165" i="3"/>
  <c r="AD160" i="3"/>
  <c r="AD158" i="3"/>
  <c r="AD164" i="3"/>
  <c r="AD142" i="3"/>
  <c r="AD156" i="3"/>
  <c r="AD140" i="3"/>
  <c r="AD143" i="3"/>
  <c r="AD144" i="3"/>
  <c r="AL164" i="3"/>
  <c r="AL158" i="3"/>
  <c r="AL159" i="3"/>
  <c r="AL165" i="3"/>
  <c r="AL160" i="3"/>
  <c r="AL144" i="3"/>
  <c r="AL156" i="3"/>
  <c r="AL142" i="3"/>
  <c r="AL140" i="3"/>
  <c r="AL143" i="3"/>
  <c r="P165" i="3"/>
  <c r="P159" i="3"/>
  <c r="P158" i="3"/>
  <c r="P164" i="3"/>
  <c r="P156" i="3"/>
  <c r="P160" i="3"/>
  <c r="P140" i="3"/>
  <c r="P142" i="3"/>
  <c r="P144" i="3"/>
  <c r="P143" i="3"/>
  <c r="AF165" i="3"/>
  <c r="AF160" i="3"/>
  <c r="AF158" i="3"/>
  <c r="AF164" i="3"/>
  <c r="AF156" i="3"/>
  <c r="AF140" i="3"/>
  <c r="AF143" i="3"/>
  <c r="AF159" i="3"/>
  <c r="AF144" i="3"/>
  <c r="AF142" i="3"/>
  <c r="X165" i="3"/>
  <c r="X164" i="3"/>
  <c r="X158" i="3"/>
  <c r="X160" i="3"/>
  <c r="X159" i="3"/>
  <c r="X156" i="3"/>
  <c r="X143" i="3"/>
  <c r="X140" i="3"/>
  <c r="X144" i="3"/>
  <c r="X142" i="3"/>
  <c r="J164" i="3"/>
  <c r="J165" i="3"/>
  <c r="J160" i="3"/>
  <c r="J156" i="3"/>
  <c r="J159" i="3"/>
  <c r="J144" i="3"/>
  <c r="J142" i="3"/>
  <c r="J158" i="3"/>
  <c r="J143" i="3"/>
  <c r="J140" i="3"/>
  <c r="R164" i="3"/>
  <c r="R160" i="3"/>
  <c r="R156" i="3"/>
  <c r="R165" i="3"/>
  <c r="R159" i="3"/>
  <c r="R158" i="3"/>
  <c r="R142" i="3"/>
  <c r="R144" i="3"/>
  <c r="R143" i="3"/>
  <c r="R140" i="3"/>
  <c r="Z164" i="3"/>
  <c r="Z160" i="3"/>
  <c r="Z159" i="3"/>
  <c r="Z165" i="3"/>
  <c r="Z156" i="3"/>
  <c r="Z144" i="3"/>
  <c r="Z158" i="3"/>
  <c r="Z142" i="3"/>
  <c r="Z143" i="3"/>
  <c r="Z140" i="3"/>
  <c r="AH164" i="3"/>
  <c r="AH160" i="3"/>
  <c r="AH165" i="3"/>
  <c r="AH156" i="3"/>
  <c r="AH159" i="3"/>
  <c r="AH158" i="3"/>
  <c r="AH143" i="3"/>
  <c r="AH144" i="3"/>
  <c r="AH142" i="3"/>
  <c r="AH140" i="3"/>
  <c r="H165" i="3"/>
  <c r="H158" i="3"/>
  <c r="H160" i="3"/>
  <c r="H156" i="3"/>
  <c r="H164" i="3"/>
  <c r="H140" i="3"/>
  <c r="H144" i="3"/>
  <c r="H142" i="3"/>
  <c r="H159" i="3"/>
  <c r="H143" i="3"/>
  <c r="K165" i="3"/>
  <c r="K164" i="3"/>
  <c r="K160" i="3"/>
  <c r="K156" i="3"/>
  <c r="K159" i="3"/>
  <c r="K158" i="3"/>
  <c r="K144" i="3"/>
  <c r="K142" i="3"/>
  <c r="K143" i="3"/>
  <c r="K140" i="3"/>
  <c r="S159" i="3"/>
  <c r="S165" i="3"/>
  <c r="S164" i="3"/>
  <c r="S160" i="3"/>
  <c r="S156" i="3"/>
  <c r="S158" i="3"/>
  <c r="S144" i="3"/>
  <c r="S142" i="3"/>
  <c r="S143" i="3"/>
  <c r="S140" i="3"/>
  <c r="AA159" i="3"/>
  <c r="AA165" i="3"/>
  <c r="AA164" i="3"/>
  <c r="AA160" i="3"/>
  <c r="AA156" i="3"/>
  <c r="AA158" i="3"/>
  <c r="AA144" i="3"/>
  <c r="AA142" i="3"/>
  <c r="AA143" i="3"/>
  <c r="AA140" i="3"/>
  <c r="AI159" i="3"/>
  <c r="AI165" i="3"/>
  <c r="AI164" i="3"/>
  <c r="AI160" i="3"/>
  <c r="AI143" i="3"/>
  <c r="AI156" i="3"/>
  <c r="AI158" i="3"/>
  <c r="AI144" i="3"/>
  <c r="AI142" i="3"/>
  <c r="AI140" i="3"/>
  <c r="L165" i="3"/>
  <c r="L160" i="3"/>
  <c r="L156" i="3"/>
  <c r="L159" i="3"/>
  <c r="L164" i="3"/>
  <c r="L158" i="3"/>
  <c r="L142" i="3"/>
  <c r="L144" i="3"/>
  <c r="L143" i="3"/>
  <c r="L140" i="3"/>
  <c r="J157" i="3"/>
  <c r="J153" i="3"/>
  <c r="J147" i="3"/>
  <c r="J163" i="3"/>
  <c r="J161" i="3"/>
  <c r="J155" i="3"/>
  <c r="J149" i="3"/>
  <c r="J139" i="3"/>
  <c r="J138" i="3"/>
  <c r="J141" i="3"/>
  <c r="J137" i="3"/>
  <c r="J154" i="3"/>
  <c r="J145" i="3"/>
  <c r="I107" i="3"/>
  <c r="I106" i="3"/>
  <c r="J162" i="3"/>
  <c r="K163" i="3"/>
  <c r="K162" i="3"/>
  <c r="K161" i="3"/>
  <c r="K157" i="3"/>
  <c r="K153" i="3"/>
  <c r="K147" i="3"/>
  <c r="K146" i="3"/>
  <c r="K155" i="3"/>
  <c r="K154" i="3"/>
  <c r="K148" i="3"/>
  <c r="K138" i="3"/>
  <c r="J105" i="3"/>
  <c r="J101" i="3"/>
  <c r="K141" i="3"/>
  <c r="K137" i="3"/>
  <c r="K145" i="3"/>
  <c r="J107" i="3"/>
  <c r="K149" i="3"/>
  <c r="S163" i="3"/>
  <c r="S162" i="3"/>
  <c r="S161" i="3"/>
  <c r="S157" i="3"/>
  <c r="S153" i="3"/>
  <c r="S147" i="3"/>
  <c r="S146" i="3"/>
  <c r="S155" i="3"/>
  <c r="S154" i="3"/>
  <c r="S148" i="3"/>
  <c r="S138" i="3"/>
  <c r="R105" i="3"/>
  <c r="R101" i="3"/>
  <c r="S141" i="3"/>
  <c r="S137" i="3"/>
  <c r="S149" i="3"/>
  <c r="R107" i="3"/>
  <c r="R103" i="3"/>
  <c r="AA163" i="3"/>
  <c r="AA162" i="3"/>
  <c r="AA161" i="3"/>
  <c r="AA157" i="3"/>
  <c r="AA153" i="3"/>
  <c r="AA147" i="3"/>
  <c r="AA146" i="3"/>
  <c r="AA155" i="3"/>
  <c r="AA154" i="3"/>
  <c r="AA148" i="3"/>
  <c r="AA138" i="3"/>
  <c r="Z105" i="3"/>
  <c r="Z101" i="3"/>
  <c r="AA149" i="3"/>
  <c r="AA145" i="3"/>
  <c r="AA141" i="3"/>
  <c r="AA137" i="3"/>
  <c r="Z107" i="3"/>
  <c r="Z103" i="3"/>
  <c r="AI163" i="3"/>
  <c r="AI162" i="3"/>
  <c r="AI161" i="3"/>
  <c r="AI157" i="3"/>
  <c r="AI153" i="3"/>
  <c r="AI147" i="3"/>
  <c r="AI146" i="3"/>
  <c r="AI155" i="3"/>
  <c r="AI154" i="3"/>
  <c r="AI148" i="3"/>
  <c r="AI149" i="3"/>
  <c r="AI138" i="3"/>
  <c r="AH105" i="3"/>
  <c r="AH101" i="3"/>
  <c r="AI141" i="3"/>
  <c r="AI137" i="3"/>
  <c r="AI145" i="3"/>
  <c r="AH107" i="3"/>
  <c r="AH103" i="3"/>
  <c r="N98" i="3"/>
  <c r="V98" i="3"/>
  <c r="AD98" i="3"/>
  <c r="E99" i="3"/>
  <c r="O99" i="3"/>
  <c r="X99" i="3"/>
  <c r="AG99" i="3"/>
  <c r="H100" i="3"/>
  <c r="Z100" i="3"/>
  <c r="AI100" i="3"/>
  <c r="T101" i="3"/>
  <c r="AL101" i="3"/>
  <c r="M102" i="3"/>
  <c r="V102" i="3"/>
  <c r="AE102" i="3"/>
  <c r="G103" i="3"/>
  <c r="P103" i="3"/>
  <c r="AA103" i="3"/>
  <c r="AK103" i="3"/>
  <c r="N104" i="3"/>
  <c r="Y104" i="3"/>
  <c r="L105" i="3"/>
  <c r="W105" i="3"/>
  <c r="AG105" i="3"/>
  <c r="J106" i="3"/>
  <c r="V106" i="3"/>
  <c r="AH106" i="3"/>
  <c r="P107" i="3"/>
  <c r="AM137" i="3"/>
  <c r="AI139" i="3"/>
  <c r="S145" i="3"/>
  <c r="R161" i="3"/>
  <c r="R157" i="3"/>
  <c r="R153" i="3"/>
  <c r="R147" i="3"/>
  <c r="R162" i="3"/>
  <c r="R155" i="3"/>
  <c r="R149" i="3"/>
  <c r="R145" i="3"/>
  <c r="R139" i="3"/>
  <c r="R146" i="3"/>
  <c r="R138" i="3"/>
  <c r="R154" i="3"/>
  <c r="R141" i="3"/>
  <c r="R137" i="3"/>
  <c r="R163" i="3"/>
  <c r="R148" i="3"/>
  <c r="Q107" i="3"/>
  <c r="AG106" i="3"/>
  <c r="L163" i="3"/>
  <c r="L161" i="3"/>
  <c r="L155" i="3"/>
  <c r="L149" i="3"/>
  <c r="L154" i="3"/>
  <c r="L148" i="3"/>
  <c r="L162" i="3"/>
  <c r="L157" i="3"/>
  <c r="L138" i="3"/>
  <c r="L153" i="3"/>
  <c r="L141" i="3"/>
  <c r="L137" i="3"/>
  <c r="L145" i="3"/>
  <c r="L146" i="3"/>
  <c r="L139" i="3"/>
  <c r="T163" i="3"/>
  <c r="T161" i="3"/>
  <c r="T162" i="3"/>
  <c r="T155" i="3"/>
  <c r="T149" i="3"/>
  <c r="T154" i="3"/>
  <c r="T148" i="3"/>
  <c r="T153" i="3"/>
  <c r="T138" i="3"/>
  <c r="T146" i="3"/>
  <c r="T141" i="3"/>
  <c r="T137" i="3"/>
  <c r="T147" i="3"/>
  <c r="T145" i="3"/>
  <c r="T139" i="3"/>
  <c r="S106" i="3"/>
  <c r="AB163" i="3"/>
  <c r="AB162" i="3"/>
  <c r="AB155" i="3"/>
  <c r="AB149" i="3"/>
  <c r="AB161" i="3"/>
  <c r="AB154" i="3"/>
  <c r="AB166" i="3" s="1"/>
  <c r="AB148" i="3"/>
  <c r="AB138" i="3"/>
  <c r="AB145" i="3"/>
  <c r="AB141" i="3"/>
  <c r="AB137" i="3"/>
  <c r="AB147" i="3"/>
  <c r="AA107" i="3"/>
  <c r="AB146" i="3"/>
  <c r="AB157" i="3"/>
  <c r="AB139" i="3"/>
  <c r="AA106" i="3"/>
  <c r="AJ163" i="3"/>
  <c r="AJ161" i="3"/>
  <c r="AJ155" i="3"/>
  <c r="AJ149" i="3"/>
  <c r="AJ162" i="3"/>
  <c r="AJ154" i="3"/>
  <c r="AJ148" i="3"/>
  <c r="AJ138" i="3"/>
  <c r="AJ147" i="3"/>
  <c r="AJ146" i="3"/>
  <c r="AJ141" i="3"/>
  <c r="AJ137" i="3"/>
  <c r="AJ145" i="3"/>
  <c r="AI107" i="3"/>
  <c r="AJ157" i="3"/>
  <c r="AJ153" i="3"/>
  <c r="AJ139" i="3"/>
  <c r="AI106" i="3"/>
  <c r="I97" i="3"/>
  <c r="Q97" i="3"/>
  <c r="Y97" i="3"/>
  <c r="AG97" i="3"/>
  <c r="G98" i="3"/>
  <c r="O98" i="3"/>
  <c r="W98" i="3"/>
  <c r="AE98" i="3"/>
  <c r="G99" i="3"/>
  <c r="P99" i="3"/>
  <c r="Y99" i="3"/>
  <c r="AH99" i="3"/>
  <c r="I100" i="3"/>
  <c r="R100" i="3"/>
  <c r="AA100" i="3"/>
  <c r="AK100" i="3"/>
  <c r="L101" i="3"/>
  <c r="AD101" i="3"/>
  <c r="E102" i="3"/>
  <c r="N102" i="3"/>
  <c r="W102" i="3"/>
  <c r="AG102" i="3"/>
  <c r="H103" i="3"/>
  <c r="Q103" i="3"/>
  <c r="O104" i="3"/>
  <c r="Z104" i="3"/>
  <c r="AK104" i="3"/>
  <c r="X105" i="3"/>
  <c r="AI105" i="3"/>
  <c r="K106" i="3"/>
  <c r="W106" i="3"/>
  <c r="S107" i="3"/>
  <c r="AE141" i="3"/>
  <c r="AF145" i="3"/>
  <c r="X155" i="3"/>
  <c r="T156" i="3"/>
  <c r="T164" i="3"/>
  <c r="T165" i="3"/>
  <c r="T160" i="3"/>
  <c r="T159" i="3"/>
  <c r="T158" i="3"/>
  <c r="T142" i="3"/>
  <c r="T143" i="3"/>
  <c r="T144" i="3"/>
  <c r="T140" i="3"/>
  <c r="Y103" i="3"/>
  <c r="AM165" i="3"/>
  <c r="AM164" i="3"/>
  <c r="AM160" i="3"/>
  <c r="AM159" i="3"/>
  <c r="AM158" i="3"/>
  <c r="AM144" i="3"/>
  <c r="AM156" i="3"/>
  <c r="AM142" i="3"/>
  <c r="AM140" i="3"/>
  <c r="AM143" i="3"/>
  <c r="AK162" i="3"/>
  <c r="AK161" i="3"/>
  <c r="AK163" i="3"/>
  <c r="AK146" i="3"/>
  <c r="AK155" i="3"/>
  <c r="AK149" i="3"/>
  <c r="AK145" i="3"/>
  <c r="AK154" i="3"/>
  <c r="AK157" i="3"/>
  <c r="AK153" i="3"/>
  <c r="AK166" i="3" s="1"/>
  <c r="AK147" i="3"/>
  <c r="AK148" i="3"/>
  <c r="AK141" i="3"/>
  <c r="AK137" i="3"/>
  <c r="AJ104" i="3"/>
  <c r="AJ100" i="3"/>
  <c r="AJ107" i="3"/>
  <c r="AK139" i="3"/>
  <c r="AJ106" i="3"/>
  <c r="Q99" i="3"/>
  <c r="Y102" i="3"/>
  <c r="I103" i="3"/>
  <c r="Q104" i="3"/>
  <c r="O105" i="3"/>
  <c r="Y105" i="3"/>
  <c r="AJ105" i="3"/>
  <c r="Y106" i="3"/>
  <c r="AL106" i="3"/>
  <c r="U138" i="3"/>
  <c r="J146" i="3"/>
  <c r="G165" i="3"/>
  <c r="G164" i="3"/>
  <c r="G160" i="3"/>
  <c r="G159" i="3"/>
  <c r="G158" i="3"/>
  <c r="G144" i="3"/>
  <c r="G156" i="3"/>
  <c r="G140" i="3"/>
  <c r="G142" i="3"/>
  <c r="AE165" i="3"/>
  <c r="AE164" i="3"/>
  <c r="AE160" i="3"/>
  <c r="AE159" i="3"/>
  <c r="AE158" i="3"/>
  <c r="AE144" i="3"/>
  <c r="AE156" i="3"/>
  <c r="AE142" i="3"/>
  <c r="AE140" i="3"/>
  <c r="AE143" i="3"/>
  <c r="AC162" i="3"/>
  <c r="AC161" i="3"/>
  <c r="AC163" i="3"/>
  <c r="AC146" i="3"/>
  <c r="AC155" i="3"/>
  <c r="AC149" i="3"/>
  <c r="AC145" i="3"/>
  <c r="AC154" i="3"/>
  <c r="AC157" i="3"/>
  <c r="AC153" i="3"/>
  <c r="AC147" i="3"/>
  <c r="AC141" i="3"/>
  <c r="AC137" i="3"/>
  <c r="AB104" i="3"/>
  <c r="AB100" i="3"/>
  <c r="AC148" i="3"/>
  <c r="AB107" i="3"/>
  <c r="AC139" i="3"/>
  <c r="AB106" i="3"/>
  <c r="F162" i="3"/>
  <c r="F155" i="3"/>
  <c r="F149" i="3"/>
  <c r="F154" i="3"/>
  <c r="F148" i="3"/>
  <c r="F163" i="3"/>
  <c r="F161" i="3"/>
  <c r="F157" i="3"/>
  <c r="F153" i="3"/>
  <c r="F166" i="3" s="1"/>
  <c r="F147" i="3"/>
  <c r="F141" i="3"/>
  <c r="F137" i="3"/>
  <c r="F146" i="3"/>
  <c r="F139" i="3"/>
  <c r="F138" i="3"/>
  <c r="N162" i="3"/>
  <c r="N163" i="3"/>
  <c r="N155" i="3"/>
  <c r="N149" i="3"/>
  <c r="N161" i="3"/>
  <c r="N154" i="3"/>
  <c r="N148" i="3"/>
  <c r="N157" i="3"/>
  <c r="N153" i="3"/>
  <c r="N147" i="3"/>
  <c r="N141" i="3"/>
  <c r="N137" i="3"/>
  <c r="N145" i="3"/>
  <c r="M107" i="3"/>
  <c r="N139" i="3"/>
  <c r="N146" i="3"/>
  <c r="N138" i="3"/>
  <c r="V162" i="3"/>
  <c r="V155" i="3"/>
  <c r="V149" i="3"/>
  <c r="V154" i="3"/>
  <c r="V148" i="3"/>
  <c r="V157" i="3"/>
  <c r="V153" i="3"/>
  <c r="V147" i="3"/>
  <c r="V163" i="3"/>
  <c r="V161" i="3"/>
  <c r="V146" i="3"/>
  <c r="V141" i="3"/>
  <c r="V137" i="3"/>
  <c r="U107" i="3"/>
  <c r="V139" i="3"/>
  <c r="V145" i="3"/>
  <c r="V138" i="3"/>
  <c r="AD162" i="3"/>
  <c r="AD155" i="3"/>
  <c r="AD149" i="3"/>
  <c r="AD163" i="3"/>
  <c r="AD154" i="3"/>
  <c r="AD148" i="3"/>
  <c r="AD161" i="3"/>
  <c r="AD157" i="3"/>
  <c r="AD153" i="3"/>
  <c r="AD147" i="3"/>
  <c r="AD145" i="3"/>
  <c r="AD141" i="3"/>
  <c r="AD137" i="3"/>
  <c r="AD150" i="3" s="1"/>
  <c r="AC107" i="3"/>
  <c r="AD146" i="3"/>
  <c r="AD139" i="3"/>
  <c r="AD138" i="3"/>
  <c r="AL162" i="3"/>
  <c r="AL163" i="3"/>
  <c r="AL161" i="3"/>
  <c r="AL155" i="3"/>
  <c r="AL149" i="3"/>
  <c r="AL154" i="3"/>
  <c r="AL148" i="3"/>
  <c r="AL157" i="3"/>
  <c r="AL153" i="3"/>
  <c r="AL147" i="3"/>
  <c r="AL141" i="3"/>
  <c r="AL137" i="3"/>
  <c r="AL150" i="3" s="1"/>
  <c r="AL146" i="3"/>
  <c r="AK107" i="3"/>
  <c r="AL145" i="3"/>
  <c r="AL139" i="3"/>
  <c r="AL138" i="3"/>
  <c r="K97" i="3"/>
  <c r="S97" i="3"/>
  <c r="AA97" i="3"/>
  <c r="AI97" i="3"/>
  <c r="I98" i="3"/>
  <c r="Q98" i="3"/>
  <c r="AH98" i="3"/>
  <c r="I99" i="3"/>
  <c r="R99" i="3"/>
  <c r="AA99" i="3"/>
  <c r="AJ99" i="3"/>
  <c r="K100" i="3"/>
  <c r="U100" i="3"/>
  <c r="E101" i="3"/>
  <c r="N101" i="3"/>
  <c r="W101" i="3"/>
  <c r="AF101" i="3"/>
  <c r="G102" i="3"/>
  <c r="Q102" i="3"/>
  <c r="Z102" i="3"/>
  <c r="AI102" i="3"/>
  <c r="J103" i="3"/>
  <c r="T103" i="3"/>
  <c r="AE103" i="3"/>
  <c r="G104" i="3"/>
  <c r="R104" i="3"/>
  <c r="AC104" i="3"/>
  <c r="E105" i="3"/>
  <c r="P105" i="3"/>
  <c r="AA105" i="3"/>
  <c r="AK105" i="3"/>
  <c r="Z106" i="3"/>
  <c r="E107" i="3"/>
  <c r="AF107" i="3"/>
  <c r="AC138" i="3"/>
  <c r="T157" i="3"/>
  <c r="AJ156" i="3"/>
  <c r="AJ164" i="3"/>
  <c r="AJ159" i="3"/>
  <c r="AJ158" i="3"/>
  <c r="AJ165" i="3"/>
  <c r="AJ160" i="3"/>
  <c r="AJ144" i="3"/>
  <c r="AJ142" i="3"/>
  <c r="AJ140" i="3"/>
  <c r="AH163" i="3"/>
  <c r="AH157" i="3"/>
  <c r="AH153" i="3"/>
  <c r="AH147" i="3"/>
  <c r="AH161" i="3"/>
  <c r="AH146" i="3"/>
  <c r="AH155" i="3"/>
  <c r="AH149" i="3"/>
  <c r="AH162" i="3"/>
  <c r="AH139" i="3"/>
  <c r="AH148" i="3"/>
  <c r="AH154" i="3"/>
  <c r="AH138" i="3"/>
  <c r="AH141" i="3"/>
  <c r="AH137" i="3"/>
  <c r="AH145" i="3"/>
  <c r="AG107" i="3"/>
  <c r="I101" i="3"/>
  <c r="W165" i="3"/>
  <c r="W164" i="3"/>
  <c r="W160" i="3"/>
  <c r="W159" i="3"/>
  <c r="W158" i="3"/>
  <c r="W144" i="3"/>
  <c r="W156" i="3"/>
  <c r="W142" i="3"/>
  <c r="W143" i="3"/>
  <c r="W140" i="3"/>
  <c r="M162" i="3"/>
  <c r="M161" i="3"/>
  <c r="M163" i="3"/>
  <c r="M146" i="3"/>
  <c r="M155" i="3"/>
  <c r="M149" i="3"/>
  <c r="M145" i="3"/>
  <c r="M154" i="3"/>
  <c r="M157" i="3"/>
  <c r="M153" i="3"/>
  <c r="M166" i="3" s="1"/>
  <c r="M147" i="3"/>
  <c r="M141" i="3"/>
  <c r="M137" i="3"/>
  <c r="L104" i="3"/>
  <c r="L100" i="3"/>
  <c r="M139" i="3"/>
  <c r="L106" i="3"/>
  <c r="M148" i="3"/>
  <c r="I164" i="3"/>
  <c r="I160" i="3"/>
  <c r="I165" i="3"/>
  <c r="I158" i="3"/>
  <c r="I144" i="3"/>
  <c r="I156" i="3"/>
  <c r="I159" i="3"/>
  <c r="I142" i="3"/>
  <c r="I143" i="3"/>
  <c r="Q164" i="3"/>
  <c r="Q160" i="3"/>
  <c r="Q165" i="3"/>
  <c r="Q158" i="3"/>
  <c r="Q144" i="3"/>
  <c r="Q156" i="3"/>
  <c r="Q142" i="3"/>
  <c r="Q159" i="3"/>
  <c r="Q143" i="3"/>
  <c r="Y164" i="3"/>
  <c r="Y160" i="3"/>
  <c r="Y159" i="3"/>
  <c r="Y165" i="3"/>
  <c r="Y158" i="3"/>
  <c r="Y144" i="3"/>
  <c r="Y156" i="3"/>
  <c r="Y142" i="3"/>
  <c r="AG164" i="3"/>
  <c r="AG160" i="3"/>
  <c r="AG159" i="3"/>
  <c r="AG165" i="3"/>
  <c r="AG158" i="3"/>
  <c r="AG144" i="3"/>
  <c r="AG143" i="3"/>
  <c r="AG156" i="3"/>
  <c r="AG142" i="3"/>
  <c r="G161" i="3"/>
  <c r="G163" i="3"/>
  <c r="G162" i="3"/>
  <c r="G155" i="3"/>
  <c r="G149" i="3"/>
  <c r="G145" i="3"/>
  <c r="G154" i="3"/>
  <c r="G148" i="3"/>
  <c r="G157" i="3"/>
  <c r="G153" i="3"/>
  <c r="G166" i="3" s="1"/>
  <c r="G146" i="3"/>
  <c r="G147" i="3"/>
  <c r="F107" i="3"/>
  <c r="F103" i="3"/>
  <c r="F99" i="3"/>
  <c r="G139" i="3"/>
  <c r="G138" i="3"/>
  <c r="F105" i="3"/>
  <c r="O161" i="3"/>
  <c r="O163" i="3"/>
  <c r="O162" i="3"/>
  <c r="O155" i="3"/>
  <c r="O149" i="3"/>
  <c r="O145" i="3"/>
  <c r="O154" i="3"/>
  <c r="O148" i="3"/>
  <c r="O157" i="3"/>
  <c r="O153" i="3"/>
  <c r="O146" i="3"/>
  <c r="N107" i="3"/>
  <c r="N103" i="3"/>
  <c r="N99" i="3"/>
  <c r="O139" i="3"/>
  <c r="O138" i="3"/>
  <c r="N105" i="3"/>
  <c r="O147" i="3"/>
  <c r="W161" i="3"/>
  <c r="W163" i="3"/>
  <c r="W162" i="3"/>
  <c r="W155" i="3"/>
  <c r="W149" i="3"/>
  <c r="W145" i="3"/>
  <c r="W154" i="3"/>
  <c r="W148" i="3"/>
  <c r="W157" i="3"/>
  <c r="W153" i="3"/>
  <c r="W146" i="3"/>
  <c r="V107" i="3"/>
  <c r="V103" i="3"/>
  <c r="V99" i="3"/>
  <c r="W139" i="3"/>
  <c r="W147" i="3"/>
  <c r="W138" i="3"/>
  <c r="V105" i="3"/>
  <c r="AE161" i="3"/>
  <c r="AE163" i="3"/>
  <c r="AE162" i="3"/>
  <c r="AE155" i="3"/>
  <c r="AE149" i="3"/>
  <c r="AE145" i="3"/>
  <c r="AE154" i="3"/>
  <c r="AE148" i="3"/>
  <c r="AE157" i="3"/>
  <c r="AE153" i="3"/>
  <c r="AE146" i="3"/>
  <c r="AD107" i="3"/>
  <c r="AD103" i="3"/>
  <c r="AD99" i="3"/>
  <c r="AE147" i="3"/>
  <c r="AE139" i="3"/>
  <c r="AE138" i="3"/>
  <c r="AE150" i="3" s="1"/>
  <c r="AD105" i="3"/>
  <c r="AM161" i="3"/>
  <c r="AM163" i="3"/>
  <c r="AM162" i="3"/>
  <c r="AM155" i="3"/>
  <c r="AM149" i="3"/>
  <c r="AM145" i="3"/>
  <c r="AM154" i="3"/>
  <c r="AM148" i="3"/>
  <c r="AM157" i="3"/>
  <c r="AM153" i="3"/>
  <c r="AM166" i="3" s="1"/>
  <c r="AM146" i="3"/>
  <c r="AM147" i="3"/>
  <c r="AL107" i="3"/>
  <c r="AL103" i="3"/>
  <c r="AL99" i="3"/>
  <c r="AM139" i="3"/>
  <c r="AM138" i="3"/>
  <c r="AL105" i="3"/>
  <c r="L97" i="3"/>
  <c r="T97" i="3"/>
  <c r="AB97" i="3"/>
  <c r="AJ97" i="3"/>
  <c r="J98" i="3"/>
  <c r="R98" i="3"/>
  <c r="Z98" i="3"/>
  <c r="AI98" i="3"/>
  <c r="J99" i="3"/>
  <c r="S99" i="3"/>
  <c r="AB99" i="3"/>
  <c r="AK99" i="3"/>
  <c r="M100" i="3"/>
  <c r="V100" i="3"/>
  <c r="F101" i="3"/>
  <c r="O101" i="3"/>
  <c r="AG101" i="3"/>
  <c r="I102" i="3"/>
  <c r="R102" i="3"/>
  <c r="AA102" i="3"/>
  <c r="AJ102" i="3"/>
  <c r="K103" i="3"/>
  <c r="U103" i="3"/>
  <c r="AF103" i="3"/>
  <c r="I104" i="3"/>
  <c r="S104" i="3"/>
  <c r="AD104" i="3"/>
  <c r="G105" i="3"/>
  <c r="Q105" i="3"/>
  <c r="AB105" i="3"/>
  <c r="E106" i="3"/>
  <c r="AC106" i="3"/>
  <c r="G137" i="3"/>
  <c r="AK138" i="3"/>
  <c r="Y140" i="3"/>
  <c r="L147" i="3"/>
  <c r="Z162" i="3"/>
  <c r="Z157" i="3"/>
  <c r="Z153" i="3"/>
  <c r="Z147" i="3"/>
  <c r="Z146" i="3"/>
  <c r="Z163" i="3"/>
  <c r="Z155" i="3"/>
  <c r="Z149" i="3"/>
  <c r="Z161" i="3"/>
  <c r="Z139" i="3"/>
  <c r="Z138" i="3"/>
  <c r="Z154" i="3"/>
  <c r="Z148" i="3"/>
  <c r="Z145" i="3"/>
  <c r="Z141" i="3"/>
  <c r="Z137" i="3"/>
  <c r="Y107" i="3"/>
  <c r="Y100" i="3"/>
  <c r="O165" i="3"/>
  <c r="O164" i="3"/>
  <c r="O160" i="3"/>
  <c r="O159" i="3"/>
  <c r="O158" i="3"/>
  <c r="O144" i="3"/>
  <c r="O156" i="3"/>
  <c r="O142" i="3"/>
  <c r="O143" i="3"/>
  <c r="O140" i="3"/>
  <c r="H161" i="3"/>
  <c r="H162" i="3"/>
  <c r="H154" i="3"/>
  <c r="H148" i="3"/>
  <c r="H163" i="3"/>
  <c r="H157" i="3"/>
  <c r="H153" i="3"/>
  <c r="H147" i="3"/>
  <c r="H155" i="3"/>
  <c r="H146" i="3"/>
  <c r="H139" i="3"/>
  <c r="H138" i="3"/>
  <c r="H145" i="3"/>
  <c r="H141" i="3"/>
  <c r="H137" i="3"/>
  <c r="P161" i="3"/>
  <c r="P163" i="3"/>
  <c r="P154" i="3"/>
  <c r="P148" i="3"/>
  <c r="P157" i="3"/>
  <c r="P153" i="3"/>
  <c r="P147" i="3"/>
  <c r="P162" i="3"/>
  <c r="P155" i="3"/>
  <c r="O107" i="3"/>
  <c r="P145" i="3"/>
  <c r="P139" i="3"/>
  <c r="P146" i="3"/>
  <c r="P138" i="3"/>
  <c r="P149" i="3"/>
  <c r="P141" i="3"/>
  <c r="P137" i="3"/>
  <c r="X161" i="3"/>
  <c r="X154" i="3"/>
  <c r="X148" i="3"/>
  <c r="X162" i="3"/>
  <c r="X157" i="3"/>
  <c r="X153" i="3"/>
  <c r="X147" i="3"/>
  <c r="X163" i="3"/>
  <c r="W107" i="3"/>
  <c r="X139" i="3"/>
  <c r="X149" i="3"/>
  <c r="X145" i="3"/>
  <c r="X138" i="3"/>
  <c r="X141" i="3"/>
  <c r="X137" i="3"/>
  <c r="X150" i="3" s="1"/>
  <c r="AF161" i="3"/>
  <c r="AF154" i="3"/>
  <c r="AF148" i="3"/>
  <c r="AF163" i="3"/>
  <c r="AF157" i="3"/>
  <c r="AF153" i="3"/>
  <c r="AF147" i="3"/>
  <c r="AF146" i="3"/>
  <c r="AE107" i="3"/>
  <c r="AF149" i="3"/>
  <c r="AF139" i="3"/>
  <c r="AF138" i="3"/>
  <c r="AF162" i="3"/>
  <c r="AF155" i="3"/>
  <c r="AF141" i="3"/>
  <c r="AF137" i="3"/>
  <c r="AF150" i="3" s="1"/>
  <c r="K98" i="3"/>
  <c r="S98" i="3"/>
  <c r="AA98" i="3"/>
  <c r="AJ98" i="3"/>
  <c r="K99" i="3"/>
  <c r="AC99" i="3"/>
  <c r="E100" i="3"/>
  <c r="N100" i="3"/>
  <c r="W100" i="3"/>
  <c r="G101" i="3"/>
  <c r="Y101" i="3"/>
  <c r="AI101" i="3"/>
  <c r="J102" i="3"/>
  <c r="S102" i="3"/>
  <c r="AB102" i="3"/>
  <c r="AK102" i="3"/>
  <c r="L103" i="3"/>
  <c r="W103" i="3"/>
  <c r="AG103" i="3"/>
  <c r="J104" i="3"/>
  <c r="U104" i="3"/>
  <c r="AE104" i="3"/>
  <c r="H105" i="3"/>
  <c r="S105" i="3"/>
  <c r="AC105" i="3"/>
  <c r="F106" i="3"/>
  <c r="Q106" i="3"/>
  <c r="AD106" i="3"/>
  <c r="O137" i="3"/>
  <c r="O150" i="3" s="1"/>
  <c r="K139" i="3"/>
  <c r="AG140" i="3"/>
  <c r="J148" i="3"/>
  <c r="AB159" i="3"/>
  <c r="AB156" i="3"/>
  <c r="AB165" i="3"/>
  <c r="AB160" i="3"/>
  <c r="AB158" i="3"/>
  <c r="AB142" i="3"/>
  <c r="AB164" i="3"/>
  <c r="AB143" i="3"/>
  <c r="AB140" i="3"/>
  <c r="U162" i="3"/>
  <c r="U161" i="3"/>
  <c r="U163" i="3"/>
  <c r="U146" i="3"/>
  <c r="U155" i="3"/>
  <c r="U149" i="3"/>
  <c r="U145" i="3"/>
  <c r="U154" i="3"/>
  <c r="U157" i="3"/>
  <c r="U153" i="3"/>
  <c r="U147" i="3"/>
  <c r="U141" i="3"/>
  <c r="U137" i="3"/>
  <c r="T104" i="3"/>
  <c r="T100" i="3"/>
  <c r="T107" i="3"/>
  <c r="U148" i="3"/>
  <c r="U139" i="3"/>
  <c r="T106" i="3"/>
  <c r="I163" i="3"/>
  <c r="I162" i="3"/>
  <c r="I161" i="3"/>
  <c r="I154" i="3"/>
  <c r="I148" i="3"/>
  <c r="I157" i="3"/>
  <c r="I153" i="3"/>
  <c r="I147" i="3"/>
  <c r="I155" i="3"/>
  <c r="I149" i="3"/>
  <c r="I145" i="3"/>
  <c r="I146" i="3"/>
  <c r="I139" i="3"/>
  <c r="H106" i="3"/>
  <c r="H102" i="3"/>
  <c r="I138" i="3"/>
  <c r="I141" i="3"/>
  <c r="I137" i="3"/>
  <c r="H104" i="3"/>
  <c r="Q163" i="3"/>
  <c r="Q162" i="3"/>
  <c r="Q161" i="3"/>
  <c r="Q154" i="3"/>
  <c r="Q148" i="3"/>
  <c r="Q157" i="3"/>
  <c r="Q153" i="3"/>
  <c r="Q147" i="3"/>
  <c r="Q155" i="3"/>
  <c r="Q149" i="3"/>
  <c r="Q145" i="3"/>
  <c r="Q139" i="3"/>
  <c r="P106" i="3"/>
  <c r="P102" i="3"/>
  <c r="Q146" i="3"/>
  <c r="Q138" i="3"/>
  <c r="Q141" i="3"/>
  <c r="Q137" i="3"/>
  <c r="P104" i="3"/>
  <c r="Y163" i="3"/>
  <c r="Y162" i="3"/>
  <c r="Y161" i="3"/>
  <c r="Y154" i="3"/>
  <c r="Y148" i="3"/>
  <c r="Y157" i="3"/>
  <c r="Y153" i="3"/>
  <c r="Y147" i="3"/>
  <c r="Y155" i="3"/>
  <c r="Y149" i="3"/>
  <c r="Y145" i="3"/>
  <c r="Y139" i="3"/>
  <c r="X106" i="3"/>
  <c r="X102" i="3"/>
  <c r="Y138" i="3"/>
  <c r="Y141" i="3"/>
  <c r="Y137" i="3"/>
  <c r="X104" i="3"/>
  <c r="Y146" i="3"/>
  <c r="AG163" i="3"/>
  <c r="AG162" i="3"/>
  <c r="AG161" i="3"/>
  <c r="AG154" i="3"/>
  <c r="AG148" i="3"/>
  <c r="AG157" i="3"/>
  <c r="AG153" i="3"/>
  <c r="AG147" i="3"/>
  <c r="AG155" i="3"/>
  <c r="AG149" i="3"/>
  <c r="AG145" i="3"/>
  <c r="AG139" i="3"/>
  <c r="AF106" i="3"/>
  <c r="AF102" i="3"/>
  <c r="AF98" i="3"/>
  <c r="AG146" i="3"/>
  <c r="AG138" i="3"/>
  <c r="AG141" i="3"/>
  <c r="AG137" i="3"/>
  <c r="AG150" i="3" s="1"/>
  <c r="AF104" i="3"/>
  <c r="F97" i="3"/>
  <c r="N97" i="3"/>
  <c r="V97" i="3"/>
  <c r="AD97" i="3"/>
  <c r="AL97" i="3"/>
  <c r="L98" i="3"/>
  <c r="T98" i="3"/>
  <c r="AB98" i="3"/>
  <c r="AK98" i="3"/>
  <c r="L99" i="3"/>
  <c r="U99" i="3"/>
  <c r="AE99" i="3"/>
  <c r="F100" i="3"/>
  <c r="O100" i="3"/>
  <c r="X100" i="3"/>
  <c r="AG100" i="3"/>
  <c r="H101" i="3"/>
  <c r="Q101" i="3"/>
  <c r="AA101" i="3"/>
  <c r="AJ101" i="3"/>
  <c r="K102" i="3"/>
  <c r="T102" i="3"/>
  <c r="AC102" i="3"/>
  <c r="AL102" i="3"/>
  <c r="M103" i="3"/>
  <c r="X103" i="3"/>
  <c r="AI103" i="3"/>
  <c r="K104" i="3"/>
  <c r="V104" i="3"/>
  <c r="AG104" i="3"/>
  <c r="I105" i="3"/>
  <c r="T105" i="3"/>
  <c r="AE105" i="3"/>
  <c r="G106" i="3"/>
  <c r="R106" i="3"/>
  <c r="AE106" i="3"/>
  <c r="K107" i="3"/>
  <c r="W137" i="3"/>
  <c r="W150" i="3" s="1"/>
  <c r="S139" i="3"/>
  <c r="G141" i="3"/>
  <c r="AB144" i="3"/>
  <c r="H149" i="3"/>
  <c r="G9" i="4" a="1"/>
  <c r="G9" i="4" s="1"/>
  <c r="G21" i="4" s="1"/>
  <c r="G19" i="4"/>
  <c r="G8" i="4" a="1"/>
  <c r="G8" i="4" s="1"/>
  <c r="G20" i="4" s="1"/>
  <c r="O9" i="4" a="1"/>
  <c r="O9" i="4" s="1"/>
  <c r="O21" i="4" s="1"/>
  <c r="O19" i="4"/>
  <c r="O8" i="4" a="1"/>
  <c r="O8" i="4" s="1"/>
  <c r="O20" i="4" s="1"/>
  <c r="O29" i="4"/>
  <c r="W9" i="4" a="1"/>
  <c r="W9" i="4" s="1"/>
  <c r="W21" i="4" s="1"/>
  <c r="W19" i="4"/>
  <c r="W8" i="4" a="1"/>
  <c r="W8" i="4" s="1"/>
  <c r="W20" i="4" s="1"/>
  <c r="W29" i="4"/>
  <c r="AE9" i="4" a="1"/>
  <c r="AE9" i="4" s="1"/>
  <c r="AE21" i="4" s="1"/>
  <c r="AE19" i="4"/>
  <c r="AE29" i="4"/>
  <c r="AE8" i="4" a="1"/>
  <c r="AE8" i="4" s="1"/>
  <c r="AE20" i="4" s="1"/>
  <c r="G29" i="4"/>
  <c r="G30" i="4" s="1" a="1"/>
  <c r="G30" i="4" s="1"/>
  <c r="E9" i="4" a="1"/>
  <c r="E9" i="4" s="1"/>
  <c r="E21" i="4" s="1"/>
  <c r="I19" i="4"/>
  <c r="I8" i="4" a="1"/>
  <c r="I8" i="4" s="1"/>
  <c r="I20" i="4" s="1"/>
  <c r="I29" i="4"/>
  <c r="Q19" i="4"/>
  <c r="Q8" i="4" a="1"/>
  <c r="Q8" i="4" s="1"/>
  <c r="Q20" i="4" s="1"/>
  <c r="Q29" i="4"/>
  <c r="Y19" i="4"/>
  <c r="Y8" i="4" a="1"/>
  <c r="Y8" i="4" s="1"/>
  <c r="Y20" i="4" s="1"/>
  <c r="Y29" i="4"/>
  <c r="AG19" i="4"/>
  <c r="AG8" i="4" a="1"/>
  <c r="AG8" i="4" s="1"/>
  <c r="AG20" i="4" s="1"/>
  <c r="AG29" i="4"/>
  <c r="U9" i="4" a="1"/>
  <c r="U9" i="4" s="1"/>
  <c r="U21" i="4" s="1"/>
  <c r="I9" i="4" a="1"/>
  <c r="I9" i="4" s="1"/>
  <c r="I21" i="4" s="1"/>
  <c r="Y9" i="4" a="1"/>
  <c r="Y9" i="4" s="1"/>
  <c r="Y21" i="4" s="1"/>
  <c r="E8" i="4" a="1"/>
  <c r="E8" i="4" s="1"/>
  <c r="E20" i="4" s="1"/>
  <c r="E29" i="4"/>
  <c r="E30" i="4" s="1" a="1"/>
  <c r="E30" i="4" s="1"/>
  <c r="M8" i="4" a="1"/>
  <c r="M8" i="4" s="1"/>
  <c r="M20" i="4" s="1"/>
  <c r="M29" i="4"/>
  <c r="U8" i="4" a="1"/>
  <c r="U8" i="4" s="1"/>
  <c r="U20" i="4" s="1"/>
  <c r="U29" i="4"/>
  <c r="AC8" i="4" a="1"/>
  <c r="AC8" i="4" s="1"/>
  <c r="AC20" i="4" s="1"/>
  <c r="AC29" i="4"/>
  <c r="AC19" i="4"/>
  <c r="M9" i="4" a="1"/>
  <c r="M9" i="4" s="1"/>
  <c r="M21" i="4" s="1"/>
  <c r="AC9" i="4" a="1"/>
  <c r="AC9" i="4" s="1"/>
  <c r="AC21" i="4" s="1"/>
  <c r="B19" i="4"/>
  <c r="J19" i="4"/>
  <c r="R19" i="4"/>
  <c r="Z19" i="4"/>
  <c r="AH19" i="4"/>
  <c r="D29" i="4"/>
  <c r="D30" i="4" s="1" a="1"/>
  <c r="D30" i="4" s="1"/>
  <c r="D31" i="4" s="1"/>
  <c r="D32" i="4" s="1"/>
  <c r="D2" i="5" s="1"/>
  <c r="L29" i="4"/>
  <c r="T29" i="4"/>
  <c r="AB29" i="4"/>
  <c r="P9" i="4" a="1"/>
  <c r="P9" i="4" s="1"/>
  <c r="P21" i="4" s="1"/>
  <c r="T9" i="4" a="1"/>
  <c r="T9" i="4" s="1"/>
  <c r="T21" i="4" s="1"/>
  <c r="X9" i="4" a="1"/>
  <c r="X9" i="4" s="1"/>
  <c r="X21" i="4" s="1"/>
  <c r="AB9" i="4" a="1"/>
  <c r="AB9" i="4" s="1"/>
  <c r="AB21" i="4" s="1"/>
  <c r="AF9" i="4" a="1"/>
  <c r="AF9" i="4" s="1"/>
  <c r="AF21" i="4" s="1"/>
  <c r="C19" i="4"/>
  <c r="K19" i="4"/>
  <c r="S19" i="4"/>
  <c r="AA19" i="4"/>
  <c r="AI19" i="4"/>
  <c r="F29" i="4"/>
  <c r="F30" i="4" s="1" a="1"/>
  <c r="F30" i="4" s="1"/>
  <c r="F31" i="4" s="1"/>
  <c r="F32" i="4" s="1"/>
  <c r="F2" i="5" s="1"/>
  <c r="N29" i="4"/>
  <c r="V29" i="4"/>
  <c r="AD29" i="4"/>
  <c r="H29" i="4"/>
  <c r="P29" i="4"/>
  <c r="X29" i="4"/>
  <c r="AF29" i="4"/>
  <c r="C9" i="4" a="1"/>
  <c r="C9" i="4" s="1"/>
  <c r="C21" i="4" s="1"/>
  <c r="C31" i="4" s="1"/>
  <c r="C32" i="4" s="1"/>
  <c r="C2" i="5" s="1"/>
  <c r="K9" i="4" a="1"/>
  <c r="K9" i="4" s="1"/>
  <c r="K21" i="4" s="1"/>
  <c r="S9" i="4" a="1"/>
  <c r="S9" i="4" s="1"/>
  <c r="S21" i="4" s="1"/>
  <c r="AA9" i="4" a="1"/>
  <c r="AA9" i="4" s="1"/>
  <c r="AA21" i="4" s="1"/>
  <c r="AI9" i="4" a="1"/>
  <c r="AI9" i="4" s="1"/>
  <c r="AI21" i="4" s="1"/>
  <c r="Y166" i="3" l="1"/>
  <c r="Q150" i="3"/>
  <c r="P150" i="3"/>
  <c r="AH166" i="3"/>
  <c r="AL166" i="3"/>
  <c r="N150" i="3"/>
  <c r="R166" i="3"/>
  <c r="AI166" i="3"/>
  <c r="H150" i="3"/>
  <c r="H166" i="3"/>
  <c r="Z166" i="3"/>
  <c r="AD166" i="3"/>
  <c r="AC150" i="3"/>
  <c r="AK150" i="3"/>
  <c r="AJ166" i="3"/>
  <c r="X166" i="3"/>
  <c r="AE166" i="3"/>
  <c r="M150" i="3"/>
  <c r="T166" i="3"/>
  <c r="J150" i="3"/>
  <c r="E31" i="4"/>
  <c r="E32" i="4" s="1"/>
  <c r="E2" i="5" s="1"/>
  <c r="Q166" i="3"/>
  <c r="I150" i="3"/>
  <c r="U150" i="3"/>
  <c r="AF166" i="3"/>
  <c r="P166" i="3"/>
  <c r="N166" i="3"/>
  <c r="AA166" i="3"/>
  <c r="S150" i="3"/>
  <c r="J166" i="3"/>
  <c r="Z150" i="3"/>
  <c r="W166" i="3"/>
  <c r="AH150" i="3"/>
  <c r="V166" i="3"/>
  <c r="AC166" i="3"/>
  <c r="AG166" i="3"/>
  <c r="AJ150" i="3"/>
  <c r="L150" i="3"/>
  <c r="R150" i="3"/>
  <c r="AM150" i="3"/>
  <c r="AI150" i="3"/>
  <c r="S166" i="3"/>
  <c r="K150" i="3"/>
  <c r="AI30" i="4"/>
  <c r="AI31" i="4" s="1"/>
  <c r="AI32" i="4" s="1"/>
  <c r="AI2" i="5" s="1"/>
  <c r="AA30" i="4"/>
  <c r="AA31" i="4" s="1"/>
  <c r="AA32" i="4" s="1"/>
  <c r="AA2" i="5" s="1"/>
  <c r="S30" i="4"/>
  <c r="S31" i="4" s="1"/>
  <c r="S32" i="4" s="1"/>
  <c r="S2" i="5" s="1"/>
  <c r="K30" i="4"/>
  <c r="K31" i="4" s="1"/>
  <c r="K32" i="4" s="1"/>
  <c r="K2" i="5" s="1"/>
  <c r="AH30" i="4"/>
  <c r="AH31" i="4" s="1"/>
  <c r="AH32" i="4" s="1"/>
  <c r="AH2" i="5" s="1"/>
  <c r="Z30" i="4"/>
  <c r="Z31" i="4" s="1"/>
  <c r="Z32" i="4" s="1"/>
  <c r="Z2" i="5" s="1"/>
  <c r="R30" i="4"/>
  <c r="R31" i="4" s="1"/>
  <c r="R32" i="4" s="1"/>
  <c r="R2" i="5" s="1"/>
  <c r="J30" i="4"/>
  <c r="J31" i="4" s="1"/>
  <c r="J32" i="4" s="1"/>
  <c r="J2" i="5" s="1"/>
  <c r="G31" i="4"/>
  <c r="G32" i="4" s="1"/>
  <c r="G2" i="5" s="1"/>
  <c r="AG30" i="4"/>
  <c r="AG31" i="4" s="1"/>
  <c r="AG32" i="4" s="1"/>
  <c r="AG2" i="5" s="1"/>
  <c r="Y30" i="4"/>
  <c r="Y31" i="4" s="1"/>
  <c r="Y32" i="4" s="1"/>
  <c r="Y2" i="5" s="1"/>
  <c r="Q30" i="4"/>
  <c r="Q31" i="4" s="1"/>
  <c r="Q32" i="4" s="1"/>
  <c r="Q2" i="5" s="1"/>
  <c r="I30" i="4"/>
  <c r="I31" i="4" s="1"/>
  <c r="I32" i="4" s="1"/>
  <c r="I2" i="5" s="1"/>
  <c r="AF30" i="4"/>
  <c r="AF31" i="4" s="1"/>
  <c r="AF32" i="4" s="1"/>
  <c r="AF2" i="5" s="1"/>
  <c r="X30" i="4"/>
  <c r="X31" i="4" s="1"/>
  <c r="X32" i="4" s="1"/>
  <c r="X2" i="5" s="1"/>
  <c r="P30" i="4"/>
  <c r="P31" i="4" s="1"/>
  <c r="P32" i="4" s="1"/>
  <c r="P2" i="5" s="1"/>
  <c r="H30" i="4"/>
  <c r="H31" i="4" s="1"/>
  <c r="H32" i="4" s="1"/>
  <c r="H2" i="5" s="1"/>
  <c r="AD30" i="4"/>
  <c r="AD31" i="4" s="1"/>
  <c r="AD32" i="4" s="1"/>
  <c r="AD2" i="5" s="1"/>
  <c r="V30" i="4"/>
  <c r="V31" i="4" s="1"/>
  <c r="V32" i="4" s="1"/>
  <c r="V2" i="5" s="1"/>
  <c r="N30" i="4"/>
  <c r="N31" i="4" s="1"/>
  <c r="N32" i="4" s="1"/>
  <c r="N2" i="5" s="1"/>
  <c r="AC30" i="4"/>
  <c r="AC31" i="4" s="1"/>
  <c r="AC32" i="4" s="1"/>
  <c r="AC2" i="5" s="1"/>
  <c r="U30" i="4"/>
  <c r="U31" i="4" s="1"/>
  <c r="U32" i="4" s="1"/>
  <c r="U2" i="5" s="1"/>
  <c r="M30" i="4"/>
  <c r="M31" i="4" s="1"/>
  <c r="M32" i="4" s="1"/>
  <c r="M2" i="5" s="1"/>
  <c r="AB30" i="4"/>
  <c r="AB31" i="4" s="1"/>
  <c r="AB32" i="4" s="1"/>
  <c r="AB2" i="5" s="1"/>
  <c r="T30" i="4"/>
  <c r="T31" i="4" s="1"/>
  <c r="T32" i="4" s="1"/>
  <c r="T2" i="5" s="1"/>
  <c r="L30" i="4"/>
  <c r="L31" i="4" s="1"/>
  <c r="L32" i="4" s="1"/>
  <c r="L2" i="5" s="1"/>
  <c r="W30" i="4"/>
  <c r="W31" i="4" s="1"/>
  <c r="W32" i="4" s="1"/>
  <c r="W2" i="5" s="1"/>
  <c r="O30" i="4"/>
  <c r="O31" i="4" s="1"/>
  <c r="O32" i="4" s="1"/>
  <c r="O2" i="5" s="1"/>
  <c r="AE30" i="4"/>
  <c r="AE31" i="4" s="1"/>
  <c r="AE32" i="4" s="1"/>
  <c r="AE2" i="5" s="1"/>
  <c r="Y150" i="3"/>
  <c r="I166" i="3"/>
  <c r="U166" i="3"/>
  <c r="O166" i="3"/>
  <c r="V150" i="3"/>
  <c r="T150" i="3"/>
  <c r="G150" i="3"/>
  <c r="F150" i="3"/>
  <c r="AB150" i="3"/>
  <c r="L166" i="3"/>
  <c r="AA150" i="3"/>
  <c r="K166" i="3"/>
</calcChain>
</file>

<file path=xl/sharedStrings.xml><?xml version="1.0" encoding="utf-8"?>
<sst xmlns="http://schemas.openxmlformats.org/spreadsheetml/2006/main" count="338" uniqueCount="215">
  <si>
    <t>BLP BAU LCFS Percentage</t>
  </si>
  <si>
    <t>Source:</t>
  </si>
  <si>
    <t>National Renewable Fuel Standard Information</t>
  </si>
  <si>
    <t>U.S. EPA</t>
  </si>
  <si>
    <t>EPA Finalizes Regulations for the National Renewable Fuel Standard Program for 2010 and Beyond</t>
  </si>
  <si>
    <t>https://www.epa.gov/sites/production/files/2015-08/documents/420f10007.pdf</t>
  </si>
  <si>
    <t>Pages 3-5</t>
  </si>
  <si>
    <t>Quantities of Transportation Fuel Consumed in Future Years</t>
  </si>
  <si>
    <t>EIA</t>
  </si>
  <si>
    <t>Annual Energy Outlook 2019</t>
  </si>
  <si>
    <t>https://www.eia.gov/outlooks/aeo/tables_ref.cfm</t>
  </si>
  <si>
    <t>Table 7</t>
  </si>
  <si>
    <t>Notes</t>
  </si>
  <si>
    <t>The National Renewable Fuel Standard is specified in gallons of renewable fuel</t>
  </si>
  <si>
    <t>and a requirement for percent decarbonization of that fuel relative to a baseline</t>
  </si>
  <si>
    <t>fuel type.  We convert from gallons to a share of total fuel, then multiply by the</t>
  </si>
  <si>
    <t>required decarbonization percentage, to convert the policy into the form</t>
  </si>
  <si>
    <t>needed for the LCFS in the EPS.</t>
  </si>
  <si>
    <t>Notes (Sarah Dodamead):</t>
  </si>
  <si>
    <t>There are no texas specific fuel standards</t>
  </si>
  <si>
    <t xml:space="preserve">Table 7 is updated with a combined population, person miles multplier </t>
  </si>
  <si>
    <t xml:space="preserve">there is no consistent increase in USA ton miles of freight (1980-2018 rate of increase shown on AEO Table 7 tab) but bts.dot.gov says TX expirenced an increase from 2012-2019 so the annual percent increase in population was added to the annula increase in ton miles of freight in addition to the TX multplier </t>
  </si>
  <si>
    <t>Freight Trucks</t>
  </si>
  <si>
    <t>Rail, Freight</t>
  </si>
  <si>
    <t>Shipping, Domestic</t>
  </si>
  <si>
    <t>Shipping, International</t>
  </si>
  <si>
    <t>Lubricants</t>
  </si>
  <si>
    <t>Pipeline Fuel</t>
  </si>
  <si>
    <t>https://www.bts.gov/us-ton-miles-freight</t>
  </si>
  <si>
    <t xml:space="preserve">Percent change in US ton-mile of freight </t>
  </si>
  <si>
    <t>https://www.bts.dot.gov/sites/bts.dot.gov/files/states2020/Texas.pdf</t>
  </si>
  <si>
    <t xml:space="preserve">Texas 2018 ton-mile of freight flow </t>
  </si>
  <si>
    <t>1.2t</t>
  </si>
  <si>
    <t>with a 20% increase from 2012</t>
  </si>
  <si>
    <t>EISA Renewable Fuel Volume Requirements (billion gallons)</t>
  </si>
  <si>
    <t>Year</t>
  </si>
  <si>
    <t>Cellulosic biofuel
requirement</t>
  </si>
  <si>
    <t>Biomass- based diesel
requirement</t>
  </si>
  <si>
    <t>Total Advanced biofuel
requirement</t>
  </si>
  <si>
    <t>Total renewable fuel requirement</t>
  </si>
  <si>
    <t>n/a</t>
  </si>
  <si>
    <t>a</t>
  </si>
  <si>
    <t>2023+</t>
  </si>
  <si>
    <t>b</t>
  </si>
  <si>
    <t>a To be determined by EPA through a future rulemaking, but no less than 1.0 billion gallons.</t>
  </si>
  <si>
    <t>b To be determined by EPA through a future rulemaking.</t>
  </si>
  <si>
    <t>Lifecycle GHG Thresholds Specified in EISA</t>
  </si>
  <si>
    <t>(percent reduction from 2005 baseline fuel)</t>
  </si>
  <si>
    <t>Renewable Fuel</t>
  </si>
  <si>
    <t>Advanced Biofuel</t>
  </si>
  <si>
    <t>Biomass-based diesel</t>
  </si>
  <si>
    <t>Cellulosic biofuel</t>
  </si>
  <si>
    <t>ref2019.d111618a</t>
  </si>
  <si>
    <t>Report</t>
  </si>
  <si>
    <t>TX Person-Miles:</t>
  </si>
  <si>
    <t>(Better metric to use than freight miles)</t>
  </si>
  <si>
    <t>Scenario</t>
  </si>
  <si>
    <t>ref2019</t>
  </si>
  <si>
    <t>Reference case</t>
  </si>
  <si>
    <t>TX Freight miles 2018 (billion):</t>
  </si>
  <si>
    <t>TX Freight-ton miles 2018 (trillion):</t>
  </si>
  <si>
    <t>Datekey</t>
  </si>
  <si>
    <t>d111618a</t>
  </si>
  <si>
    <t>USA person-miles:</t>
  </si>
  <si>
    <t>Release Date</t>
  </si>
  <si>
    <t>USA freight miles 2018 (billion):</t>
  </si>
  <si>
    <t>USA freight-ton miles 2018 (trillion):</t>
  </si>
  <si>
    <t>person-miles ratio:</t>
  </si>
  <si>
    <t>freight miles multplier:</t>
  </si>
  <si>
    <t>freight-ton miles multplier:</t>
  </si>
  <si>
    <t>TKI000</t>
  </si>
  <si>
    <t>7. Transportation Sector Key Indicators and Delivered Energy Consumption</t>
  </si>
  <si>
    <t>2018-</t>
  </si>
  <si>
    <t>Key Indicators and Consumption</t>
  </si>
  <si>
    <t>Key Indicators</t>
  </si>
  <si>
    <t>Travel Indicators</t>
  </si>
  <si>
    <t>(billion vehicle miles traveled)</t>
  </si>
  <si>
    <t>TKI000:ba_Light-DutyVeh</t>
  </si>
  <si>
    <t>Light-Duty Vehicles less than 8,501 pounds</t>
  </si>
  <si>
    <t>TKI000:ba_CommercialLig</t>
  </si>
  <si>
    <t>Commercial Light Trucks 1/</t>
  </si>
  <si>
    <t>TKI000:ba_FreightTrucks</t>
  </si>
  <si>
    <t>Freight Trucks greater than 10,000 pounds</t>
  </si>
  <si>
    <t>TKI000:buspassmiles</t>
  </si>
  <si>
    <t>(billion passenger miles traveled)</t>
  </si>
  <si>
    <t>TKI000:railpassmiles</t>
  </si>
  <si>
    <t>Bus Transportation</t>
  </si>
  <si>
    <t>Passenger Rail</t>
  </si>
  <si>
    <t>TKI000:ba_Air</t>
  </si>
  <si>
    <t>(billion seat miles available)</t>
  </si>
  <si>
    <t>Air</t>
  </si>
  <si>
    <t>TKI000:ba_Rail</t>
  </si>
  <si>
    <t>(billion ton miles traveled)</t>
  </si>
  <si>
    <t>TKI000:ba_DomesticShipp</t>
  </si>
  <si>
    <t>Rail</t>
  </si>
  <si>
    <t>Domestic Shipping</t>
  </si>
  <si>
    <t>Energy Efficiency Indicators</t>
  </si>
  <si>
    <t>TKI000:ca_AvgCAFEStand</t>
  </si>
  <si>
    <t>(miles per gallon)</t>
  </si>
  <si>
    <t>TKI000:ca_CarCAFEStand</t>
  </si>
  <si>
    <t>New Light-Duty Vehicle CAFE Standard 2/</t>
  </si>
  <si>
    <t>TKI000:ca_TwukCAFEStand</t>
  </si>
  <si>
    <t>New Car 2/</t>
  </si>
  <si>
    <t>TKI000:ca_NewVehCred</t>
  </si>
  <si>
    <t>New Light Truck 2/</t>
  </si>
  <si>
    <t>TKI000:ca_NewCarCred</t>
  </si>
  <si>
    <t>Compliance New Light-Duty Vehicle 3/</t>
  </si>
  <si>
    <t>TKI000:ca_NewTwukCred</t>
  </si>
  <si>
    <t>New Car 3/</t>
  </si>
  <si>
    <t>TKI000:ca_TestedNewVeh</t>
  </si>
  <si>
    <t>New Light Truck 3/</t>
  </si>
  <si>
    <t>TKI000:ca_TestedNewCar</t>
  </si>
  <si>
    <t>Tested New Light-Duty Vehicle 4/</t>
  </si>
  <si>
    <t>TKI000:ca_TestedNewTwuk</t>
  </si>
  <si>
    <t>New Car 4/</t>
  </si>
  <si>
    <t>TKI000:ca_OnRoadNewVeh</t>
  </si>
  <si>
    <t>New Light Truck 4/</t>
  </si>
  <si>
    <t>TKI000:ca_OnRoadNewCar</t>
  </si>
  <si>
    <t>On-Road New Light-Duty Vehicle 5/</t>
  </si>
  <si>
    <t>TKI000:ca_OnRoadNewTwuk</t>
  </si>
  <si>
    <t>New Car 5/</t>
  </si>
  <si>
    <t>TKI000:ca_Light-DutySto</t>
  </si>
  <si>
    <t>New Light Truck 5/</t>
  </si>
  <si>
    <t>TKI000:ca_NewCommercial</t>
  </si>
  <si>
    <t>Light-Duty Stock 6/</t>
  </si>
  <si>
    <t>TKI000:ca_StockCommerci</t>
  </si>
  <si>
    <t>New Commercial Light Truck 1/</t>
  </si>
  <si>
    <t>TKI000:ca_FreightTruck</t>
  </si>
  <si>
    <t>Stock Commercial Light Truck 1/</t>
  </si>
  <si>
    <t>Freight Truck</t>
  </si>
  <si>
    <t>TKI000:ca_Aircraft</t>
  </si>
  <si>
    <t>(seat miles per gallon)</t>
  </si>
  <si>
    <t>Aircraft</t>
  </si>
  <si>
    <t>TKI000:ca_Rail</t>
  </si>
  <si>
    <t>(ton miles/thousand Btu)</t>
  </si>
  <si>
    <t>TKI000:ca_DomesticShipp</t>
  </si>
  <si>
    <t>Energy Use by Mode</t>
  </si>
  <si>
    <t>TKI000:da_Light-DutyVeh</t>
  </si>
  <si>
    <t>(quadrillion Btu)</t>
  </si>
  <si>
    <t>TKI000:da_CommercialLig</t>
  </si>
  <si>
    <t>Light-Duty Vehicles</t>
  </si>
  <si>
    <t>TKI000:da_BusTransporta</t>
  </si>
  <si>
    <t>TKI000:da_FreightTrucks</t>
  </si>
  <si>
    <t>TKI000:da_Rail,Passenge</t>
  </si>
  <si>
    <t>TKI000:da_Rail,Freight</t>
  </si>
  <si>
    <t>Rail, Passenger</t>
  </si>
  <si>
    <t>TKI000:da_Shipping,Dome</t>
  </si>
  <si>
    <t>TKI000:da_Shipping,Inte</t>
  </si>
  <si>
    <t>TKI000:da_RecreationalB</t>
  </si>
  <si>
    <t>TKI000:da_Air</t>
  </si>
  <si>
    <t>Recreational Boats</t>
  </si>
  <si>
    <t>TKI000:da_MilitaryUse</t>
  </si>
  <si>
    <t>TKI000:da_Lubricants</t>
  </si>
  <si>
    <t>Military Use</t>
  </si>
  <si>
    <t>TKI000:da_PipelineFuel</t>
  </si>
  <si>
    <t>TKI000:da_Total</t>
  </si>
  <si>
    <t>Total</t>
  </si>
  <si>
    <t>TKI000:ea_Light-DutyVeh</t>
  </si>
  <si>
    <t>(million barrels per day oil equivalent)</t>
  </si>
  <si>
    <t>TKI000:ea_CommercialLig</t>
  </si>
  <si>
    <t>TKI000:ea_BusTransporta</t>
  </si>
  <si>
    <t>TKI000:ea_FreightTrucks</t>
  </si>
  <si>
    <t>TKI000:ea_Rail,Passenge</t>
  </si>
  <si>
    <t>TKI000:ea_Rail,Freight</t>
  </si>
  <si>
    <t>TKI000:ea_Shipping,Dome</t>
  </si>
  <si>
    <t>TKI000:ea_Shipping,Inte</t>
  </si>
  <si>
    <t>TKI000:ea_RecreationalB</t>
  </si>
  <si>
    <t>TKI000:ea_Air</t>
  </si>
  <si>
    <t>TKI000:ea_MilitaryUse</t>
  </si>
  <si>
    <t>TKI000:ea_Lubricants</t>
  </si>
  <si>
    <t>TKI000:ea_PipelineFuel</t>
  </si>
  <si>
    <t>TKI000:ea_Total</t>
  </si>
  <si>
    <t>1/ Commercial trucks 8,501 to 10,000 pounds gross vehicle weight rating.</t>
  </si>
  <si>
    <t>2/ CAFE standard based on projected new vehicle sales.</t>
  </si>
  <si>
    <t>3/ Includes CAFE credits for alternative fueled vehicle sales and credit banking.</t>
  </si>
  <si>
    <t>4/ U.S. Environmental Protection Agency rated miles per gallon.</t>
  </si>
  <si>
    <t>5/ Tested new vehicle efficiency revised for on-road performance.</t>
  </si>
  <si>
    <t>6/ Combined "on-the-road" estimate for all cars and light trucks.</t>
  </si>
  <si>
    <t xml:space="preserve">Annual % increase of population </t>
  </si>
  <si>
    <t>CAFE = Corporate average fuel economy.</t>
  </si>
  <si>
    <t>Btu = British thermal unit.</t>
  </si>
  <si>
    <t>Combined population and person-mile ratio</t>
  </si>
  <si>
    <t>Note:  Totals may not equal sum of components due to independent rounding.  Data for 2017</t>
  </si>
  <si>
    <t xml:space="preserve"> </t>
  </si>
  <si>
    <t>are model results and may differ from official EIA data reports.</t>
  </si>
  <si>
    <t>Sources:  2017:  U.S. Energy Information Administration (EIA), Monthly Energy Review, September 2018;</t>
  </si>
  <si>
    <t>EIA, Alternatives to Traditional Transportation Fuels 2009 (Part II - User and Fuel Data); EIA, State Energy Data System 2016;</t>
  </si>
  <si>
    <t>Federal Highway Administration, Highway Statistics 2016; Oak Ridge National Laboratory, Transportation Energy</t>
  </si>
  <si>
    <t>Data Book:  Edition 36; National Highway Traffic and Safety Administration, Summary of Fuel Economy</t>
  </si>
  <si>
    <t>Performance, June 2015; U.S. Department of Commerce, Bureau of the Census, "Vehicle Inventory and Use Survey," EC02TV;</t>
  </si>
  <si>
    <t>U.S. Environmental Protection Agency, Engines and Vehicles Information System, various years;</t>
  </si>
  <si>
    <t>U.S. Department of Transportation, Federal Transit Administration, National Transit Database, various years;</t>
  </si>
  <si>
    <t>U.S. Department of Transportation, Research and Special Programs Administration, Air Carrier Statistics Monthly,</t>
  </si>
  <si>
    <t>December 2010/2009; and United States Department of Defense, Defense Logistics Agency Energy, Fiscal Year 2015 Fact Book.</t>
  </si>
  <si>
    <t>2018:  EIA, Short-Term Energy Outlook, October 2018 and EIA, AEO2019 National Energy Modeling System run ref2019.d111618a.</t>
  </si>
  <si>
    <t>Projections:  EIA, AEO2019 National Energy Modeling System run ref2019.d111618a.</t>
  </si>
  <si>
    <t>We assume all of the RFS fuels will be used in the transportation sector by on-road vehicles, so</t>
  </si>
  <si>
    <t>we are looking for the percentage of those fuels that is required to consist of RFS fuels.</t>
  </si>
  <si>
    <t>First, we sum fuel use by the relevant vehicle types</t>
  </si>
  <si>
    <t>Fuel Use by On-Road Vehicles (quadrillion BTU)</t>
  </si>
  <si>
    <t>gasoline</t>
  </si>
  <si>
    <t>diesel</t>
  </si>
  <si>
    <t>Now we convert to billions of gallons, because the RFS is specified in these units.</t>
  </si>
  <si>
    <t>Conversion Factors</t>
  </si>
  <si>
    <t>BTU/gal</t>
  </si>
  <si>
    <t>Fuel Use by On-Road Vehicles (billion gallons)</t>
  </si>
  <si>
    <t>For simplicity, rather than looking at individual fuel types within the RFS, we will look only at the total renewable fuel requirement.</t>
  </si>
  <si>
    <t>For years 2023 and later, we assume the RFS remains at 2022 levels, as we don't include policies not already on the books in our BAU case.</t>
  </si>
  <si>
    <t>We then determine the percentage of fuel that must be renewable and multiply by the required carbon intensity reduction that apples</t>
  </si>
  <si>
    <t>to the renewable fuel to get the decarbonization (LCFS) percentage.</t>
  </si>
  <si>
    <t>Renewable Fuel Requirement (billion gallons)</t>
  </si>
  <si>
    <t>billion gal</t>
  </si>
  <si>
    <t>% of transport fuels</t>
  </si>
  <si>
    <t>% decarbonized</t>
  </si>
  <si>
    <t>BAU LCFS Perc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</si>
</sst>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mmmm\ yyyy"/>
    <numFmt numFmtId="166" formatCode="0.0%"/>
    <numFmt numFmtId="167" formatCode="#,##0.0"/>
    <numFmt numFmtId="168" formatCode="0.0000"/>
  </numFmts>
  <fonts count="18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  <font>
      <u/>
      <sz val="11"/>
      <color rgb="FF0000FF"/>
      <name val="Arial"/>
    </font>
    <font>
      <u/>
      <sz val="11"/>
      <color rgb="FF0000FF"/>
      <name val="Arial"/>
    </font>
    <font>
      <sz val="10"/>
      <color theme="1"/>
      <name val="Times New Roman"/>
    </font>
    <font>
      <i/>
      <sz val="10"/>
      <color theme="1"/>
      <name val="Calibri"/>
    </font>
    <font>
      <i/>
      <sz val="11"/>
      <color theme="1"/>
      <name val="Calibri"/>
    </font>
    <font>
      <sz val="9"/>
      <color rgb="FF000000"/>
      <name val="Calibri"/>
    </font>
    <font>
      <b/>
      <sz val="9"/>
      <color rgb="FF000000"/>
      <name val="Calibri"/>
    </font>
    <font>
      <sz val="10"/>
      <color rgb="FF000000"/>
      <name val="Arial"/>
    </font>
    <font>
      <sz val="8"/>
      <color theme="1"/>
      <name val="Arial"/>
    </font>
    <font>
      <b/>
      <sz val="12"/>
      <color rgb="FF0066CC"/>
      <name val="Calibri"/>
    </font>
    <font>
      <sz val="9"/>
      <color theme="1"/>
      <name val="Calibri"/>
    </font>
    <font>
      <b/>
      <sz val="11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2CC"/>
        <bgColor rgb="FFFFF2CC"/>
      </patternFill>
    </fill>
    <fill>
      <patternFill patternType="solid">
        <fgColor theme="6"/>
        <bgColor theme="6"/>
      </patternFill>
    </fill>
    <fill>
      <patternFill patternType="solid">
        <fgColor rgb="FFFCE5CD"/>
        <bgColor rgb="FFFCE5CD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dott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0" fontId="1" fillId="0" borderId="0" xfId="0" applyFont="1"/>
    <xf numFmtId="0" fontId="1" fillId="2" borderId="1" xfId="0" applyFont="1" applyFill="1" applyBorder="1"/>
    <xf numFmtId="0" fontId="2" fillId="0" borderId="0" xfId="0" applyFont="1"/>
    <xf numFmtId="0" fontId="3" fillId="0" borderId="0" xfId="0" applyFont="1" applyAlignment="1">
      <alignment horizontal="left"/>
    </xf>
    <xf numFmtId="0" fontId="2" fillId="0" borderId="0" xfId="0" applyFont="1" applyAlignment="1"/>
    <xf numFmtId="0" fontId="4" fillId="0" borderId="0" xfId="0" applyFont="1" applyAlignment="1"/>
    <xf numFmtId="0" fontId="5" fillId="3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 applyAlignment="1"/>
    <xf numFmtId="0" fontId="5" fillId="0" borderId="0" xfId="0" applyFont="1" applyAlignment="1"/>
    <xf numFmtId="0" fontId="7" fillId="0" borderId="0" xfId="0" applyFont="1" applyAlignment="1"/>
    <xf numFmtId="0" fontId="8" fillId="2" borderId="1" xfId="0" applyFont="1" applyFill="1" applyBorder="1" applyAlignment="1">
      <alignment vertical="top" wrapText="1"/>
    </xf>
    <xf numFmtId="0" fontId="8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1" fillId="4" borderId="1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right"/>
    </xf>
    <xf numFmtId="164" fontId="3" fillId="0" borderId="0" xfId="0" applyNumberFormat="1" applyFont="1"/>
    <xf numFmtId="164" fontId="3" fillId="0" borderId="0" xfId="0" applyNumberFormat="1" applyFont="1" applyAlignment="1">
      <alignment horizontal="right"/>
    </xf>
    <xf numFmtId="0" fontId="9" fillId="0" borderId="0" xfId="0" applyFont="1" applyAlignment="1">
      <alignment horizontal="left"/>
    </xf>
    <xf numFmtId="0" fontId="10" fillId="0" borderId="0" xfId="0" applyFont="1"/>
    <xf numFmtId="0" fontId="3" fillId="4" borderId="1" xfId="0" applyFont="1" applyFill="1" applyBorder="1"/>
    <xf numFmtId="9" fontId="3" fillId="0" borderId="0" xfId="0" applyNumberFormat="1" applyFont="1"/>
    <xf numFmtId="0" fontId="11" fillId="0" borderId="0" xfId="0" applyFont="1" applyAlignment="1"/>
    <xf numFmtId="0" fontId="12" fillId="0" borderId="2" xfId="0" applyFont="1" applyBorder="1" applyAlignment="1">
      <alignment wrapText="1"/>
    </xf>
    <xf numFmtId="0" fontId="13" fillId="0" borderId="0" xfId="0" applyFont="1" applyAlignment="1"/>
    <xf numFmtId="0" fontId="13" fillId="0" borderId="0" xfId="0" applyFont="1"/>
    <xf numFmtId="0" fontId="2" fillId="5" borderId="0" xfId="0" applyFont="1" applyFill="1" applyAlignment="1"/>
    <xf numFmtId="165" fontId="13" fillId="0" borderId="0" xfId="0" applyNumberFormat="1" applyFont="1" applyAlignment="1"/>
    <xf numFmtId="0" fontId="14" fillId="0" borderId="0" xfId="0" applyFont="1" applyAlignment="1"/>
    <xf numFmtId="0" fontId="15" fillId="0" borderId="0" xfId="0" applyFont="1" applyAlignment="1">
      <alignment horizontal="left"/>
    </xf>
    <xf numFmtId="0" fontId="11" fillId="0" borderId="0" xfId="0" applyFont="1"/>
    <xf numFmtId="0" fontId="3" fillId="0" borderId="0" xfId="0" applyFont="1" applyAlignment="1">
      <alignment horizontal="left"/>
    </xf>
    <xf numFmtId="0" fontId="12" fillId="0" borderId="0" xfId="0" applyFont="1" applyAlignment="1">
      <alignment wrapText="1"/>
    </xf>
    <xf numFmtId="0" fontId="12" fillId="0" borderId="0" xfId="0" applyFont="1" applyAlignment="1"/>
    <xf numFmtId="3" fontId="5" fillId="0" borderId="0" xfId="0" applyNumberFormat="1" applyFont="1" applyAlignment="1">
      <alignment horizontal="right"/>
    </xf>
    <xf numFmtId="166" fontId="3" fillId="0" borderId="3" xfId="0" applyNumberFormat="1" applyFont="1" applyBorder="1" applyAlignment="1">
      <alignment horizontal="right" wrapText="1"/>
    </xf>
    <xf numFmtId="166" fontId="3" fillId="0" borderId="0" xfId="0" applyNumberFormat="1" applyFont="1" applyAlignment="1">
      <alignment horizontal="right" wrapText="1"/>
    </xf>
    <xf numFmtId="167" fontId="5" fillId="0" borderId="0" xfId="0" applyNumberFormat="1" applyFont="1" applyAlignment="1">
      <alignment horizontal="right"/>
    </xf>
    <xf numFmtId="4" fontId="5" fillId="0" borderId="0" xfId="0" applyNumberFormat="1" applyFont="1" applyAlignment="1">
      <alignment horizontal="right"/>
    </xf>
    <xf numFmtId="4" fontId="12" fillId="0" borderId="0" xfId="0" applyNumberFormat="1" applyFont="1" applyAlignment="1">
      <alignment horizontal="right"/>
    </xf>
    <xf numFmtId="166" fontId="12" fillId="0" borderId="0" xfId="0" applyNumberFormat="1" applyFont="1" applyAlignment="1">
      <alignment horizontal="right" wrapText="1"/>
    </xf>
    <xf numFmtId="0" fontId="11" fillId="0" borderId="4" xfId="0" applyFont="1" applyBorder="1" applyAlignment="1">
      <alignment wrapText="1"/>
    </xf>
    <xf numFmtId="0" fontId="11" fillId="0" borderId="4" xfId="0" applyFont="1" applyBorder="1" applyAlignment="1">
      <alignment wrapText="1"/>
    </xf>
    <xf numFmtId="0" fontId="11" fillId="0" borderId="0" xfId="0" applyFont="1" applyAlignment="1">
      <alignment wrapText="1"/>
    </xf>
    <xf numFmtId="0" fontId="16" fillId="0" borderId="0" xfId="0" applyFont="1" applyAlignment="1"/>
    <xf numFmtId="0" fontId="5" fillId="0" borderId="0" xfId="0" quotePrefix="1" applyFont="1" applyAlignment="1">
      <alignment horizontal="right"/>
    </xf>
    <xf numFmtId="3" fontId="17" fillId="0" borderId="0" xfId="0" applyNumberFormat="1" applyFont="1" applyAlignment="1">
      <alignment horizontal="right"/>
    </xf>
    <xf numFmtId="3" fontId="17" fillId="0" borderId="0" xfId="0" applyNumberFormat="1" applyFont="1" applyAlignment="1">
      <alignment horizontal="right"/>
    </xf>
    <xf numFmtId="0" fontId="3" fillId="2" borderId="1" xfId="0" applyFont="1" applyFill="1" applyBorder="1"/>
    <xf numFmtId="4" fontId="3" fillId="0" borderId="0" xfId="0" applyNumberFormat="1" applyFont="1"/>
    <xf numFmtId="164" fontId="2" fillId="0" borderId="0" xfId="0" applyNumberFormat="1" applyFont="1"/>
    <xf numFmtId="166" fontId="3" fillId="0" borderId="0" xfId="0" applyNumberFormat="1" applyFont="1"/>
    <xf numFmtId="168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ts.dot.gov/sites/bts.dot.gov/files/states2020/Texas.pdf" TargetMode="External"/><Relationship Id="rId1" Type="http://schemas.openxmlformats.org/officeDocument/2006/relationships/hyperlink" Target="https://www.bts.gov/us-ton-miles-freigh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0"/>
  <sheetViews>
    <sheetView tabSelected="1" workbookViewId="0"/>
  </sheetViews>
  <sheetFormatPr defaultColWidth="12.625" defaultRowHeight="15" customHeight="1" x14ac:dyDescent="0.35"/>
  <cols>
    <col min="1" max="1" width="7.625" customWidth="1"/>
    <col min="2" max="2" width="49.625" customWidth="1"/>
    <col min="3" max="26" width="7.625" customWidth="1"/>
  </cols>
  <sheetData>
    <row r="1" spans="1:2" ht="14.25" customHeight="1" x14ac:dyDescent="0.45">
      <c r="A1" s="1" t="s">
        <v>0</v>
      </c>
    </row>
    <row r="2" spans="1:2" ht="14.25" customHeight="1" x14ac:dyDescent="0.35"/>
    <row r="3" spans="1:2" ht="14.25" customHeight="1" x14ac:dyDescent="0.45">
      <c r="A3" s="1" t="s">
        <v>1</v>
      </c>
      <c r="B3" s="2" t="s">
        <v>2</v>
      </c>
    </row>
    <row r="4" spans="1:2" ht="14.25" customHeight="1" x14ac:dyDescent="0.45">
      <c r="B4" s="3" t="s">
        <v>3</v>
      </c>
    </row>
    <row r="5" spans="1:2" ht="14.25" customHeight="1" x14ac:dyDescent="0.45">
      <c r="B5" s="4">
        <v>2010</v>
      </c>
    </row>
    <row r="6" spans="1:2" ht="14.25" customHeight="1" x14ac:dyDescent="0.45">
      <c r="B6" s="3" t="s">
        <v>4</v>
      </c>
    </row>
    <row r="7" spans="1:2" ht="14.25" customHeight="1" x14ac:dyDescent="0.45">
      <c r="B7" s="3" t="s">
        <v>5</v>
      </c>
    </row>
    <row r="8" spans="1:2" ht="14.25" customHeight="1" x14ac:dyDescent="0.45">
      <c r="B8" s="3" t="s">
        <v>6</v>
      </c>
    </row>
    <row r="9" spans="1:2" ht="14.25" customHeight="1" x14ac:dyDescent="0.35"/>
    <row r="10" spans="1:2" ht="14.25" customHeight="1" x14ac:dyDescent="0.45">
      <c r="A10" s="1"/>
      <c r="B10" s="2" t="s">
        <v>7</v>
      </c>
    </row>
    <row r="11" spans="1:2" ht="14.25" customHeight="1" x14ac:dyDescent="0.45">
      <c r="B11" s="3" t="s">
        <v>8</v>
      </c>
    </row>
    <row r="12" spans="1:2" ht="14.25" customHeight="1" x14ac:dyDescent="0.45">
      <c r="B12" s="4">
        <v>2019</v>
      </c>
    </row>
    <row r="13" spans="1:2" ht="14.25" customHeight="1" x14ac:dyDescent="0.45">
      <c r="B13" s="3" t="s">
        <v>9</v>
      </c>
    </row>
    <row r="14" spans="1:2" ht="14.25" customHeight="1" x14ac:dyDescent="0.45">
      <c r="B14" s="3" t="s">
        <v>10</v>
      </c>
    </row>
    <row r="15" spans="1:2" ht="14.25" customHeight="1" x14ac:dyDescent="0.45">
      <c r="B15" s="3" t="s">
        <v>11</v>
      </c>
    </row>
    <row r="16" spans="1:2" ht="14.25" customHeight="1" x14ac:dyDescent="0.35"/>
    <row r="17" spans="1:18" ht="14.25" customHeight="1" x14ac:dyDescent="0.45">
      <c r="A17" s="1" t="s">
        <v>12</v>
      </c>
    </row>
    <row r="18" spans="1:18" ht="14.25" customHeight="1" x14ac:dyDescent="0.45">
      <c r="A18" s="3" t="s">
        <v>13</v>
      </c>
    </row>
    <row r="19" spans="1:18" ht="14.25" customHeight="1" x14ac:dyDescent="0.45">
      <c r="A19" s="3" t="s">
        <v>14</v>
      </c>
    </row>
    <row r="20" spans="1:18" ht="14.25" customHeight="1" x14ac:dyDescent="0.45">
      <c r="A20" s="3" t="s">
        <v>15</v>
      </c>
    </row>
    <row r="21" spans="1:18" ht="14.25" customHeight="1" x14ac:dyDescent="0.45">
      <c r="A21" s="3" t="s">
        <v>16</v>
      </c>
    </row>
    <row r="22" spans="1:18" ht="14.25" customHeight="1" x14ac:dyDescent="0.45">
      <c r="A22" s="3" t="s">
        <v>17</v>
      </c>
    </row>
    <row r="23" spans="1:18" ht="14.25" customHeight="1" x14ac:dyDescent="0.35"/>
    <row r="24" spans="1:18" ht="14.25" customHeight="1" x14ac:dyDescent="0.35"/>
    <row r="25" spans="1:18" ht="14.25" customHeight="1" x14ac:dyDescent="0.45">
      <c r="A25" s="5" t="s">
        <v>18</v>
      </c>
    </row>
    <row r="26" spans="1:18" ht="14.25" customHeight="1" x14ac:dyDescent="0.45">
      <c r="A26" s="5" t="s">
        <v>19</v>
      </c>
    </row>
    <row r="27" spans="1:18" ht="14.25" customHeight="1" x14ac:dyDescent="0.45">
      <c r="A27" s="5" t="s">
        <v>20</v>
      </c>
    </row>
    <row r="28" spans="1:18" ht="14.25" customHeight="1" x14ac:dyDescent="0.35"/>
    <row r="29" spans="1:18" ht="14.25" customHeight="1" x14ac:dyDescent="0.35"/>
    <row r="30" spans="1:18" ht="14.25" customHeight="1" x14ac:dyDescent="0.35">
      <c r="A30" s="6"/>
    </row>
    <row r="31" spans="1:18" ht="14.25" customHeight="1" x14ac:dyDescent="0.45">
      <c r="A31" s="5" t="s">
        <v>21</v>
      </c>
      <c r="I31" s="7" t="s">
        <v>22</v>
      </c>
      <c r="J31" s="7" t="s">
        <v>23</v>
      </c>
      <c r="K31" s="7" t="s">
        <v>24</v>
      </c>
      <c r="L31" s="7" t="s">
        <v>25</v>
      </c>
      <c r="M31" s="7" t="s">
        <v>26</v>
      </c>
      <c r="N31" s="7" t="s">
        <v>27</v>
      </c>
      <c r="P31" s="8"/>
    </row>
    <row r="32" spans="1:18" ht="14.25" customHeight="1" x14ac:dyDescent="0.45">
      <c r="I32" s="8"/>
      <c r="J32" s="8"/>
      <c r="K32" s="8"/>
      <c r="L32" s="8"/>
      <c r="M32" s="8"/>
      <c r="N32" s="8"/>
      <c r="O32" s="8"/>
      <c r="P32" s="8"/>
      <c r="Q32" s="8"/>
      <c r="R32" s="8"/>
    </row>
    <row r="33" spans="1:18" ht="14.25" customHeight="1" x14ac:dyDescent="0.45">
      <c r="A33" s="9" t="s">
        <v>28</v>
      </c>
      <c r="I33" s="8"/>
      <c r="J33" s="8"/>
      <c r="K33" s="8"/>
      <c r="L33" s="8"/>
      <c r="M33" s="8"/>
      <c r="N33" s="8"/>
      <c r="O33" s="8"/>
      <c r="P33" s="8"/>
      <c r="Q33" s="8"/>
      <c r="R33" s="8"/>
    </row>
    <row r="34" spans="1:18" ht="14.25" customHeight="1" x14ac:dyDescent="0.45">
      <c r="I34" s="8"/>
      <c r="J34" s="8"/>
      <c r="K34" s="8"/>
      <c r="L34" s="8"/>
      <c r="M34" s="8"/>
      <c r="N34" s="8"/>
      <c r="O34" s="8"/>
      <c r="P34" s="8"/>
      <c r="Q34" s="8"/>
      <c r="R34" s="8"/>
    </row>
    <row r="35" spans="1:18" ht="14.25" customHeight="1" x14ac:dyDescent="0.45">
      <c r="A35" s="5">
        <v>2012</v>
      </c>
      <c r="B35" s="10">
        <v>4942380</v>
      </c>
      <c r="C35" s="11"/>
      <c r="I35" s="8"/>
      <c r="J35" s="8"/>
      <c r="K35" s="8"/>
      <c r="L35" s="8"/>
      <c r="M35" s="8"/>
      <c r="N35" s="8"/>
      <c r="O35" s="8"/>
      <c r="P35" s="8"/>
      <c r="Q35" s="8"/>
      <c r="R35" s="8"/>
    </row>
    <row r="36" spans="1:18" ht="14.25" customHeight="1" x14ac:dyDescent="0.45">
      <c r="A36" s="5">
        <v>2013</v>
      </c>
      <c r="B36" s="10">
        <v>5009010</v>
      </c>
      <c r="C36" s="11"/>
      <c r="I36" s="8"/>
      <c r="J36" s="8"/>
      <c r="K36" s="8"/>
      <c r="L36" s="8"/>
      <c r="M36" s="8"/>
      <c r="N36" s="8"/>
      <c r="O36" s="8"/>
      <c r="P36" s="8"/>
      <c r="Q36" s="8"/>
      <c r="R36" s="8"/>
    </row>
    <row r="37" spans="1:18" ht="14.25" customHeight="1" x14ac:dyDescent="0.45">
      <c r="A37" s="5">
        <v>2014</v>
      </c>
      <c r="B37" s="10">
        <v>5229383</v>
      </c>
      <c r="C37" s="11"/>
      <c r="I37" s="8"/>
      <c r="J37" s="8"/>
      <c r="K37" s="8"/>
      <c r="L37" s="8"/>
      <c r="M37" s="8"/>
      <c r="N37" s="8"/>
      <c r="O37" s="8"/>
      <c r="P37" s="8"/>
      <c r="Q37" s="8"/>
      <c r="R37" s="8"/>
    </row>
    <row r="38" spans="1:18" ht="14.25" customHeight="1" x14ac:dyDescent="0.45">
      <c r="A38" s="5">
        <v>2015</v>
      </c>
      <c r="B38" s="10">
        <v>5117429</v>
      </c>
      <c r="C38" s="11"/>
      <c r="I38" s="8"/>
      <c r="J38" s="8"/>
      <c r="K38" s="8"/>
      <c r="L38" s="8"/>
      <c r="M38" s="8"/>
      <c r="N38" s="8"/>
      <c r="O38" s="8"/>
      <c r="P38" s="8"/>
      <c r="Q38" s="8"/>
      <c r="R38" s="8"/>
    </row>
    <row r="39" spans="1:18" ht="14.25" customHeight="1" x14ac:dyDescent="0.45">
      <c r="A39" s="5">
        <v>2016</v>
      </c>
      <c r="B39" s="10">
        <v>4983659</v>
      </c>
      <c r="C39" s="11"/>
      <c r="I39" s="8"/>
      <c r="J39" s="8"/>
      <c r="K39" s="8"/>
      <c r="L39" s="8"/>
      <c r="M39" s="8"/>
      <c r="N39" s="8"/>
      <c r="O39" s="8"/>
      <c r="P39" s="8"/>
      <c r="Q39" s="8"/>
      <c r="R39" s="8"/>
    </row>
    <row r="40" spans="1:18" ht="14.25" customHeight="1" x14ac:dyDescent="0.45">
      <c r="A40" s="5">
        <v>2017</v>
      </c>
      <c r="B40" s="10">
        <v>5084101</v>
      </c>
      <c r="C40" s="11"/>
      <c r="I40" s="8"/>
      <c r="J40" s="8"/>
      <c r="K40" s="8"/>
      <c r="L40" s="8"/>
      <c r="M40" s="8"/>
      <c r="N40" s="8"/>
      <c r="O40" s="8"/>
      <c r="P40" s="8"/>
      <c r="Q40" s="8"/>
      <c r="R40" s="8"/>
    </row>
    <row r="41" spans="1:18" ht="14.25" customHeight="1" x14ac:dyDescent="0.45">
      <c r="B41" s="12" t="s">
        <v>29</v>
      </c>
      <c r="C41" s="10">
        <v>2.8674647000000001E-2</v>
      </c>
    </row>
    <row r="42" spans="1:18" ht="14.25" customHeight="1" x14ac:dyDescent="0.35">
      <c r="A42" s="13" t="s">
        <v>30</v>
      </c>
    </row>
    <row r="43" spans="1:18" ht="14.25" customHeight="1" x14ac:dyDescent="0.45">
      <c r="A43" s="5" t="s">
        <v>31</v>
      </c>
    </row>
    <row r="44" spans="1:18" ht="14.25" customHeight="1" x14ac:dyDescent="0.45">
      <c r="A44" s="5" t="s">
        <v>32</v>
      </c>
      <c r="B44" s="5" t="s">
        <v>33</v>
      </c>
    </row>
    <row r="45" spans="1:18" ht="14.25" customHeight="1" x14ac:dyDescent="0.35"/>
    <row r="46" spans="1:18" ht="14.25" customHeight="1" x14ac:dyDescent="0.35"/>
    <row r="47" spans="1:18" ht="14.25" customHeight="1" x14ac:dyDescent="0.35"/>
    <row r="48" spans="1:1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hyperlinks>
    <hyperlink ref="A33" r:id="rId1" xr:uid="{00000000-0004-0000-0000-000000000000}"/>
    <hyperlink ref="A42" r:id="rId2" xr:uid="{00000000-0004-0000-0000-000001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2.625" defaultRowHeight="15" customHeight="1" x14ac:dyDescent="0.35"/>
  <cols>
    <col min="1" max="1" width="19" customWidth="1"/>
    <col min="2" max="2" width="23.375" customWidth="1"/>
    <col min="3" max="3" width="22.25" customWidth="1"/>
    <col min="4" max="4" width="20.75" customWidth="1"/>
    <col min="5" max="5" width="17.125" customWidth="1"/>
    <col min="6" max="26" width="7.625" customWidth="1"/>
  </cols>
  <sheetData>
    <row r="1" spans="1:26" ht="14.25" customHeight="1" x14ac:dyDescent="0.45">
      <c r="A1" s="2" t="s">
        <v>34</v>
      </c>
      <c r="B1" s="14"/>
      <c r="C1" s="14"/>
      <c r="D1" s="14"/>
      <c r="E1" s="14"/>
      <c r="F1" s="15"/>
    </row>
    <row r="2" spans="1:26" ht="14.25" customHeight="1" x14ac:dyDescent="0.45">
      <c r="A2" s="16" t="s">
        <v>35</v>
      </c>
      <c r="B2" s="16" t="s">
        <v>36</v>
      </c>
      <c r="C2" s="16" t="s">
        <v>37</v>
      </c>
      <c r="D2" s="16" t="s">
        <v>38</v>
      </c>
      <c r="E2" s="17" t="s">
        <v>39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ht="14.25" customHeight="1" x14ac:dyDescent="0.45">
      <c r="A3" s="19">
        <v>2008</v>
      </c>
      <c r="B3" s="19" t="s">
        <v>40</v>
      </c>
      <c r="C3" s="19" t="s">
        <v>40</v>
      </c>
      <c r="D3" s="19" t="s">
        <v>40</v>
      </c>
      <c r="E3" s="20">
        <v>9</v>
      </c>
    </row>
    <row r="4" spans="1:26" ht="14.25" customHeight="1" x14ac:dyDescent="0.45">
      <c r="A4" s="19">
        <v>2009</v>
      </c>
      <c r="B4" s="19" t="s">
        <v>40</v>
      </c>
      <c r="C4" s="19">
        <v>0.5</v>
      </c>
      <c r="D4" s="19">
        <v>0.6</v>
      </c>
      <c r="E4" s="21">
        <v>11.1</v>
      </c>
    </row>
    <row r="5" spans="1:26" ht="14.25" customHeight="1" x14ac:dyDescent="0.45">
      <c r="A5" s="19">
        <v>2010</v>
      </c>
      <c r="B5" s="19">
        <v>0.1</v>
      </c>
      <c r="C5" s="19">
        <v>0.65</v>
      </c>
      <c r="D5" s="19">
        <v>0.95</v>
      </c>
      <c r="E5" s="21">
        <v>12.95</v>
      </c>
    </row>
    <row r="6" spans="1:26" ht="14.25" customHeight="1" x14ac:dyDescent="0.45">
      <c r="A6" s="19">
        <v>2011</v>
      </c>
      <c r="B6" s="19">
        <v>0.25</v>
      </c>
      <c r="C6" s="19">
        <v>0.8</v>
      </c>
      <c r="D6" s="19">
        <v>1.35</v>
      </c>
      <c r="E6" s="21">
        <v>13.95</v>
      </c>
    </row>
    <row r="7" spans="1:26" ht="14.25" customHeight="1" x14ac:dyDescent="0.45">
      <c r="A7" s="19">
        <v>2012</v>
      </c>
      <c r="B7" s="19">
        <v>0.5</v>
      </c>
      <c r="C7" s="19">
        <v>1</v>
      </c>
      <c r="D7" s="19">
        <v>2</v>
      </c>
      <c r="E7" s="21">
        <v>15.2</v>
      </c>
    </row>
    <row r="8" spans="1:26" ht="14.25" customHeight="1" x14ac:dyDescent="0.45">
      <c r="A8" s="19">
        <v>2013</v>
      </c>
      <c r="B8" s="19">
        <v>1</v>
      </c>
      <c r="C8" s="19" t="s">
        <v>41</v>
      </c>
      <c r="D8" s="19">
        <v>2.75</v>
      </c>
      <c r="E8" s="21">
        <v>16.55</v>
      </c>
    </row>
    <row r="9" spans="1:26" ht="14.25" customHeight="1" x14ac:dyDescent="0.45">
      <c r="A9" s="19">
        <v>2014</v>
      </c>
      <c r="B9" s="19">
        <v>1.75</v>
      </c>
      <c r="C9" s="19" t="s">
        <v>41</v>
      </c>
      <c r="D9" s="19">
        <v>3.75</v>
      </c>
      <c r="E9" s="21">
        <v>18.149999999999999</v>
      </c>
    </row>
    <row r="10" spans="1:26" ht="14.25" customHeight="1" x14ac:dyDescent="0.45">
      <c r="A10" s="19">
        <v>2015</v>
      </c>
      <c r="B10" s="19">
        <v>3</v>
      </c>
      <c r="C10" s="19" t="s">
        <v>41</v>
      </c>
      <c r="D10" s="19">
        <v>5.5</v>
      </c>
      <c r="E10" s="21">
        <v>20.5</v>
      </c>
    </row>
    <row r="11" spans="1:26" ht="14.25" customHeight="1" x14ac:dyDescent="0.45">
      <c r="A11" s="19">
        <v>2016</v>
      </c>
      <c r="B11" s="19">
        <v>4.25</v>
      </c>
      <c r="C11" s="19" t="s">
        <v>41</v>
      </c>
      <c r="D11" s="19">
        <v>7.25</v>
      </c>
      <c r="E11" s="21">
        <v>22.25</v>
      </c>
    </row>
    <row r="12" spans="1:26" ht="14.25" customHeight="1" x14ac:dyDescent="0.45">
      <c r="A12" s="19">
        <v>2017</v>
      </c>
      <c r="B12" s="19">
        <v>5.5</v>
      </c>
      <c r="C12" s="19" t="s">
        <v>41</v>
      </c>
      <c r="D12" s="19">
        <v>9</v>
      </c>
      <c r="E12" s="21">
        <v>24</v>
      </c>
    </row>
    <row r="13" spans="1:26" ht="14.25" customHeight="1" x14ac:dyDescent="0.45">
      <c r="A13" s="19">
        <v>2018</v>
      </c>
      <c r="B13" s="19">
        <v>7</v>
      </c>
      <c r="C13" s="19" t="s">
        <v>41</v>
      </c>
      <c r="D13" s="19">
        <v>11</v>
      </c>
      <c r="E13" s="21">
        <v>26</v>
      </c>
    </row>
    <row r="14" spans="1:26" ht="14.25" customHeight="1" x14ac:dyDescent="0.45">
      <c r="A14" s="19">
        <v>2019</v>
      </c>
      <c r="B14" s="19">
        <v>8.5</v>
      </c>
      <c r="C14" s="19" t="s">
        <v>41</v>
      </c>
      <c r="D14" s="19">
        <v>13</v>
      </c>
      <c r="E14" s="21">
        <v>28</v>
      </c>
    </row>
    <row r="15" spans="1:26" ht="14.25" customHeight="1" x14ac:dyDescent="0.45">
      <c r="A15" s="19">
        <v>2020</v>
      </c>
      <c r="B15" s="19">
        <v>10.5</v>
      </c>
      <c r="C15" s="19" t="s">
        <v>41</v>
      </c>
      <c r="D15" s="19">
        <v>15</v>
      </c>
      <c r="E15" s="21">
        <v>30</v>
      </c>
    </row>
    <row r="16" spans="1:26" ht="14.25" customHeight="1" x14ac:dyDescent="0.45">
      <c r="A16" s="19">
        <v>2021</v>
      </c>
      <c r="B16" s="19">
        <v>13.5</v>
      </c>
      <c r="C16" s="19" t="s">
        <v>41</v>
      </c>
      <c r="D16" s="19">
        <v>18</v>
      </c>
      <c r="E16" s="21">
        <v>33</v>
      </c>
    </row>
    <row r="17" spans="1:5" ht="14.25" customHeight="1" x14ac:dyDescent="0.45">
      <c r="A17" s="19">
        <v>2022</v>
      </c>
      <c r="B17" s="19">
        <v>16</v>
      </c>
      <c r="C17" s="19" t="s">
        <v>41</v>
      </c>
      <c r="D17" s="19">
        <v>21</v>
      </c>
      <c r="E17" s="21">
        <v>36</v>
      </c>
    </row>
    <row r="18" spans="1:5" ht="14.25" customHeight="1" x14ac:dyDescent="0.45">
      <c r="A18" s="19" t="s">
        <v>42</v>
      </c>
      <c r="B18" s="19" t="s">
        <v>43</v>
      </c>
      <c r="C18" s="19" t="s">
        <v>43</v>
      </c>
      <c r="D18" s="19" t="s">
        <v>43</v>
      </c>
      <c r="E18" s="19" t="s">
        <v>43</v>
      </c>
    </row>
    <row r="19" spans="1:5" ht="14.25" customHeight="1" x14ac:dyDescent="0.45">
      <c r="A19" s="22" t="s">
        <v>44</v>
      </c>
      <c r="B19" s="19"/>
      <c r="C19" s="19"/>
    </row>
    <row r="20" spans="1:5" ht="14.25" customHeight="1" x14ac:dyDescent="0.4">
      <c r="A20" s="22" t="s">
        <v>45</v>
      </c>
    </row>
    <row r="21" spans="1:5" ht="14.25" customHeight="1" x14ac:dyDescent="0.35"/>
    <row r="22" spans="1:5" ht="14.25" customHeight="1" x14ac:dyDescent="0.35"/>
    <row r="23" spans="1:5" ht="14.25" customHeight="1" x14ac:dyDescent="0.35"/>
    <row r="24" spans="1:5" ht="14.25" customHeight="1" x14ac:dyDescent="0.45">
      <c r="A24" s="2" t="s">
        <v>46</v>
      </c>
      <c r="B24" s="2"/>
    </row>
    <row r="25" spans="1:5" ht="14.25" customHeight="1" x14ac:dyDescent="0.45">
      <c r="A25" s="23" t="s">
        <v>47</v>
      </c>
    </row>
    <row r="26" spans="1:5" ht="14.25" customHeight="1" x14ac:dyDescent="0.45">
      <c r="A26" s="24" t="s">
        <v>48</v>
      </c>
      <c r="B26" s="25">
        <v>0.2</v>
      </c>
    </row>
    <row r="27" spans="1:5" ht="14.25" customHeight="1" x14ac:dyDescent="0.45">
      <c r="A27" s="3" t="s">
        <v>49</v>
      </c>
      <c r="B27" s="25">
        <v>0.5</v>
      </c>
    </row>
    <row r="28" spans="1:5" ht="14.25" customHeight="1" x14ac:dyDescent="0.45">
      <c r="A28" s="3" t="s">
        <v>50</v>
      </c>
      <c r="B28" s="25">
        <v>0.5</v>
      </c>
    </row>
    <row r="29" spans="1:5" ht="14.25" customHeight="1" x14ac:dyDescent="0.45">
      <c r="A29" s="3" t="s">
        <v>51</v>
      </c>
      <c r="B29" s="25">
        <v>0.6</v>
      </c>
    </row>
    <row r="30" spans="1:5" ht="14.25" customHeight="1" x14ac:dyDescent="0.35"/>
    <row r="31" spans="1:5" ht="14.25" customHeight="1" x14ac:dyDescent="0.35"/>
    <row r="32" spans="1:5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1001"/>
  <sheetViews>
    <sheetView workbookViewId="0">
      <pane xSplit="2" topLeftCell="C1" activePane="topRight" state="frozen"/>
      <selection pane="topRight" activeCell="D2" sqref="D2"/>
    </sheetView>
  </sheetViews>
  <sheetFormatPr defaultColWidth="12.625" defaultRowHeight="15" customHeight="1" x14ac:dyDescent="0.35"/>
  <cols>
    <col min="1" max="1" width="18.25" hidden="1" customWidth="1"/>
    <col min="2" max="2" width="40" customWidth="1"/>
    <col min="3" max="40" width="7.625" customWidth="1"/>
  </cols>
  <sheetData>
    <row r="1" spans="1:40" ht="15" customHeight="1" x14ac:dyDescent="0.35">
      <c r="B1" s="26" t="s">
        <v>52</v>
      </c>
      <c r="C1" s="27">
        <v>2017</v>
      </c>
      <c r="D1" s="27">
        <v>2018</v>
      </c>
      <c r="E1" s="27">
        <v>2019</v>
      </c>
      <c r="F1" s="27">
        <v>2020</v>
      </c>
      <c r="G1" s="27">
        <v>2021</v>
      </c>
      <c r="H1" s="27">
        <v>2022</v>
      </c>
      <c r="I1" s="27">
        <v>2023</v>
      </c>
      <c r="J1" s="27">
        <v>2024</v>
      </c>
      <c r="K1" s="27">
        <v>2025</v>
      </c>
      <c r="L1" s="27">
        <v>2026</v>
      </c>
      <c r="M1" s="27">
        <v>2027</v>
      </c>
      <c r="N1" s="27">
        <v>2028</v>
      </c>
      <c r="O1" s="27">
        <v>2029</v>
      </c>
      <c r="P1" s="27">
        <v>2030</v>
      </c>
      <c r="Q1" s="27">
        <v>2031</v>
      </c>
      <c r="R1" s="27">
        <v>2032</v>
      </c>
      <c r="S1" s="27">
        <v>2033</v>
      </c>
      <c r="T1" s="27">
        <v>2034</v>
      </c>
      <c r="U1" s="27">
        <v>2035</v>
      </c>
      <c r="V1" s="27">
        <v>2036</v>
      </c>
      <c r="W1" s="27">
        <v>2037</v>
      </c>
      <c r="X1" s="27">
        <v>2038</v>
      </c>
      <c r="Y1" s="27">
        <v>2039</v>
      </c>
      <c r="Z1" s="27">
        <v>2040</v>
      </c>
      <c r="AA1" s="27">
        <v>2041</v>
      </c>
      <c r="AB1" s="27">
        <v>2042</v>
      </c>
      <c r="AC1" s="27">
        <v>2043</v>
      </c>
      <c r="AD1" s="27">
        <v>2044</v>
      </c>
      <c r="AE1" s="27">
        <v>2045</v>
      </c>
      <c r="AF1" s="27">
        <v>2046</v>
      </c>
      <c r="AG1" s="27">
        <v>2047</v>
      </c>
      <c r="AH1" s="27">
        <v>2048</v>
      </c>
      <c r="AI1" s="27">
        <v>2049</v>
      </c>
      <c r="AJ1" s="27">
        <v>2050</v>
      </c>
    </row>
    <row r="3" spans="1:40" ht="15" customHeight="1" x14ac:dyDescent="0.45">
      <c r="C3" s="28" t="s">
        <v>53</v>
      </c>
      <c r="D3" s="28" t="s">
        <v>9</v>
      </c>
      <c r="E3" s="29"/>
      <c r="F3" s="29"/>
      <c r="G3" s="29"/>
      <c r="N3" s="5" t="s">
        <v>54</v>
      </c>
      <c r="Y3" s="5" t="s">
        <v>55</v>
      </c>
    </row>
    <row r="4" spans="1:40" ht="15" customHeight="1" x14ac:dyDescent="0.45">
      <c r="C4" s="28" t="s">
        <v>56</v>
      </c>
      <c r="D4" s="28" t="s">
        <v>57</v>
      </c>
      <c r="E4" s="29"/>
      <c r="F4" s="29"/>
      <c r="G4" s="28" t="s">
        <v>58</v>
      </c>
      <c r="N4" s="5">
        <v>38.1</v>
      </c>
      <c r="U4" s="30" t="s">
        <v>59</v>
      </c>
      <c r="Y4" s="5" t="s">
        <v>60</v>
      </c>
    </row>
    <row r="5" spans="1:40" ht="15" customHeight="1" x14ac:dyDescent="0.45">
      <c r="C5" s="28" t="s">
        <v>61</v>
      </c>
      <c r="D5" s="28" t="s">
        <v>62</v>
      </c>
      <c r="E5" s="29"/>
      <c r="F5" s="29"/>
      <c r="G5" s="29"/>
      <c r="N5" s="5" t="s">
        <v>63</v>
      </c>
      <c r="R5" s="10"/>
      <c r="S5" s="11"/>
      <c r="U5" s="30">
        <v>3.2</v>
      </c>
      <c r="Y5" s="5">
        <v>1.2</v>
      </c>
    </row>
    <row r="6" spans="1:40" ht="15" customHeight="1" x14ac:dyDescent="0.45">
      <c r="C6" s="28" t="s">
        <v>64</v>
      </c>
      <c r="D6" s="29"/>
      <c r="E6" s="31">
        <v>43466</v>
      </c>
      <c r="F6" s="29"/>
      <c r="G6" s="29"/>
      <c r="N6" s="5">
        <v>36.1</v>
      </c>
      <c r="R6" s="10"/>
      <c r="S6" s="11"/>
      <c r="U6" s="30" t="s">
        <v>65</v>
      </c>
      <c r="Y6" s="5" t="s">
        <v>66</v>
      </c>
    </row>
    <row r="7" spans="1:40" ht="14.25" x14ac:dyDescent="0.45">
      <c r="R7" s="10"/>
      <c r="S7" s="11"/>
      <c r="U7" s="30">
        <v>18.600000000000001</v>
      </c>
      <c r="Y7" s="5">
        <v>5.25</v>
      </c>
    </row>
    <row r="8" spans="1:40" ht="14.25" x14ac:dyDescent="0.45">
      <c r="N8" s="5" t="s">
        <v>67</v>
      </c>
      <c r="R8" s="10"/>
      <c r="S8" s="11"/>
      <c r="U8" s="30" t="s">
        <v>68</v>
      </c>
      <c r="Y8" s="5" t="s">
        <v>69</v>
      </c>
      <c r="AJ8" s="3" t="e">
        <f>AJ18*0.121726414/L9</f>
        <v>#DIV/0!</v>
      </c>
    </row>
    <row r="9" spans="1:40" ht="14.25" x14ac:dyDescent="0.45">
      <c r="N9" s="5">
        <v>1.055401662</v>
      </c>
      <c r="R9" s="10"/>
      <c r="S9" s="11"/>
      <c r="U9" s="30">
        <v>0.17204301080000001</v>
      </c>
      <c r="Y9" s="5">
        <v>0.22857142859999999</v>
      </c>
    </row>
    <row r="10" spans="1:40" ht="15" customHeight="1" x14ac:dyDescent="0.5">
      <c r="A10" s="32" t="s">
        <v>70</v>
      </c>
      <c r="B10" s="33" t="s">
        <v>71</v>
      </c>
      <c r="R10" s="10"/>
      <c r="S10" s="11"/>
    </row>
    <row r="11" spans="1:40" ht="15" customHeight="1" x14ac:dyDescent="0.45">
      <c r="B11" s="34"/>
      <c r="R11" s="12"/>
      <c r="S11" s="10"/>
    </row>
    <row r="12" spans="1:40" ht="15" customHeight="1" x14ac:dyDescent="0.45">
      <c r="B12" s="3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35" t="s">
        <v>72</v>
      </c>
      <c r="AL12" s="4"/>
      <c r="AM12" s="4"/>
      <c r="AN12" s="4"/>
    </row>
    <row r="13" spans="1:40" ht="15" customHeight="1" x14ac:dyDescent="0.35">
      <c r="B13" s="27" t="s">
        <v>73</v>
      </c>
      <c r="C13" s="27">
        <v>2017</v>
      </c>
      <c r="D13" s="27">
        <v>2018</v>
      </c>
      <c r="E13" s="27">
        <v>2019</v>
      </c>
      <c r="F13" s="27">
        <v>2020</v>
      </c>
      <c r="G13" s="27">
        <v>2021</v>
      </c>
      <c r="H13" s="27">
        <v>2022</v>
      </c>
      <c r="I13" s="27">
        <v>2023</v>
      </c>
      <c r="J13" s="27">
        <v>2024</v>
      </c>
      <c r="K13" s="27">
        <v>2025</v>
      </c>
      <c r="L13" s="27">
        <v>2026</v>
      </c>
      <c r="M13" s="27">
        <v>2027</v>
      </c>
      <c r="N13" s="27">
        <v>2028</v>
      </c>
      <c r="O13" s="27">
        <v>2029</v>
      </c>
      <c r="P13" s="27">
        <v>2030</v>
      </c>
      <c r="Q13" s="27">
        <v>2031</v>
      </c>
      <c r="R13" s="27">
        <v>2032</v>
      </c>
      <c r="S13" s="27">
        <v>2033</v>
      </c>
      <c r="T13" s="27">
        <v>2034</v>
      </c>
      <c r="U13" s="27">
        <v>2035</v>
      </c>
      <c r="V13" s="27">
        <v>2036</v>
      </c>
      <c r="W13" s="27">
        <v>2037</v>
      </c>
      <c r="X13" s="27">
        <v>2038</v>
      </c>
      <c r="Y13" s="27">
        <v>2039</v>
      </c>
      <c r="Z13" s="27">
        <v>2040</v>
      </c>
      <c r="AA13" s="27">
        <v>2041</v>
      </c>
      <c r="AB13" s="27">
        <v>2042</v>
      </c>
      <c r="AC13" s="27">
        <v>2043</v>
      </c>
      <c r="AD13" s="27">
        <v>2044</v>
      </c>
      <c r="AE13" s="27">
        <v>2045</v>
      </c>
      <c r="AF13" s="27">
        <v>2046</v>
      </c>
      <c r="AG13" s="27">
        <v>2047</v>
      </c>
      <c r="AH13" s="27">
        <v>2048</v>
      </c>
      <c r="AI13" s="27">
        <v>2049</v>
      </c>
      <c r="AJ13" s="27">
        <v>2050</v>
      </c>
      <c r="AK13" s="27">
        <v>2050</v>
      </c>
      <c r="AL13" s="36"/>
      <c r="AM13" s="36"/>
      <c r="AN13" s="36"/>
    </row>
    <row r="15" spans="1:40" ht="15" customHeight="1" x14ac:dyDescent="0.45">
      <c r="B15" s="37" t="s">
        <v>74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</row>
    <row r="16" spans="1:40" ht="15" customHeight="1" x14ac:dyDescent="0.45">
      <c r="B16" s="37" t="s">
        <v>75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</row>
    <row r="17" spans="1:40" ht="15" customHeight="1" x14ac:dyDescent="0.45">
      <c r="B17" s="37" t="s">
        <v>76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</row>
    <row r="18" spans="1:40" ht="15" customHeight="1" x14ac:dyDescent="0.45">
      <c r="A18" s="32" t="s">
        <v>77</v>
      </c>
      <c r="B18" s="8" t="s">
        <v>78</v>
      </c>
      <c r="C18" s="38">
        <v>259.72560337322534</v>
      </c>
      <c r="D18" s="38">
        <v>266.47564283718344</v>
      </c>
      <c r="E18" s="38">
        <v>272.59199489436816</v>
      </c>
      <c r="F18" s="38">
        <v>277.87114987446228</v>
      </c>
      <c r="G18" s="38">
        <v>282.5724399319077</v>
      </c>
      <c r="H18" s="38">
        <v>286.97274169489646</v>
      </c>
      <c r="I18" s="38">
        <v>290.77279621847327</v>
      </c>
      <c r="J18" s="38">
        <v>294.34831402368383</v>
      </c>
      <c r="K18" s="38">
        <v>297.99226857289113</v>
      </c>
      <c r="L18" s="38">
        <v>302.78813008516323</v>
      </c>
      <c r="M18" s="38">
        <v>307.7720084019582</v>
      </c>
      <c r="N18" s="38">
        <v>312.84371408519223</v>
      </c>
      <c r="O18" s="38">
        <v>317.49576982819133</v>
      </c>
      <c r="P18" s="38">
        <v>322.22842096238327</v>
      </c>
      <c r="Q18" s="38">
        <v>326.94059257824375</v>
      </c>
      <c r="R18" s="38">
        <v>331.73255670959077</v>
      </c>
      <c r="S18" s="38">
        <v>336.49773901268969</v>
      </c>
      <c r="T18" s="38">
        <v>341.34794760083452</v>
      </c>
      <c r="U18" s="38">
        <v>346.06164844198861</v>
      </c>
      <c r="V18" s="38">
        <v>351.41189314612359</v>
      </c>
      <c r="W18" s="38">
        <v>357.19917720040974</v>
      </c>
      <c r="X18" s="38">
        <v>363.20452906482689</v>
      </c>
      <c r="Y18" s="38">
        <v>369.44334911504461</v>
      </c>
      <c r="Z18" s="38">
        <v>375.80266214189373</v>
      </c>
      <c r="AA18" s="38">
        <v>382.28590096592814</v>
      </c>
      <c r="AB18" s="38">
        <v>388.90176162507817</v>
      </c>
      <c r="AC18" s="38">
        <v>395.65282712731329</v>
      </c>
      <c r="AD18" s="38">
        <v>402.66108498667188</v>
      </c>
      <c r="AE18" s="38">
        <v>409.69390179574134</v>
      </c>
      <c r="AF18" s="38">
        <v>416.98955694499773</v>
      </c>
      <c r="AG18" s="38">
        <v>424.31600473377625</v>
      </c>
      <c r="AH18" s="38">
        <v>431.54125038330471</v>
      </c>
      <c r="AI18" s="38">
        <v>438.78842274536407</v>
      </c>
      <c r="AJ18" s="38">
        <v>446.17721174673801</v>
      </c>
      <c r="AK18" s="39">
        <f t="shared" ref="AK18:AK28" si="0">(AJ18-C18)/C18</f>
        <v>0.71787920001703476</v>
      </c>
      <c r="AL18" s="40"/>
      <c r="AM18" s="40"/>
      <c r="AN18" s="40"/>
    </row>
    <row r="19" spans="1:40" ht="15" customHeight="1" x14ac:dyDescent="0.45">
      <c r="A19" s="32" t="s">
        <v>79</v>
      </c>
      <c r="B19" s="8" t="s">
        <v>80</v>
      </c>
      <c r="C19" s="38">
        <v>8.8834215540207531</v>
      </c>
      <c r="D19" s="38">
        <v>9.1505683804651952</v>
      </c>
      <c r="E19" s="38">
        <v>9.5155316492900592</v>
      </c>
      <c r="F19" s="38">
        <v>9.6986541636969203</v>
      </c>
      <c r="G19" s="38">
        <v>9.9798540843761554</v>
      </c>
      <c r="H19" s="38">
        <v>10.170214182433643</v>
      </c>
      <c r="I19" s="38">
        <v>10.363987073743051</v>
      </c>
      <c r="J19" s="38">
        <v>10.561334855334835</v>
      </c>
      <c r="K19" s="38">
        <v>10.861215885691857</v>
      </c>
      <c r="L19" s="38">
        <v>11.066671860208467</v>
      </c>
      <c r="M19" s="38">
        <v>11.376590431606568</v>
      </c>
      <c r="N19" s="38">
        <v>11.692241507896362</v>
      </c>
      <c r="O19" s="38">
        <v>11.911225517487125</v>
      </c>
      <c r="P19" s="38">
        <v>12.237835105748704</v>
      </c>
      <c r="Q19" s="38">
        <v>12.465854058574498</v>
      </c>
      <c r="R19" s="38">
        <v>12.803712715107011</v>
      </c>
      <c r="S19" s="38">
        <v>13.040890774951762</v>
      </c>
      <c r="T19" s="38">
        <v>13.390428820785663</v>
      </c>
      <c r="U19" s="38">
        <v>13.74645892297937</v>
      </c>
      <c r="V19" s="38">
        <v>14.109385923056406</v>
      </c>
      <c r="W19" s="38">
        <v>14.36816147765914</v>
      </c>
      <c r="X19" s="38">
        <v>14.744280541522256</v>
      </c>
      <c r="Y19" s="38">
        <v>15.128068174969499</v>
      </c>
      <c r="Z19" s="38">
        <v>15.519534839142141</v>
      </c>
      <c r="AA19" s="38">
        <v>15.91889618004017</v>
      </c>
      <c r="AB19" s="38">
        <v>16.326591623644177</v>
      </c>
      <c r="AC19" s="38">
        <v>16.742811712170219</v>
      </c>
      <c r="AD19" s="38">
        <v>17.167720677726319</v>
      </c>
      <c r="AE19" s="38">
        <v>17.601663929002218</v>
      </c>
      <c r="AF19" s="38">
        <v>18.044587833651654</v>
      </c>
      <c r="AG19" s="38">
        <v>18.497099094597036</v>
      </c>
      <c r="AH19" s="38">
        <v>19.084745434466779</v>
      </c>
      <c r="AI19" s="38">
        <v>19.558152562311452</v>
      </c>
      <c r="AJ19" s="38">
        <v>20.041360504604413</v>
      </c>
      <c r="AK19" s="39">
        <f t="shared" si="0"/>
        <v>1.2560406913857904</v>
      </c>
      <c r="AL19" s="40"/>
      <c r="AM19" s="40"/>
      <c r="AN19" s="40"/>
    </row>
    <row r="20" spans="1:40" ht="15" customHeight="1" x14ac:dyDescent="0.45">
      <c r="A20" s="32" t="s">
        <v>81</v>
      </c>
      <c r="B20" s="8" t="s">
        <v>82</v>
      </c>
      <c r="C20" s="38">
        <v>26.55868299655689</v>
      </c>
      <c r="D20" s="38">
        <v>27.451705141395589</v>
      </c>
      <c r="E20" s="38">
        <v>28.546594947870179</v>
      </c>
      <c r="F20" s="38">
        <v>29.190124182000439</v>
      </c>
      <c r="G20" s="38">
        <v>29.749469794378445</v>
      </c>
      <c r="H20" s="38">
        <v>30.414697130485518</v>
      </c>
      <c r="I20" s="38">
        <v>31.091961221229152</v>
      </c>
      <c r="J20" s="38">
        <v>31.781794703553899</v>
      </c>
      <c r="K20" s="38">
        <v>32.484909330842008</v>
      </c>
      <c r="L20" s="38">
        <v>33.299715327113766</v>
      </c>
      <c r="M20" s="38">
        <v>34.029093503389554</v>
      </c>
      <c r="N20" s="38">
        <v>34.771709527830922</v>
      </c>
      <c r="O20" s="38">
        <v>35.528310595263321</v>
      </c>
      <c r="P20" s="38">
        <v>36.298663449254633</v>
      </c>
      <c r="Q20" s="38">
        <v>37.083296947356068</v>
      </c>
      <c r="R20" s="38">
        <v>37.882059107506691</v>
      </c>
      <c r="S20" s="38">
        <v>38.695102135512606</v>
      </c>
      <c r="T20" s="38">
        <v>39.63134981635757</v>
      </c>
      <c r="U20" s="38">
        <v>40.584783486891475</v>
      </c>
      <c r="V20" s="38">
        <v>41.556550726502074</v>
      </c>
      <c r="W20" s="38">
        <v>42.547578949347219</v>
      </c>
      <c r="X20" s="38">
        <v>43.55753106541308</v>
      </c>
      <c r="Y20" s="38">
        <v>44.587990410436419</v>
      </c>
      <c r="Z20" s="38">
        <v>45.52396886148361</v>
      </c>
      <c r="AA20" s="38">
        <v>46.59472531530006</v>
      </c>
      <c r="AB20" s="38">
        <v>47.570284946589148</v>
      </c>
      <c r="AC20" s="38">
        <v>48.566028299841278</v>
      </c>
      <c r="AD20" s="38">
        <v>49.702352171878999</v>
      </c>
      <c r="AE20" s="38">
        <v>50.862739215530553</v>
      </c>
      <c r="AF20" s="38">
        <v>52.04697443175715</v>
      </c>
      <c r="AG20" s="38">
        <v>53.380890004541776</v>
      </c>
      <c r="AH20" s="38">
        <v>54.617528052585847</v>
      </c>
      <c r="AI20" s="38">
        <v>55.880435892318431</v>
      </c>
      <c r="AJ20" s="38">
        <v>57.169265541980536</v>
      </c>
      <c r="AK20" s="39">
        <f t="shared" si="0"/>
        <v>1.15256402395375</v>
      </c>
      <c r="AL20" s="40"/>
      <c r="AM20" s="40"/>
      <c r="AN20" s="40"/>
    </row>
    <row r="21" spans="1:40" ht="15" customHeight="1" x14ac:dyDescent="0.45">
      <c r="A21" s="32" t="s">
        <v>83</v>
      </c>
      <c r="B21" s="37" t="s">
        <v>84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0</v>
      </c>
      <c r="AI21" s="11">
        <v>0</v>
      </c>
      <c r="AJ21" s="11">
        <v>0</v>
      </c>
      <c r="AK21" s="39" t="e">
        <f t="shared" si="0"/>
        <v>#DIV/0!</v>
      </c>
    </row>
    <row r="22" spans="1:40" ht="15" customHeight="1" x14ac:dyDescent="0.45">
      <c r="A22" s="32" t="s">
        <v>85</v>
      </c>
      <c r="B22" s="8" t="s">
        <v>86</v>
      </c>
      <c r="C22" s="38">
        <v>18.774241428600561</v>
      </c>
      <c r="D22" s="38">
        <v>19.040576630058894</v>
      </c>
      <c r="E22" s="38">
        <v>19.310931876500415</v>
      </c>
      <c r="F22" s="38">
        <v>19.5856317092132</v>
      </c>
      <c r="G22" s="38">
        <v>19.864661939377299</v>
      </c>
      <c r="H22" s="38">
        <v>20.148537531236464</v>
      </c>
      <c r="I22" s="38">
        <v>20.437395070652183</v>
      </c>
      <c r="J22" s="38">
        <v>20.731509160472083</v>
      </c>
      <c r="K22" s="38">
        <v>21.031263487748777</v>
      </c>
      <c r="L22" s="38">
        <v>21.335745748510018</v>
      </c>
      <c r="M22" s="38">
        <v>21.645725157481522</v>
      </c>
      <c r="N22" s="38">
        <v>21.961079701787952</v>
      </c>
      <c r="O22" s="38">
        <v>22.282206355988848</v>
      </c>
      <c r="P22" s="38">
        <v>22.608881805535741</v>
      </c>
      <c r="Q22" s="38">
        <v>22.8366065946995</v>
      </c>
      <c r="R22" s="38">
        <v>23.173661856268062</v>
      </c>
      <c r="S22" s="38">
        <v>23.51636041384744</v>
      </c>
      <c r="T22" s="38">
        <v>23.865199753174448</v>
      </c>
      <c r="U22" s="38">
        <v>24.110852555384451</v>
      </c>
      <c r="V22" s="38">
        <v>24.470966210300954</v>
      </c>
      <c r="W22" s="38">
        <v>24.837984569906883</v>
      </c>
      <c r="X22" s="38">
        <v>25.099042448545521</v>
      </c>
      <c r="Y22" s="38">
        <v>25.478851663106525</v>
      </c>
      <c r="Z22" s="38">
        <v>25.750931881243254</v>
      </c>
      <c r="AA22" s="38">
        <v>26.144172558460134</v>
      </c>
      <c r="AB22" s="38">
        <v>26.427936081438414</v>
      </c>
      <c r="AC22" s="38">
        <v>26.835996077662905</v>
      </c>
      <c r="AD22" s="38">
        <v>27.132201910252785</v>
      </c>
      <c r="AE22" s="38">
        <v>27.555708357817267</v>
      </c>
      <c r="AF22" s="38">
        <v>27.864771688700174</v>
      </c>
      <c r="AG22" s="38">
        <v>28.304285862873314</v>
      </c>
      <c r="AH22" s="38">
        <v>28.627118151700166</v>
      </c>
      <c r="AI22" s="38">
        <v>29.083226862138456</v>
      </c>
      <c r="AJ22" s="38">
        <v>29.419689458682118</v>
      </c>
      <c r="AK22" s="39">
        <f t="shared" si="0"/>
        <v>0.56702413626493309</v>
      </c>
      <c r="AL22" s="40"/>
      <c r="AM22" s="40"/>
      <c r="AN22" s="40"/>
    </row>
    <row r="23" spans="1:40" ht="15" customHeight="1" x14ac:dyDescent="0.45">
      <c r="B23" s="8" t="s">
        <v>87</v>
      </c>
      <c r="C23" s="38">
        <v>3.6632666202147437</v>
      </c>
      <c r="D23" s="38">
        <v>3.6971993456425034</v>
      </c>
      <c r="E23" s="38">
        <v>3.7315810389372785</v>
      </c>
      <c r="F23" s="38">
        <v>3.8606293272968322</v>
      </c>
      <c r="G23" s="38">
        <v>3.8968954043754511</v>
      </c>
      <c r="H23" s="38">
        <v>4.0297075062472922</v>
      </c>
      <c r="I23" s="38">
        <v>4.0681070756748419</v>
      </c>
      <c r="J23" s="38">
        <v>4.204975914624054</v>
      </c>
      <c r="K23" s="38">
        <v>4.2457480280431801</v>
      </c>
      <c r="L23" s="38">
        <v>4.2870890989996768</v>
      </c>
      <c r="M23" s="38">
        <v>4.4298228229264511</v>
      </c>
      <c r="N23" s="38">
        <v>4.4735532725864342</v>
      </c>
      <c r="O23" s="38">
        <v>4.6207340369562129</v>
      </c>
      <c r="P23" s="38">
        <v>4.666971014904167</v>
      </c>
      <c r="Q23" s="38">
        <v>4.8187335016338393</v>
      </c>
      <c r="R23" s="38">
        <v>4.8675271478919218</v>
      </c>
      <c r="S23" s="38">
        <v>4.917057177440828</v>
      </c>
      <c r="T23" s="38">
        <v>5.0754044723945659</v>
      </c>
      <c r="U23" s="38">
        <v>5.1276473760319874</v>
      </c>
      <c r="V23" s="38">
        <v>5.1807901436222741</v>
      </c>
      <c r="W23" s="38">
        <v>5.346292642849912</v>
      </c>
      <c r="X23" s="38">
        <v>5.4024844732295296</v>
      </c>
      <c r="Y23" s="38">
        <v>5.5734988013045523</v>
      </c>
      <c r="Z23" s="38">
        <v>5.633016349021962</v>
      </c>
      <c r="AA23" s="38">
        <v>5.6936198016202066</v>
      </c>
      <c r="AB23" s="38">
        <v>5.872874684764092</v>
      </c>
      <c r="AC23" s="38">
        <v>5.9371672738192274</v>
      </c>
      <c r="AD23" s="38">
        <v>6.0026995376665457</v>
      </c>
      <c r="AE23" s="38">
        <v>6.190930071580091</v>
      </c>
      <c r="AF23" s="38">
        <v>6.2603672075934309</v>
      </c>
      <c r="AG23" s="38">
        <v>6.3312218377479788</v>
      </c>
      <c r="AH23" s="38">
        <v>6.5289918591596869</v>
      </c>
      <c r="AI23" s="38">
        <v>6.6040515145467236</v>
      </c>
      <c r="AJ23" s="38">
        <v>6.6804535015348039</v>
      </c>
      <c r="AK23" s="39">
        <f t="shared" si="0"/>
        <v>0.82363289220351377</v>
      </c>
      <c r="AL23" s="40"/>
      <c r="AM23" s="40"/>
      <c r="AN23" s="40"/>
    </row>
    <row r="24" spans="1:40" ht="15" customHeight="1" x14ac:dyDescent="0.45">
      <c r="A24" s="32" t="s">
        <v>88</v>
      </c>
      <c r="B24" s="37" t="s">
        <v>89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1">
        <v>0</v>
      </c>
      <c r="Z24" s="11">
        <v>0</v>
      </c>
      <c r="AA24" s="11">
        <v>0</v>
      </c>
      <c r="AB24" s="11">
        <v>0</v>
      </c>
      <c r="AC24" s="11">
        <v>0</v>
      </c>
      <c r="AD24" s="11">
        <v>0</v>
      </c>
      <c r="AE24" s="11">
        <v>0</v>
      </c>
      <c r="AF24" s="11">
        <v>0</v>
      </c>
      <c r="AG24" s="11">
        <v>0</v>
      </c>
      <c r="AH24" s="11">
        <v>0</v>
      </c>
      <c r="AI24" s="11">
        <v>0</v>
      </c>
      <c r="AJ24" s="11">
        <v>0</v>
      </c>
      <c r="AK24" s="39" t="e">
        <f t="shared" si="0"/>
        <v>#DIV/0!</v>
      </c>
    </row>
    <row r="25" spans="1:40" ht="15" customHeight="1" x14ac:dyDescent="0.45">
      <c r="B25" s="8" t="s">
        <v>90</v>
      </c>
      <c r="C25" s="38">
        <v>107.51687530330273</v>
      </c>
      <c r="D25" s="38">
        <v>109.89925054922341</v>
      </c>
      <c r="E25" s="38">
        <v>113.25348453174639</v>
      </c>
      <c r="F25" s="38">
        <v>116.38384996436305</v>
      </c>
      <c r="G25" s="38">
        <v>119.37806409501383</v>
      </c>
      <c r="H25" s="38">
        <v>122.23446102283454</v>
      </c>
      <c r="I25" s="38">
        <v>125.23958211541836</v>
      </c>
      <c r="J25" s="38">
        <v>128.49624073990714</v>
      </c>
      <c r="K25" s="38">
        <v>132.01314217427284</v>
      </c>
      <c r="L25" s="38">
        <v>135.69135497066418</v>
      </c>
      <c r="M25" s="38">
        <v>139.33806333932293</v>
      </c>
      <c r="N25" s="38">
        <v>143.66206304919618</v>
      </c>
      <c r="O25" s="38">
        <v>147.76080620399978</v>
      </c>
      <c r="P25" s="38">
        <v>151.9358341518801</v>
      </c>
      <c r="Q25" s="38">
        <v>156.18981849860987</v>
      </c>
      <c r="R25" s="38">
        <v>160.6283958804334</v>
      </c>
      <c r="S25" s="38">
        <v>165.14898563361044</v>
      </c>
      <c r="T25" s="38">
        <v>169.86406883141814</v>
      </c>
      <c r="U25" s="38">
        <v>174.66730742611088</v>
      </c>
      <c r="V25" s="38">
        <v>179.56398178639753</v>
      </c>
      <c r="W25" s="38">
        <v>184.55847727504801</v>
      </c>
      <c r="X25" s="38">
        <v>189.76226712218721</v>
      </c>
      <c r="Y25" s="38">
        <v>195.07245804565932</v>
      </c>
      <c r="Z25" s="38">
        <v>200.60435773557802</v>
      </c>
      <c r="AA25" s="38">
        <v>206.24847240562994</v>
      </c>
      <c r="AB25" s="38">
        <v>212.01077611998372</v>
      </c>
      <c r="AC25" s="38">
        <v>218.13152564011841</v>
      </c>
      <c r="AD25" s="38">
        <v>224.38090871797547</v>
      </c>
      <c r="AE25" s="38">
        <v>230.88527443422223</v>
      </c>
      <c r="AF25" s="38">
        <v>237.64844929217415</v>
      </c>
      <c r="AG25" s="38">
        <v>244.6831027882601</v>
      </c>
      <c r="AH25" s="38">
        <v>251.86841672066024</v>
      </c>
      <c r="AI25" s="38">
        <v>259.20902194595891</v>
      </c>
      <c r="AJ25" s="38">
        <v>266.70425902281255</v>
      </c>
      <c r="AK25" s="39">
        <f t="shared" si="0"/>
        <v>1.4805804509333604</v>
      </c>
      <c r="AL25" s="40"/>
      <c r="AM25" s="40"/>
      <c r="AN25" s="40"/>
    </row>
    <row r="26" spans="1:40" ht="15" customHeight="1" x14ac:dyDescent="0.45">
      <c r="A26" s="32" t="s">
        <v>91</v>
      </c>
      <c r="B26" s="37" t="s">
        <v>92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1">
        <v>0</v>
      </c>
      <c r="Z26" s="11">
        <v>0</v>
      </c>
      <c r="AA26" s="11">
        <v>0</v>
      </c>
      <c r="AB26" s="11">
        <v>0</v>
      </c>
      <c r="AC26" s="11">
        <v>0</v>
      </c>
      <c r="AD26" s="11">
        <v>0</v>
      </c>
      <c r="AE26" s="11">
        <v>0</v>
      </c>
      <c r="AF26" s="11">
        <v>0</v>
      </c>
      <c r="AG26" s="11">
        <v>0</v>
      </c>
      <c r="AH26" s="11">
        <v>0</v>
      </c>
      <c r="AI26" s="11">
        <v>0</v>
      </c>
      <c r="AJ26" s="11">
        <v>0</v>
      </c>
      <c r="AK26" s="39" t="e">
        <f t="shared" si="0"/>
        <v>#DIV/0!</v>
      </c>
    </row>
    <row r="27" spans="1:40" ht="15" customHeight="1" x14ac:dyDescent="0.45">
      <c r="A27" s="32" t="s">
        <v>93</v>
      </c>
      <c r="B27" s="8" t="s">
        <v>94</v>
      </c>
      <c r="C27" s="38">
        <v>163.74801792359904</v>
      </c>
      <c r="D27" s="38">
        <v>165.35724073386098</v>
      </c>
      <c r="E27" s="38">
        <v>169.04062106385871</v>
      </c>
      <c r="F27" s="38">
        <v>167.32532474649929</v>
      </c>
      <c r="G27" s="38">
        <v>168.13677976439448</v>
      </c>
      <c r="H27" s="38">
        <v>168.95987901194005</v>
      </c>
      <c r="I27" s="38">
        <v>170.56991810150944</v>
      </c>
      <c r="J27" s="38">
        <v>173.96865470037656</v>
      </c>
      <c r="K27" s="38">
        <v>177.13655726301084</v>
      </c>
      <c r="L27" s="38">
        <v>180.45654114393989</v>
      </c>
      <c r="M27" s="38">
        <v>182.9315470285764</v>
      </c>
      <c r="N27" s="38">
        <v>185.9574758081952</v>
      </c>
      <c r="O27" s="38">
        <v>191.50375508718525</v>
      </c>
      <c r="P27" s="38">
        <v>196.42762449396648</v>
      </c>
      <c r="Q27" s="38">
        <v>198.82513448045711</v>
      </c>
      <c r="R27" s="38">
        <v>201.26166598457468</v>
      </c>
      <c r="S27" s="38">
        <v>204.69922814780838</v>
      </c>
      <c r="T27" s="38">
        <v>206.90372274697847</v>
      </c>
      <c r="U27" s="38">
        <v>210.56083905833481</v>
      </c>
      <c r="V27" s="38">
        <v>214.50675786146692</v>
      </c>
      <c r="W27" s="38">
        <v>218.08418738958599</v>
      </c>
      <c r="X27" s="38">
        <v>222.17717396156439</v>
      </c>
      <c r="Y27" s="38">
        <v>226.23855338356643</v>
      </c>
      <c r="Z27" s="38">
        <v>230.26391320593856</v>
      </c>
      <c r="AA27" s="38">
        <v>234.36798244628483</v>
      </c>
      <c r="AB27" s="38">
        <v>238.20379721403157</v>
      </c>
      <c r="AC27" s="38">
        <v>241.99893808087171</v>
      </c>
      <c r="AD27" s="38">
        <v>246.47084301658836</v>
      </c>
      <c r="AE27" s="38">
        <v>251.15753564900407</v>
      </c>
      <c r="AF27" s="38">
        <v>255.4475325294496</v>
      </c>
      <c r="AG27" s="38">
        <v>260.20080337097573</v>
      </c>
      <c r="AH27" s="38">
        <v>265.42863058199191</v>
      </c>
      <c r="AI27" s="38">
        <v>270.63911110575134</v>
      </c>
      <c r="AJ27" s="38">
        <v>276.0825879768903</v>
      </c>
      <c r="AK27" s="39">
        <f t="shared" si="0"/>
        <v>0.68602094533873337</v>
      </c>
      <c r="AL27" s="40"/>
      <c r="AM27" s="40"/>
      <c r="AN27" s="40"/>
    </row>
    <row r="28" spans="1:40" ht="15" customHeight="1" x14ac:dyDescent="0.45">
      <c r="B28" s="8" t="s">
        <v>95</v>
      </c>
      <c r="C28" s="38">
        <v>41.028586146405125</v>
      </c>
      <c r="D28" s="38">
        <v>41.131342720272848</v>
      </c>
      <c r="E28" s="38">
        <v>40.674233324416335</v>
      </c>
      <c r="F28" s="38">
        <v>40.207042018432865</v>
      </c>
      <c r="G28" s="38">
        <v>39.539231420004576</v>
      </c>
      <c r="H28" s="38">
        <v>39.049784643872577</v>
      </c>
      <c r="I28" s="38">
        <v>38.550157526633029</v>
      </c>
      <c r="J28" s="38">
        <v>37.942573369165885</v>
      </c>
      <c r="K28" s="38">
        <v>37.323087316286561</v>
      </c>
      <c r="L28" s="38">
        <v>36.789206454206528</v>
      </c>
      <c r="M28" s="38">
        <v>36.143327123422637</v>
      </c>
      <c r="N28" s="38">
        <v>35.483411184833308</v>
      </c>
      <c r="O28" s="38">
        <v>34.809529745070137</v>
      </c>
      <c r="P28" s="38">
        <v>34.120743642299352</v>
      </c>
      <c r="Q28" s="38">
        <v>33.940644663681823</v>
      </c>
      <c r="R28" s="38">
        <v>33.755242612554845</v>
      </c>
      <c r="S28" s="38">
        <v>33.564259863400437</v>
      </c>
      <c r="T28" s="38">
        <v>33.476072051964159</v>
      </c>
      <c r="U28" s="38">
        <v>33.275158504037364</v>
      </c>
      <c r="V28" s="38">
        <v>33.179102834687328</v>
      </c>
      <c r="W28" s="38">
        <v>33.080185727633832</v>
      </c>
      <c r="X28" s="38">
        <v>32.977665638671915</v>
      </c>
      <c r="Y28" s="38">
        <v>32.872268440347256</v>
      </c>
      <c r="Z28" s="38">
        <v>32.648502920861986</v>
      </c>
      <c r="AA28" s="38">
        <v>32.883559262418743</v>
      </c>
      <c r="AB28" s="38">
        <v>33.005555728374198</v>
      </c>
      <c r="AC28" s="38">
        <v>33.248136733387675</v>
      </c>
      <c r="AD28" s="38">
        <v>33.375009429425994</v>
      </c>
      <c r="AE28" s="38">
        <v>33.625247643680105</v>
      </c>
      <c r="AF28" s="38">
        <v>33.879634299917392</v>
      </c>
      <c r="AG28" s="38">
        <v>34.014799677312666</v>
      </c>
      <c r="AH28" s="38">
        <v>34.277207260588355</v>
      </c>
      <c r="AI28" s="38">
        <v>34.544269460705941</v>
      </c>
      <c r="AJ28" s="38">
        <v>34.81544036376792</v>
      </c>
      <c r="AK28" s="39">
        <f t="shared" si="0"/>
        <v>-0.15143455737096106</v>
      </c>
      <c r="AL28" s="40"/>
      <c r="AM28" s="40"/>
      <c r="AN28" s="40"/>
    </row>
    <row r="29" spans="1:40" ht="15.75" customHeight="1" x14ac:dyDescent="0.45"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39"/>
    </row>
    <row r="30" spans="1:40" ht="15" customHeight="1" x14ac:dyDescent="0.45">
      <c r="B30" s="37" t="s">
        <v>96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39"/>
    </row>
    <row r="31" spans="1:40" ht="15" customHeight="1" x14ac:dyDescent="0.45">
      <c r="A31" s="32" t="s">
        <v>97</v>
      </c>
      <c r="B31" s="37" t="s">
        <v>98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39"/>
    </row>
    <row r="32" spans="1:40" ht="15" customHeight="1" x14ac:dyDescent="0.45">
      <c r="A32" s="32" t="s">
        <v>99</v>
      </c>
      <c r="B32" s="8" t="s">
        <v>100</v>
      </c>
      <c r="C32" s="41">
        <v>33.200000000000003</v>
      </c>
      <c r="D32" s="41">
        <v>33.799999999999997</v>
      </c>
      <c r="E32" s="41">
        <v>34.700000000000003</v>
      </c>
      <c r="F32" s="41">
        <v>36</v>
      </c>
      <c r="G32" s="41">
        <v>38</v>
      </c>
      <c r="H32" s="41">
        <v>39.700000000000003</v>
      </c>
      <c r="I32" s="41">
        <v>41.7</v>
      </c>
      <c r="J32" s="41">
        <v>43.4</v>
      </c>
      <c r="K32" s="41">
        <v>45.6</v>
      </c>
      <c r="L32" s="41">
        <v>45.7</v>
      </c>
      <c r="M32" s="41">
        <v>45.8</v>
      </c>
      <c r="N32" s="41">
        <v>46</v>
      </c>
      <c r="O32" s="41">
        <v>46.1</v>
      </c>
      <c r="P32" s="41">
        <v>46.2</v>
      </c>
      <c r="Q32" s="41">
        <v>46.3</v>
      </c>
      <c r="R32" s="41">
        <v>46.4</v>
      </c>
      <c r="S32" s="41">
        <v>46.5</v>
      </c>
      <c r="T32" s="41">
        <v>46.6</v>
      </c>
      <c r="U32" s="41">
        <v>46.6</v>
      </c>
      <c r="V32" s="41">
        <v>46.7</v>
      </c>
      <c r="W32" s="41">
        <v>46.7</v>
      </c>
      <c r="X32" s="41">
        <v>46.8</v>
      </c>
      <c r="Y32" s="41">
        <v>46.8</v>
      </c>
      <c r="Z32" s="41">
        <v>46.9</v>
      </c>
      <c r="AA32" s="41">
        <v>46.9</v>
      </c>
      <c r="AB32" s="41">
        <v>46.9</v>
      </c>
      <c r="AC32" s="41">
        <v>47</v>
      </c>
      <c r="AD32" s="41">
        <v>47</v>
      </c>
      <c r="AE32" s="41">
        <v>47</v>
      </c>
      <c r="AF32" s="41">
        <v>47</v>
      </c>
      <c r="AG32" s="41">
        <v>47</v>
      </c>
      <c r="AH32" s="41">
        <v>47</v>
      </c>
      <c r="AI32" s="41">
        <v>47</v>
      </c>
      <c r="AJ32" s="41">
        <v>47</v>
      </c>
      <c r="AK32" s="39">
        <f t="shared" ref="AK32:AK47" si="1">(AJ32-C32)/C32</f>
        <v>0.41566265060240953</v>
      </c>
      <c r="AL32" s="40"/>
      <c r="AM32" s="40"/>
      <c r="AN32" s="40"/>
    </row>
    <row r="33" spans="1:40" ht="15" customHeight="1" x14ac:dyDescent="0.45">
      <c r="A33" s="32" t="s">
        <v>101</v>
      </c>
      <c r="B33" s="8" t="s">
        <v>102</v>
      </c>
      <c r="C33" s="41">
        <v>38.6</v>
      </c>
      <c r="D33" s="41">
        <v>39.4</v>
      </c>
      <c r="E33" s="41">
        <v>41</v>
      </c>
      <c r="F33" s="41">
        <v>42.7</v>
      </c>
      <c r="G33" s="41">
        <v>44.6</v>
      </c>
      <c r="H33" s="41">
        <v>46.8</v>
      </c>
      <c r="I33" s="41">
        <v>49.1</v>
      </c>
      <c r="J33" s="41">
        <v>50.5</v>
      </c>
      <c r="K33" s="41">
        <v>53.2</v>
      </c>
      <c r="L33" s="41">
        <v>53.2</v>
      </c>
      <c r="M33" s="41">
        <v>53.2</v>
      </c>
      <c r="N33" s="41">
        <v>53.2</v>
      </c>
      <c r="O33" s="41">
        <v>53.2</v>
      </c>
      <c r="P33" s="41">
        <v>53.2</v>
      </c>
      <c r="Q33" s="41">
        <v>53.2</v>
      </c>
      <c r="R33" s="41">
        <v>53.2</v>
      </c>
      <c r="S33" s="41">
        <v>53.2</v>
      </c>
      <c r="T33" s="41">
        <v>53.2</v>
      </c>
      <c r="U33" s="41">
        <v>53.2</v>
      </c>
      <c r="V33" s="41">
        <v>53.2</v>
      </c>
      <c r="W33" s="41">
        <v>53.2</v>
      </c>
      <c r="X33" s="41">
        <v>53.2</v>
      </c>
      <c r="Y33" s="41">
        <v>53.2</v>
      </c>
      <c r="Z33" s="41">
        <v>53.2</v>
      </c>
      <c r="AA33" s="41">
        <v>53.2</v>
      </c>
      <c r="AB33" s="41">
        <v>53.2</v>
      </c>
      <c r="AC33" s="41">
        <v>53.2</v>
      </c>
      <c r="AD33" s="41">
        <v>53.2</v>
      </c>
      <c r="AE33" s="41">
        <v>53.2</v>
      </c>
      <c r="AF33" s="41">
        <v>53.2</v>
      </c>
      <c r="AG33" s="41">
        <v>53.2</v>
      </c>
      <c r="AH33" s="41">
        <v>53.2</v>
      </c>
      <c r="AI33" s="41">
        <v>53.2</v>
      </c>
      <c r="AJ33" s="41">
        <v>53.2</v>
      </c>
      <c r="AK33" s="39">
        <f t="shared" si="1"/>
        <v>0.37823834196891193</v>
      </c>
      <c r="AL33" s="40"/>
      <c r="AM33" s="40"/>
      <c r="AN33" s="40"/>
    </row>
    <row r="34" spans="1:40" ht="15" customHeight="1" x14ac:dyDescent="0.45">
      <c r="A34" s="32" t="s">
        <v>103</v>
      </c>
      <c r="B34" s="8" t="s">
        <v>104</v>
      </c>
      <c r="C34" s="41">
        <v>28.8</v>
      </c>
      <c r="D34" s="41">
        <v>29.2</v>
      </c>
      <c r="E34" s="41">
        <v>29.6</v>
      </c>
      <c r="F34" s="41">
        <v>30.6</v>
      </c>
      <c r="G34" s="41">
        <v>32.5</v>
      </c>
      <c r="H34" s="41">
        <v>33.9</v>
      </c>
      <c r="I34" s="41">
        <v>35.5</v>
      </c>
      <c r="J34" s="41">
        <v>37.200000000000003</v>
      </c>
      <c r="K34" s="41">
        <v>39</v>
      </c>
      <c r="L34" s="41">
        <v>39</v>
      </c>
      <c r="M34" s="41">
        <v>39</v>
      </c>
      <c r="N34" s="41">
        <v>39</v>
      </c>
      <c r="O34" s="41">
        <v>39</v>
      </c>
      <c r="P34" s="41">
        <v>39</v>
      </c>
      <c r="Q34" s="41">
        <v>39</v>
      </c>
      <c r="R34" s="41">
        <v>39</v>
      </c>
      <c r="S34" s="41">
        <v>39</v>
      </c>
      <c r="T34" s="41">
        <v>39</v>
      </c>
      <c r="U34" s="41">
        <v>39</v>
      </c>
      <c r="V34" s="41">
        <v>39</v>
      </c>
      <c r="W34" s="41">
        <v>39</v>
      </c>
      <c r="X34" s="41">
        <v>39</v>
      </c>
      <c r="Y34" s="41">
        <v>39</v>
      </c>
      <c r="Z34" s="41">
        <v>39</v>
      </c>
      <c r="AA34" s="41">
        <v>39</v>
      </c>
      <c r="AB34" s="41">
        <v>39</v>
      </c>
      <c r="AC34" s="41">
        <v>39</v>
      </c>
      <c r="AD34" s="41">
        <v>39</v>
      </c>
      <c r="AE34" s="41">
        <v>39</v>
      </c>
      <c r="AF34" s="41">
        <v>39</v>
      </c>
      <c r="AG34" s="41">
        <v>39</v>
      </c>
      <c r="AH34" s="41">
        <v>39</v>
      </c>
      <c r="AI34" s="41">
        <v>39</v>
      </c>
      <c r="AJ34" s="41">
        <v>39</v>
      </c>
      <c r="AK34" s="39">
        <f t="shared" si="1"/>
        <v>0.35416666666666663</v>
      </c>
      <c r="AL34" s="40"/>
      <c r="AM34" s="40"/>
      <c r="AN34" s="40"/>
    </row>
    <row r="35" spans="1:40" ht="15" customHeight="1" x14ac:dyDescent="0.45">
      <c r="A35" s="32" t="s">
        <v>105</v>
      </c>
      <c r="B35" s="8" t="s">
        <v>106</v>
      </c>
      <c r="C35" s="41">
        <v>33.5</v>
      </c>
      <c r="D35" s="41">
        <v>34</v>
      </c>
      <c r="E35" s="41">
        <v>34.9</v>
      </c>
      <c r="F35" s="41">
        <v>36.299999999999997</v>
      </c>
      <c r="G35" s="41">
        <v>38.4</v>
      </c>
      <c r="H35" s="41">
        <v>40.4</v>
      </c>
      <c r="I35" s="41">
        <v>42.3</v>
      </c>
      <c r="J35" s="41">
        <v>44</v>
      </c>
      <c r="K35" s="41">
        <v>46.2</v>
      </c>
      <c r="L35" s="41">
        <v>46.4</v>
      </c>
      <c r="M35" s="41">
        <v>46.6</v>
      </c>
      <c r="N35" s="41">
        <v>46.7</v>
      </c>
      <c r="O35" s="41">
        <v>46.9</v>
      </c>
      <c r="P35" s="41">
        <v>47</v>
      </c>
      <c r="Q35" s="41">
        <v>47.2</v>
      </c>
      <c r="R35" s="41">
        <v>47.4</v>
      </c>
      <c r="S35" s="41">
        <v>47.6</v>
      </c>
      <c r="T35" s="41">
        <v>47.8</v>
      </c>
      <c r="U35" s="41">
        <v>47.9</v>
      </c>
      <c r="V35" s="41">
        <v>48</v>
      </c>
      <c r="W35" s="41">
        <v>48.1</v>
      </c>
      <c r="X35" s="41">
        <v>48.2</v>
      </c>
      <c r="Y35" s="41">
        <v>48.3</v>
      </c>
      <c r="Z35" s="41">
        <v>48.4</v>
      </c>
      <c r="AA35" s="41">
        <v>48.5</v>
      </c>
      <c r="AB35" s="41">
        <v>48.6</v>
      </c>
      <c r="AC35" s="41">
        <v>48.6</v>
      </c>
      <c r="AD35" s="41">
        <v>48.6</v>
      </c>
      <c r="AE35" s="41">
        <v>48.7</v>
      </c>
      <c r="AF35" s="41">
        <v>48.7</v>
      </c>
      <c r="AG35" s="41">
        <v>48.7</v>
      </c>
      <c r="AH35" s="41">
        <v>48.8</v>
      </c>
      <c r="AI35" s="41">
        <v>48.8</v>
      </c>
      <c r="AJ35" s="41">
        <v>48.8</v>
      </c>
      <c r="AK35" s="39">
        <f t="shared" si="1"/>
        <v>0.4567164179104477</v>
      </c>
      <c r="AL35" s="40"/>
      <c r="AM35" s="40"/>
      <c r="AN35" s="40"/>
    </row>
    <row r="36" spans="1:40" ht="15" customHeight="1" x14ac:dyDescent="0.45">
      <c r="A36" s="32" t="s">
        <v>107</v>
      </c>
      <c r="B36" s="8" t="s">
        <v>108</v>
      </c>
      <c r="C36" s="41">
        <v>39.200000000000003</v>
      </c>
      <c r="D36" s="41">
        <v>40.200000000000003</v>
      </c>
      <c r="E36" s="41">
        <v>41.6</v>
      </c>
      <c r="F36" s="41">
        <v>43.5</v>
      </c>
      <c r="G36" s="41">
        <v>45.5</v>
      </c>
      <c r="H36" s="41">
        <v>47.6</v>
      </c>
      <c r="I36" s="41">
        <v>49.8</v>
      </c>
      <c r="J36" s="41">
        <v>51.2</v>
      </c>
      <c r="K36" s="41">
        <v>53.6</v>
      </c>
      <c r="L36" s="41">
        <v>53.7</v>
      </c>
      <c r="M36" s="41">
        <v>53.8</v>
      </c>
      <c r="N36" s="41">
        <v>53.9</v>
      </c>
      <c r="O36" s="41">
        <v>54.1</v>
      </c>
      <c r="P36" s="41">
        <v>54.2</v>
      </c>
      <c r="Q36" s="41">
        <v>54.4</v>
      </c>
      <c r="R36" s="41">
        <v>54.6</v>
      </c>
      <c r="S36" s="41">
        <v>54.8</v>
      </c>
      <c r="T36" s="41">
        <v>55</v>
      </c>
      <c r="U36" s="41">
        <v>55.2</v>
      </c>
      <c r="V36" s="41">
        <v>55.4</v>
      </c>
      <c r="W36" s="41">
        <v>55.5</v>
      </c>
      <c r="X36" s="41">
        <v>55.7</v>
      </c>
      <c r="Y36" s="41">
        <v>55.8</v>
      </c>
      <c r="Z36" s="41">
        <v>55.9</v>
      </c>
      <c r="AA36" s="41">
        <v>56</v>
      </c>
      <c r="AB36" s="41">
        <v>56</v>
      </c>
      <c r="AC36" s="41">
        <v>56</v>
      </c>
      <c r="AD36" s="41">
        <v>56</v>
      </c>
      <c r="AE36" s="41">
        <v>56</v>
      </c>
      <c r="AF36" s="41">
        <v>56.1</v>
      </c>
      <c r="AG36" s="41">
        <v>56.1</v>
      </c>
      <c r="AH36" s="41">
        <v>56.2</v>
      </c>
      <c r="AI36" s="41">
        <v>56.2</v>
      </c>
      <c r="AJ36" s="41">
        <v>56.2</v>
      </c>
      <c r="AK36" s="39">
        <f t="shared" si="1"/>
        <v>0.43367346938775508</v>
      </c>
      <c r="AL36" s="40"/>
      <c r="AM36" s="40"/>
      <c r="AN36" s="40"/>
    </row>
    <row r="37" spans="1:40" ht="15" customHeight="1" x14ac:dyDescent="0.45">
      <c r="A37" s="32" t="s">
        <v>109</v>
      </c>
      <c r="B37" s="8" t="s">
        <v>110</v>
      </c>
      <c r="C37" s="41">
        <v>28.8</v>
      </c>
      <c r="D37" s="41">
        <v>29</v>
      </c>
      <c r="E37" s="41">
        <v>29.6</v>
      </c>
      <c r="F37" s="41">
        <v>30.6</v>
      </c>
      <c r="G37" s="41">
        <v>32.6</v>
      </c>
      <c r="H37" s="41">
        <v>34.5</v>
      </c>
      <c r="I37" s="41">
        <v>36.1</v>
      </c>
      <c r="J37" s="41">
        <v>37.700000000000003</v>
      </c>
      <c r="K37" s="41">
        <v>39.6</v>
      </c>
      <c r="L37" s="41">
        <v>39.700000000000003</v>
      </c>
      <c r="M37" s="41">
        <v>39.700000000000003</v>
      </c>
      <c r="N37" s="41">
        <v>39.700000000000003</v>
      </c>
      <c r="O37" s="41">
        <v>39.700000000000003</v>
      </c>
      <c r="P37" s="41">
        <v>39.6</v>
      </c>
      <c r="Q37" s="41">
        <v>39.6</v>
      </c>
      <c r="R37" s="41">
        <v>39.5</v>
      </c>
      <c r="S37" s="41">
        <v>39.700000000000003</v>
      </c>
      <c r="T37" s="41">
        <v>39.6</v>
      </c>
      <c r="U37" s="41">
        <v>39.6</v>
      </c>
      <c r="V37" s="41">
        <v>39.5</v>
      </c>
      <c r="W37" s="41">
        <v>39.5</v>
      </c>
      <c r="X37" s="41">
        <v>39.5</v>
      </c>
      <c r="Y37" s="41">
        <v>39.5</v>
      </c>
      <c r="Z37" s="41">
        <v>39.4</v>
      </c>
      <c r="AA37" s="41">
        <v>39.5</v>
      </c>
      <c r="AB37" s="41">
        <v>39.5</v>
      </c>
      <c r="AC37" s="41">
        <v>39.5</v>
      </c>
      <c r="AD37" s="41">
        <v>39.5</v>
      </c>
      <c r="AE37" s="41">
        <v>39.6</v>
      </c>
      <c r="AF37" s="41">
        <v>39.6</v>
      </c>
      <c r="AG37" s="41">
        <v>39.6</v>
      </c>
      <c r="AH37" s="41">
        <v>39.5</v>
      </c>
      <c r="AI37" s="41">
        <v>39.5</v>
      </c>
      <c r="AJ37" s="41">
        <v>39.5</v>
      </c>
      <c r="AK37" s="39">
        <f t="shared" si="1"/>
        <v>0.37152777777777773</v>
      </c>
      <c r="AL37" s="40"/>
      <c r="AM37" s="40"/>
      <c r="AN37" s="40"/>
    </row>
    <row r="38" spans="1:40" ht="15" customHeight="1" x14ac:dyDescent="0.45">
      <c r="A38" s="32" t="s">
        <v>111</v>
      </c>
      <c r="B38" s="8" t="s">
        <v>112</v>
      </c>
      <c r="C38" s="41">
        <v>32.9</v>
      </c>
      <c r="D38" s="41">
        <v>33.6</v>
      </c>
      <c r="E38" s="41">
        <v>34.6</v>
      </c>
      <c r="F38" s="41">
        <v>36.299999999999997</v>
      </c>
      <c r="G38" s="41">
        <v>38.4</v>
      </c>
      <c r="H38" s="41">
        <v>40.4</v>
      </c>
      <c r="I38" s="41">
        <v>42.3</v>
      </c>
      <c r="J38" s="41">
        <v>44</v>
      </c>
      <c r="K38" s="41">
        <v>46.2</v>
      </c>
      <c r="L38" s="41">
        <v>46.4</v>
      </c>
      <c r="M38" s="41">
        <v>46.6</v>
      </c>
      <c r="N38" s="41">
        <v>46.7</v>
      </c>
      <c r="O38" s="41">
        <v>46.9</v>
      </c>
      <c r="P38" s="41">
        <v>47</v>
      </c>
      <c r="Q38" s="41">
        <v>47.2</v>
      </c>
      <c r="R38" s="41">
        <v>47.4</v>
      </c>
      <c r="S38" s="41">
        <v>47.6</v>
      </c>
      <c r="T38" s="41">
        <v>47.8</v>
      </c>
      <c r="U38" s="41">
        <v>47.9</v>
      </c>
      <c r="V38" s="41">
        <v>48</v>
      </c>
      <c r="W38" s="41">
        <v>48.1</v>
      </c>
      <c r="X38" s="41">
        <v>48.2</v>
      </c>
      <c r="Y38" s="41">
        <v>48.3</v>
      </c>
      <c r="Z38" s="41">
        <v>48.4</v>
      </c>
      <c r="AA38" s="41">
        <v>48.5</v>
      </c>
      <c r="AB38" s="41">
        <v>48.6</v>
      </c>
      <c r="AC38" s="41">
        <v>48.6</v>
      </c>
      <c r="AD38" s="41">
        <v>48.6</v>
      </c>
      <c r="AE38" s="41">
        <v>48.7</v>
      </c>
      <c r="AF38" s="41">
        <v>48.7</v>
      </c>
      <c r="AG38" s="41">
        <v>48.7</v>
      </c>
      <c r="AH38" s="41">
        <v>48.8</v>
      </c>
      <c r="AI38" s="41">
        <v>48.8</v>
      </c>
      <c r="AJ38" s="41">
        <v>48.8</v>
      </c>
      <c r="AK38" s="39">
        <f t="shared" si="1"/>
        <v>0.48328267477203646</v>
      </c>
      <c r="AL38" s="40"/>
      <c r="AM38" s="40"/>
      <c r="AN38" s="40"/>
    </row>
    <row r="39" spans="1:40" ht="15" customHeight="1" x14ac:dyDescent="0.45">
      <c r="A39" s="32" t="s">
        <v>113</v>
      </c>
      <c r="B39" s="8" t="s">
        <v>114</v>
      </c>
      <c r="C39" s="41">
        <v>38.799999999999997</v>
      </c>
      <c r="D39" s="41">
        <v>39.799999999999997</v>
      </c>
      <c r="E39" s="41">
        <v>41.4</v>
      </c>
      <c r="F39" s="41">
        <v>43.5</v>
      </c>
      <c r="G39" s="41">
        <v>45.5</v>
      </c>
      <c r="H39" s="41">
        <v>47.6</v>
      </c>
      <c r="I39" s="41">
        <v>49.8</v>
      </c>
      <c r="J39" s="41">
        <v>51.2</v>
      </c>
      <c r="K39" s="41">
        <v>53.6</v>
      </c>
      <c r="L39" s="41">
        <v>53.7</v>
      </c>
      <c r="M39" s="41">
        <v>53.8</v>
      </c>
      <c r="N39" s="41">
        <v>53.9</v>
      </c>
      <c r="O39" s="41">
        <v>54.1</v>
      </c>
      <c r="P39" s="41">
        <v>54.2</v>
      </c>
      <c r="Q39" s="41">
        <v>54.4</v>
      </c>
      <c r="R39" s="41">
        <v>54.6</v>
      </c>
      <c r="S39" s="41">
        <v>54.8</v>
      </c>
      <c r="T39" s="41">
        <v>55</v>
      </c>
      <c r="U39" s="41">
        <v>55.2</v>
      </c>
      <c r="V39" s="41">
        <v>55.4</v>
      </c>
      <c r="W39" s="41">
        <v>55.5</v>
      </c>
      <c r="X39" s="41">
        <v>55.7</v>
      </c>
      <c r="Y39" s="41">
        <v>55.8</v>
      </c>
      <c r="Z39" s="41">
        <v>55.9</v>
      </c>
      <c r="AA39" s="41">
        <v>56</v>
      </c>
      <c r="AB39" s="41">
        <v>56</v>
      </c>
      <c r="AC39" s="41">
        <v>56</v>
      </c>
      <c r="AD39" s="41">
        <v>56</v>
      </c>
      <c r="AE39" s="41">
        <v>56</v>
      </c>
      <c r="AF39" s="41">
        <v>56.1</v>
      </c>
      <c r="AG39" s="41">
        <v>56.1</v>
      </c>
      <c r="AH39" s="41">
        <v>56.2</v>
      </c>
      <c r="AI39" s="41">
        <v>56.2</v>
      </c>
      <c r="AJ39" s="41">
        <v>56.2</v>
      </c>
      <c r="AK39" s="39">
        <f t="shared" si="1"/>
        <v>0.44845360824742286</v>
      </c>
      <c r="AL39" s="40"/>
      <c r="AM39" s="40"/>
      <c r="AN39" s="40"/>
    </row>
    <row r="40" spans="1:40" ht="15" customHeight="1" x14ac:dyDescent="0.45">
      <c r="A40" s="32" t="s">
        <v>115</v>
      </c>
      <c r="B40" s="8" t="s">
        <v>116</v>
      </c>
      <c r="C40" s="41">
        <v>28.2</v>
      </c>
      <c r="D40" s="41">
        <v>28.6</v>
      </c>
      <c r="E40" s="41">
        <v>29.4</v>
      </c>
      <c r="F40" s="41">
        <v>30.6</v>
      </c>
      <c r="G40" s="41">
        <v>32.6</v>
      </c>
      <c r="H40" s="41">
        <v>34.5</v>
      </c>
      <c r="I40" s="41">
        <v>36.1</v>
      </c>
      <c r="J40" s="41">
        <v>37.700000000000003</v>
      </c>
      <c r="K40" s="41">
        <v>39.6</v>
      </c>
      <c r="L40" s="41">
        <v>39.700000000000003</v>
      </c>
      <c r="M40" s="41">
        <v>39.700000000000003</v>
      </c>
      <c r="N40" s="41">
        <v>39.700000000000003</v>
      </c>
      <c r="O40" s="41">
        <v>39.700000000000003</v>
      </c>
      <c r="P40" s="41">
        <v>39.6</v>
      </c>
      <c r="Q40" s="41">
        <v>39.6</v>
      </c>
      <c r="R40" s="41">
        <v>39.5</v>
      </c>
      <c r="S40" s="41">
        <v>39.700000000000003</v>
      </c>
      <c r="T40" s="41">
        <v>39.6</v>
      </c>
      <c r="U40" s="41">
        <v>39.6</v>
      </c>
      <c r="V40" s="41">
        <v>39.5</v>
      </c>
      <c r="W40" s="41">
        <v>39.5</v>
      </c>
      <c r="X40" s="41">
        <v>39.5</v>
      </c>
      <c r="Y40" s="41">
        <v>39.5</v>
      </c>
      <c r="Z40" s="41">
        <v>39.4</v>
      </c>
      <c r="AA40" s="41">
        <v>39.5</v>
      </c>
      <c r="AB40" s="41">
        <v>39.5</v>
      </c>
      <c r="AC40" s="41">
        <v>39.5</v>
      </c>
      <c r="AD40" s="41">
        <v>39.5</v>
      </c>
      <c r="AE40" s="41">
        <v>39.6</v>
      </c>
      <c r="AF40" s="41">
        <v>39.5</v>
      </c>
      <c r="AG40" s="41">
        <v>39.5</v>
      </c>
      <c r="AH40" s="41">
        <v>39.5</v>
      </c>
      <c r="AI40" s="41">
        <v>39.5</v>
      </c>
      <c r="AJ40" s="41">
        <v>39.5</v>
      </c>
      <c r="AK40" s="39">
        <f t="shared" si="1"/>
        <v>0.40070921985815605</v>
      </c>
      <c r="AL40" s="40"/>
      <c r="AM40" s="40"/>
      <c r="AN40" s="40"/>
    </row>
    <row r="41" spans="1:40" ht="15" customHeight="1" x14ac:dyDescent="0.45">
      <c r="A41" s="32" t="s">
        <v>117</v>
      </c>
      <c r="B41" s="8" t="s">
        <v>118</v>
      </c>
      <c r="C41" s="41">
        <v>26.9</v>
      </c>
      <c r="D41" s="41">
        <v>27.4</v>
      </c>
      <c r="E41" s="41">
        <v>28.3</v>
      </c>
      <c r="F41" s="41">
        <v>29.6</v>
      </c>
      <c r="G41" s="41">
        <v>31.3</v>
      </c>
      <c r="H41" s="41">
        <v>32.9</v>
      </c>
      <c r="I41" s="41">
        <v>34.5</v>
      </c>
      <c r="J41" s="41">
        <v>35.9</v>
      </c>
      <c r="K41" s="41">
        <v>37.700000000000003</v>
      </c>
      <c r="L41" s="41">
        <v>37.799999999999997</v>
      </c>
      <c r="M41" s="41">
        <v>38</v>
      </c>
      <c r="N41" s="41">
        <v>38.1</v>
      </c>
      <c r="O41" s="41">
        <v>38.299999999999997</v>
      </c>
      <c r="P41" s="41">
        <v>38.4</v>
      </c>
      <c r="Q41" s="41">
        <v>38.5</v>
      </c>
      <c r="R41" s="41">
        <v>38.700000000000003</v>
      </c>
      <c r="S41" s="41">
        <v>38.9</v>
      </c>
      <c r="T41" s="41">
        <v>39</v>
      </c>
      <c r="U41" s="41">
        <v>39.1</v>
      </c>
      <c r="V41" s="41">
        <v>39.200000000000003</v>
      </c>
      <c r="W41" s="41">
        <v>39.299999999999997</v>
      </c>
      <c r="X41" s="41">
        <v>39.4</v>
      </c>
      <c r="Y41" s="41">
        <v>39.4</v>
      </c>
      <c r="Z41" s="41">
        <v>39.5</v>
      </c>
      <c r="AA41" s="41">
        <v>39.6</v>
      </c>
      <c r="AB41" s="41">
        <v>39.6</v>
      </c>
      <c r="AC41" s="41">
        <v>39.700000000000003</v>
      </c>
      <c r="AD41" s="41">
        <v>39.700000000000003</v>
      </c>
      <c r="AE41" s="41">
        <v>39.700000000000003</v>
      </c>
      <c r="AF41" s="41">
        <v>39.799999999999997</v>
      </c>
      <c r="AG41" s="41">
        <v>39.799999999999997</v>
      </c>
      <c r="AH41" s="41">
        <v>39.799999999999997</v>
      </c>
      <c r="AI41" s="41">
        <v>39.799999999999997</v>
      </c>
      <c r="AJ41" s="41">
        <v>39.799999999999997</v>
      </c>
      <c r="AK41" s="39">
        <f t="shared" si="1"/>
        <v>0.4795539033457249</v>
      </c>
      <c r="AL41" s="40"/>
      <c r="AM41" s="40"/>
      <c r="AN41" s="40"/>
    </row>
    <row r="42" spans="1:40" ht="15" customHeight="1" x14ac:dyDescent="0.45">
      <c r="A42" s="32" t="s">
        <v>119</v>
      </c>
      <c r="B42" s="8" t="s">
        <v>120</v>
      </c>
      <c r="C42" s="41">
        <v>31.7</v>
      </c>
      <c r="D42" s="41">
        <v>32.5</v>
      </c>
      <c r="E42" s="41">
        <v>33.799999999999997</v>
      </c>
      <c r="F42" s="41">
        <v>35.5</v>
      </c>
      <c r="G42" s="41">
        <v>37.200000000000003</v>
      </c>
      <c r="H42" s="41">
        <v>38.799999999999997</v>
      </c>
      <c r="I42" s="41">
        <v>40.700000000000003</v>
      </c>
      <c r="J42" s="41">
        <v>41.8</v>
      </c>
      <c r="K42" s="41">
        <v>43.8</v>
      </c>
      <c r="L42" s="41">
        <v>43.9</v>
      </c>
      <c r="M42" s="41">
        <v>43.9</v>
      </c>
      <c r="N42" s="41">
        <v>44</v>
      </c>
      <c r="O42" s="41">
        <v>44.1</v>
      </c>
      <c r="P42" s="41">
        <v>44.3</v>
      </c>
      <c r="Q42" s="41">
        <v>44.4</v>
      </c>
      <c r="R42" s="41">
        <v>44.6</v>
      </c>
      <c r="S42" s="41">
        <v>44.8</v>
      </c>
      <c r="T42" s="41">
        <v>44.9</v>
      </c>
      <c r="U42" s="41">
        <v>45.1</v>
      </c>
      <c r="V42" s="41">
        <v>45.2</v>
      </c>
      <c r="W42" s="41">
        <v>45.3</v>
      </c>
      <c r="X42" s="41">
        <v>45.5</v>
      </c>
      <c r="Y42" s="41">
        <v>45.6</v>
      </c>
      <c r="Z42" s="41">
        <v>45.7</v>
      </c>
      <c r="AA42" s="41">
        <v>45.7</v>
      </c>
      <c r="AB42" s="41">
        <v>45.7</v>
      </c>
      <c r="AC42" s="41">
        <v>45.8</v>
      </c>
      <c r="AD42" s="41">
        <v>45.8</v>
      </c>
      <c r="AE42" s="41">
        <v>45.8</v>
      </c>
      <c r="AF42" s="41">
        <v>45.8</v>
      </c>
      <c r="AG42" s="41">
        <v>45.8</v>
      </c>
      <c r="AH42" s="41">
        <v>45.9</v>
      </c>
      <c r="AI42" s="41">
        <v>45.9</v>
      </c>
      <c r="AJ42" s="41">
        <v>45.9</v>
      </c>
      <c r="AK42" s="39">
        <f t="shared" si="1"/>
        <v>0.44794952681388012</v>
      </c>
      <c r="AL42" s="40"/>
      <c r="AM42" s="40"/>
      <c r="AN42" s="40"/>
    </row>
    <row r="43" spans="1:40" ht="15" customHeight="1" x14ac:dyDescent="0.45">
      <c r="A43" s="32" t="s">
        <v>121</v>
      </c>
      <c r="B43" s="8" t="s">
        <v>122</v>
      </c>
      <c r="C43" s="41">
        <v>23</v>
      </c>
      <c r="D43" s="41">
        <v>23.3</v>
      </c>
      <c r="E43" s="41">
        <v>23.9</v>
      </c>
      <c r="F43" s="41">
        <v>25</v>
      </c>
      <c r="G43" s="41">
        <v>26.6</v>
      </c>
      <c r="H43" s="41">
        <v>28.1</v>
      </c>
      <c r="I43" s="41">
        <v>29.4</v>
      </c>
      <c r="J43" s="41">
        <v>30.7</v>
      </c>
      <c r="K43" s="41">
        <v>32.299999999999997</v>
      </c>
      <c r="L43" s="41">
        <v>32.4</v>
      </c>
      <c r="M43" s="41">
        <v>32.4</v>
      </c>
      <c r="N43" s="41">
        <v>32.4</v>
      </c>
      <c r="O43" s="41">
        <v>32.299999999999997</v>
      </c>
      <c r="P43" s="41">
        <v>32.299999999999997</v>
      </c>
      <c r="Q43" s="41">
        <v>32.200000000000003</v>
      </c>
      <c r="R43" s="41">
        <v>32.200000000000003</v>
      </c>
      <c r="S43" s="41">
        <v>32.299999999999997</v>
      </c>
      <c r="T43" s="41">
        <v>32.299999999999997</v>
      </c>
      <c r="U43" s="41">
        <v>32.299999999999997</v>
      </c>
      <c r="V43" s="41">
        <v>32.200000000000003</v>
      </c>
      <c r="W43" s="41">
        <v>32.200000000000003</v>
      </c>
      <c r="X43" s="41">
        <v>32.200000000000003</v>
      </c>
      <c r="Y43" s="41">
        <v>32.200000000000003</v>
      </c>
      <c r="Z43" s="41">
        <v>32.1</v>
      </c>
      <c r="AA43" s="41">
        <v>32.200000000000003</v>
      </c>
      <c r="AB43" s="41">
        <v>32.200000000000003</v>
      </c>
      <c r="AC43" s="41">
        <v>32.200000000000003</v>
      </c>
      <c r="AD43" s="41">
        <v>32.200000000000003</v>
      </c>
      <c r="AE43" s="41">
        <v>32.299999999999997</v>
      </c>
      <c r="AF43" s="41">
        <v>32.200000000000003</v>
      </c>
      <c r="AG43" s="41">
        <v>32.200000000000003</v>
      </c>
      <c r="AH43" s="41">
        <v>32.200000000000003</v>
      </c>
      <c r="AI43" s="41">
        <v>32.200000000000003</v>
      </c>
      <c r="AJ43" s="41">
        <v>32.200000000000003</v>
      </c>
      <c r="AK43" s="39">
        <f t="shared" si="1"/>
        <v>0.40000000000000013</v>
      </c>
      <c r="AL43" s="40"/>
      <c r="AM43" s="40"/>
      <c r="AN43" s="40"/>
    </row>
    <row r="44" spans="1:40" ht="15" customHeight="1" x14ac:dyDescent="0.45">
      <c r="A44" s="32" t="s">
        <v>123</v>
      </c>
      <c r="B44" s="8" t="s">
        <v>124</v>
      </c>
      <c r="C44" s="41">
        <v>23</v>
      </c>
      <c r="D44" s="41">
        <v>23.4</v>
      </c>
      <c r="E44" s="41">
        <v>23.8</v>
      </c>
      <c r="F44" s="41">
        <v>24.3</v>
      </c>
      <c r="G44" s="41">
        <v>24.9</v>
      </c>
      <c r="H44" s="41">
        <v>25.6</v>
      </c>
      <c r="I44" s="41">
        <v>26.3</v>
      </c>
      <c r="J44" s="41">
        <v>27</v>
      </c>
      <c r="K44" s="41">
        <v>27.8</v>
      </c>
      <c r="L44" s="41">
        <v>28.6</v>
      </c>
      <c r="M44" s="41">
        <v>29.4</v>
      </c>
      <c r="N44" s="41">
        <v>30.1</v>
      </c>
      <c r="O44" s="41">
        <v>30.8</v>
      </c>
      <c r="P44" s="41">
        <v>31.5</v>
      </c>
      <c r="Q44" s="41">
        <v>32.200000000000003</v>
      </c>
      <c r="R44" s="41">
        <v>32.799999999999997</v>
      </c>
      <c r="S44" s="41">
        <v>33.4</v>
      </c>
      <c r="T44" s="41">
        <v>34</v>
      </c>
      <c r="U44" s="41">
        <v>34.6</v>
      </c>
      <c r="V44" s="41">
        <v>35.1</v>
      </c>
      <c r="W44" s="41">
        <v>35.6</v>
      </c>
      <c r="X44" s="41">
        <v>36</v>
      </c>
      <c r="Y44" s="41">
        <v>36.4</v>
      </c>
      <c r="Z44" s="41">
        <v>36.700000000000003</v>
      </c>
      <c r="AA44" s="41">
        <v>37</v>
      </c>
      <c r="AB44" s="41">
        <v>37.299999999999997</v>
      </c>
      <c r="AC44" s="41">
        <v>37.5</v>
      </c>
      <c r="AD44" s="41">
        <v>37.700000000000003</v>
      </c>
      <c r="AE44" s="41">
        <v>37.9</v>
      </c>
      <c r="AF44" s="41">
        <v>38.1</v>
      </c>
      <c r="AG44" s="41">
        <v>38.200000000000003</v>
      </c>
      <c r="AH44" s="41">
        <v>38.299999999999997</v>
      </c>
      <c r="AI44" s="41">
        <v>38.4</v>
      </c>
      <c r="AJ44" s="41">
        <v>38.5</v>
      </c>
      <c r="AK44" s="39">
        <f t="shared" si="1"/>
        <v>0.67391304347826086</v>
      </c>
      <c r="AL44" s="40"/>
      <c r="AM44" s="40"/>
      <c r="AN44" s="40"/>
    </row>
    <row r="45" spans="1:40" ht="15" customHeight="1" x14ac:dyDescent="0.45">
      <c r="A45" s="32" t="s">
        <v>125</v>
      </c>
      <c r="B45" s="8" t="s">
        <v>126</v>
      </c>
      <c r="C45" s="41">
        <v>13.3</v>
      </c>
      <c r="D45" s="41">
        <v>15</v>
      </c>
      <c r="E45" s="41">
        <v>15.1</v>
      </c>
      <c r="F45" s="41">
        <v>15.2</v>
      </c>
      <c r="G45" s="41">
        <v>15.4</v>
      </c>
      <c r="H45" s="41">
        <v>15.6</v>
      </c>
      <c r="I45" s="41">
        <v>15.9</v>
      </c>
      <c r="J45" s="41">
        <v>16.2</v>
      </c>
      <c r="K45" s="41">
        <v>16.7</v>
      </c>
      <c r="L45" s="41">
        <v>17.100000000000001</v>
      </c>
      <c r="M45" s="41">
        <v>17.399999999999999</v>
      </c>
      <c r="N45" s="41">
        <v>17.5</v>
      </c>
      <c r="O45" s="41">
        <v>17.600000000000001</v>
      </c>
      <c r="P45" s="41">
        <v>17.7</v>
      </c>
      <c r="Q45" s="41">
        <v>17.7</v>
      </c>
      <c r="R45" s="41">
        <v>17.7</v>
      </c>
      <c r="S45" s="41">
        <v>17.7</v>
      </c>
      <c r="T45" s="41">
        <v>17.600000000000001</v>
      </c>
      <c r="U45" s="41">
        <v>17.600000000000001</v>
      </c>
      <c r="V45" s="41">
        <v>17.600000000000001</v>
      </c>
      <c r="W45" s="41">
        <v>17.600000000000001</v>
      </c>
      <c r="X45" s="41">
        <v>17.600000000000001</v>
      </c>
      <c r="Y45" s="41">
        <v>17.600000000000001</v>
      </c>
      <c r="Z45" s="41">
        <v>17.7</v>
      </c>
      <c r="AA45" s="41">
        <v>17.7</v>
      </c>
      <c r="AB45" s="41">
        <v>17.7</v>
      </c>
      <c r="AC45" s="41">
        <v>17.7</v>
      </c>
      <c r="AD45" s="41">
        <v>17.7</v>
      </c>
      <c r="AE45" s="41">
        <v>17.7</v>
      </c>
      <c r="AF45" s="41">
        <v>17.7</v>
      </c>
      <c r="AG45" s="41">
        <v>17.7</v>
      </c>
      <c r="AH45" s="41">
        <v>17.7</v>
      </c>
      <c r="AI45" s="41">
        <v>17.8</v>
      </c>
      <c r="AJ45" s="41">
        <v>17.8</v>
      </c>
      <c r="AK45" s="39">
        <f t="shared" si="1"/>
        <v>0.33834586466165412</v>
      </c>
      <c r="AL45" s="40"/>
      <c r="AM45" s="40"/>
      <c r="AN45" s="40"/>
    </row>
    <row r="46" spans="1:40" ht="15" customHeight="1" x14ac:dyDescent="0.45">
      <c r="A46" s="32" t="s">
        <v>127</v>
      </c>
      <c r="B46" s="8" t="s">
        <v>128</v>
      </c>
      <c r="C46" s="41">
        <v>13.7</v>
      </c>
      <c r="D46" s="41">
        <v>13.8</v>
      </c>
      <c r="E46" s="41">
        <v>13.9</v>
      </c>
      <c r="F46" s="41">
        <v>14.1</v>
      </c>
      <c r="G46" s="41">
        <v>14.3</v>
      </c>
      <c r="H46" s="41">
        <v>14.5</v>
      </c>
      <c r="I46" s="41">
        <v>14.7</v>
      </c>
      <c r="J46" s="41">
        <v>14.9</v>
      </c>
      <c r="K46" s="41">
        <v>15</v>
      </c>
      <c r="L46" s="41">
        <v>15.3</v>
      </c>
      <c r="M46" s="41">
        <v>15.5</v>
      </c>
      <c r="N46" s="41">
        <v>15.7</v>
      </c>
      <c r="O46" s="41">
        <v>15.9</v>
      </c>
      <c r="P46" s="41">
        <v>16.100000000000001</v>
      </c>
      <c r="Q46" s="41">
        <v>16.3</v>
      </c>
      <c r="R46" s="41">
        <v>16.399999999999999</v>
      </c>
      <c r="S46" s="41">
        <v>16.600000000000001</v>
      </c>
      <c r="T46" s="41">
        <v>16.7</v>
      </c>
      <c r="U46" s="41">
        <v>16.8</v>
      </c>
      <c r="V46" s="41">
        <v>16.899999999999999</v>
      </c>
      <c r="W46" s="41">
        <v>16.899999999999999</v>
      </c>
      <c r="X46" s="41">
        <v>17</v>
      </c>
      <c r="Y46" s="41">
        <v>17.100000000000001</v>
      </c>
      <c r="Z46" s="41">
        <v>17.100000000000001</v>
      </c>
      <c r="AA46" s="41">
        <v>17.2</v>
      </c>
      <c r="AB46" s="41">
        <v>17.2</v>
      </c>
      <c r="AC46" s="41">
        <v>17.3</v>
      </c>
      <c r="AD46" s="41">
        <v>17.3</v>
      </c>
      <c r="AE46" s="41">
        <v>17.3</v>
      </c>
      <c r="AF46" s="41">
        <v>17.3</v>
      </c>
      <c r="AG46" s="41">
        <v>17.399999999999999</v>
      </c>
      <c r="AH46" s="41">
        <v>17.399999999999999</v>
      </c>
      <c r="AI46" s="41">
        <v>17.399999999999999</v>
      </c>
      <c r="AJ46" s="41">
        <v>17.5</v>
      </c>
      <c r="AK46" s="39">
        <f t="shared" si="1"/>
        <v>0.27737226277372268</v>
      </c>
      <c r="AL46" s="40"/>
      <c r="AM46" s="40"/>
      <c r="AN46" s="40"/>
    </row>
    <row r="47" spans="1:40" ht="15" customHeight="1" x14ac:dyDescent="0.45">
      <c r="B47" s="8" t="s">
        <v>129</v>
      </c>
      <c r="C47" s="41">
        <v>7.1</v>
      </c>
      <c r="D47" s="41">
        <v>7.2</v>
      </c>
      <c r="E47" s="41">
        <v>7.3</v>
      </c>
      <c r="F47" s="41">
        <v>7.4</v>
      </c>
      <c r="G47" s="41">
        <v>7.5</v>
      </c>
      <c r="H47" s="41">
        <v>7.6</v>
      </c>
      <c r="I47" s="41">
        <v>7.8</v>
      </c>
      <c r="J47" s="41">
        <v>7.9</v>
      </c>
      <c r="K47" s="41">
        <v>8</v>
      </c>
      <c r="L47" s="41">
        <v>8.1</v>
      </c>
      <c r="M47" s="41">
        <v>8.3000000000000007</v>
      </c>
      <c r="N47" s="41">
        <v>8.5</v>
      </c>
      <c r="O47" s="41">
        <v>8.6</v>
      </c>
      <c r="P47" s="41">
        <v>8.8000000000000007</v>
      </c>
      <c r="Q47" s="41">
        <v>9</v>
      </c>
      <c r="R47" s="41">
        <v>9.1</v>
      </c>
      <c r="S47" s="41">
        <v>9.3000000000000007</v>
      </c>
      <c r="T47" s="41">
        <v>9.4</v>
      </c>
      <c r="U47" s="41">
        <v>9.6</v>
      </c>
      <c r="V47" s="41">
        <v>9.6999999999999993</v>
      </c>
      <c r="W47" s="41">
        <v>9.8000000000000007</v>
      </c>
      <c r="X47" s="41">
        <v>9.9</v>
      </c>
      <c r="Y47" s="41">
        <v>10</v>
      </c>
      <c r="Z47" s="41">
        <v>10.1</v>
      </c>
      <c r="AA47" s="41">
        <v>10.1</v>
      </c>
      <c r="AB47" s="41">
        <v>10.199999999999999</v>
      </c>
      <c r="AC47" s="41">
        <v>10.199999999999999</v>
      </c>
      <c r="AD47" s="41">
        <v>10.3</v>
      </c>
      <c r="AE47" s="41">
        <v>10.3</v>
      </c>
      <c r="AF47" s="41">
        <v>10.4</v>
      </c>
      <c r="AG47" s="41">
        <v>10.4</v>
      </c>
      <c r="AH47" s="41">
        <v>10.5</v>
      </c>
      <c r="AI47" s="41">
        <v>10.5</v>
      </c>
      <c r="AJ47" s="41">
        <v>10.5</v>
      </c>
      <c r="AK47" s="39">
        <f t="shared" si="1"/>
        <v>0.4788732394366198</v>
      </c>
      <c r="AL47" s="40"/>
      <c r="AM47" s="40"/>
      <c r="AN47" s="40"/>
    </row>
    <row r="48" spans="1:40" ht="15" customHeight="1" x14ac:dyDescent="0.45">
      <c r="A48" s="32" t="s">
        <v>130</v>
      </c>
      <c r="B48" s="37" t="s">
        <v>131</v>
      </c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39"/>
    </row>
    <row r="49" spans="1:40" ht="15" customHeight="1" x14ac:dyDescent="0.45">
      <c r="B49" s="8" t="s">
        <v>132</v>
      </c>
      <c r="C49" s="41">
        <v>68.400000000000006</v>
      </c>
      <c r="D49" s="41">
        <v>68.7</v>
      </c>
      <c r="E49" s="41">
        <v>69.099999999999994</v>
      </c>
      <c r="F49" s="41">
        <v>69.400000000000006</v>
      </c>
      <c r="G49" s="41">
        <v>69.7</v>
      </c>
      <c r="H49" s="41">
        <v>70</v>
      </c>
      <c r="I49" s="41">
        <v>70.400000000000006</v>
      </c>
      <c r="J49" s="41">
        <v>70.7</v>
      </c>
      <c r="K49" s="41">
        <v>71.099999999999994</v>
      </c>
      <c r="L49" s="41">
        <v>71.5</v>
      </c>
      <c r="M49" s="41">
        <v>71.900000000000006</v>
      </c>
      <c r="N49" s="41">
        <v>72.3</v>
      </c>
      <c r="O49" s="41">
        <v>72.8</v>
      </c>
      <c r="P49" s="41">
        <v>73.3</v>
      </c>
      <c r="Q49" s="41">
        <v>73.7</v>
      </c>
      <c r="R49" s="41">
        <v>74.2</v>
      </c>
      <c r="S49" s="41">
        <v>74.7</v>
      </c>
      <c r="T49" s="41">
        <v>75.099999999999994</v>
      </c>
      <c r="U49" s="41">
        <v>75.599999999999994</v>
      </c>
      <c r="V49" s="41">
        <v>76.099999999999994</v>
      </c>
      <c r="W49" s="41">
        <v>76.599999999999994</v>
      </c>
      <c r="X49" s="41">
        <v>77.099999999999994</v>
      </c>
      <c r="Y49" s="41">
        <v>77.599999999999994</v>
      </c>
      <c r="Z49" s="41">
        <v>78.099999999999994</v>
      </c>
      <c r="AA49" s="41">
        <v>78.599999999999994</v>
      </c>
      <c r="AB49" s="41">
        <v>79.099999999999994</v>
      </c>
      <c r="AC49" s="41">
        <v>79.599999999999994</v>
      </c>
      <c r="AD49" s="41">
        <v>80</v>
      </c>
      <c r="AE49" s="41">
        <v>80.5</v>
      </c>
      <c r="AF49" s="41">
        <v>81</v>
      </c>
      <c r="AG49" s="41">
        <v>81.400000000000006</v>
      </c>
      <c r="AH49" s="41">
        <v>81.900000000000006</v>
      </c>
      <c r="AI49" s="41">
        <v>82.3</v>
      </c>
      <c r="AJ49" s="41">
        <v>82.8</v>
      </c>
      <c r="AK49" s="39">
        <f>(AJ49-C49)/C49</f>
        <v>0.21052631578947353</v>
      </c>
      <c r="AL49" s="40"/>
      <c r="AM49" s="40"/>
      <c r="AN49" s="40"/>
    </row>
    <row r="50" spans="1:40" ht="15" customHeight="1" x14ac:dyDescent="0.45">
      <c r="A50" s="32" t="s">
        <v>133</v>
      </c>
      <c r="B50" s="37" t="s">
        <v>134</v>
      </c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39"/>
    </row>
    <row r="51" spans="1:40" ht="15" customHeight="1" x14ac:dyDescent="0.45">
      <c r="A51" s="32" t="s">
        <v>135</v>
      </c>
      <c r="B51" s="8" t="s">
        <v>94</v>
      </c>
      <c r="C51" s="41">
        <v>3.4</v>
      </c>
      <c r="D51" s="41">
        <v>3.4</v>
      </c>
      <c r="E51" s="41">
        <v>3.5</v>
      </c>
      <c r="F51" s="41">
        <v>3.5</v>
      </c>
      <c r="G51" s="41">
        <v>3.5</v>
      </c>
      <c r="H51" s="41">
        <v>3.5</v>
      </c>
      <c r="I51" s="41">
        <v>3.6</v>
      </c>
      <c r="J51" s="41">
        <v>3.6</v>
      </c>
      <c r="K51" s="41">
        <v>3.6</v>
      </c>
      <c r="L51" s="41">
        <v>3.6</v>
      </c>
      <c r="M51" s="41">
        <v>3.7</v>
      </c>
      <c r="N51" s="41">
        <v>3.7</v>
      </c>
      <c r="O51" s="41">
        <v>3.7</v>
      </c>
      <c r="P51" s="41">
        <v>3.7</v>
      </c>
      <c r="Q51" s="41">
        <v>3.7</v>
      </c>
      <c r="R51" s="41">
        <v>3.8</v>
      </c>
      <c r="S51" s="41">
        <v>3.8</v>
      </c>
      <c r="T51" s="41">
        <v>3.8</v>
      </c>
      <c r="U51" s="41">
        <v>3.8</v>
      </c>
      <c r="V51" s="41">
        <v>3.9</v>
      </c>
      <c r="W51" s="41">
        <v>3.9</v>
      </c>
      <c r="X51" s="41">
        <v>3.9</v>
      </c>
      <c r="Y51" s="41">
        <v>3.9</v>
      </c>
      <c r="Z51" s="41">
        <v>4</v>
      </c>
      <c r="AA51" s="41">
        <v>4</v>
      </c>
      <c r="AB51" s="41">
        <v>4</v>
      </c>
      <c r="AC51" s="41">
        <v>4</v>
      </c>
      <c r="AD51" s="41">
        <v>4.0999999999999996</v>
      </c>
      <c r="AE51" s="41">
        <v>4.0999999999999996</v>
      </c>
      <c r="AF51" s="41">
        <v>4.0999999999999996</v>
      </c>
      <c r="AG51" s="41">
        <v>4.2</v>
      </c>
      <c r="AH51" s="41">
        <v>4.2</v>
      </c>
      <c r="AI51" s="41">
        <v>4.2</v>
      </c>
      <c r="AJ51" s="41">
        <v>4.2</v>
      </c>
      <c r="AK51" s="39">
        <f t="shared" ref="AK51:AK52" si="2">(AJ51-C51)/C51</f>
        <v>0.2352941176470589</v>
      </c>
      <c r="AL51" s="40"/>
      <c r="AM51" s="40"/>
      <c r="AN51" s="40"/>
    </row>
    <row r="52" spans="1:40" ht="15" customHeight="1" x14ac:dyDescent="0.45">
      <c r="B52" s="8" t="s">
        <v>95</v>
      </c>
      <c r="C52" s="41">
        <v>4.8</v>
      </c>
      <c r="D52" s="41">
        <v>4.8</v>
      </c>
      <c r="E52" s="41">
        <v>4.8</v>
      </c>
      <c r="F52" s="41">
        <v>4.8</v>
      </c>
      <c r="G52" s="41">
        <v>4.9000000000000004</v>
      </c>
      <c r="H52" s="41">
        <v>4.9000000000000004</v>
      </c>
      <c r="I52" s="41">
        <v>4.9000000000000004</v>
      </c>
      <c r="J52" s="41">
        <v>5</v>
      </c>
      <c r="K52" s="41">
        <v>5</v>
      </c>
      <c r="L52" s="41">
        <v>5</v>
      </c>
      <c r="M52" s="41">
        <v>5</v>
      </c>
      <c r="N52" s="41">
        <v>5.0999999999999996</v>
      </c>
      <c r="O52" s="41">
        <v>5.0999999999999996</v>
      </c>
      <c r="P52" s="41">
        <v>5.0999999999999996</v>
      </c>
      <c r="Q52" s="41">
        <v>5.2</v>
      </c>
      <c r="R52" s="41">
        <v>5.2</v>
      </c>
      <c r="S52" s="41">
        <v>5.2</v>
      </c>
      <c r="T52" s="41">
        <v>5.3</v>
      </c>
      <c r="U52" s="41">
        <v>5.3</v>
      </c>
      <c r="V52" s="41">
        <v>5.3</v>
      </c>
      <c r="W52" s="41">
        <v>5.4</v>
      </c>
      <c r="X52" s="41">
        <v>5.4</v>
      </c>
      <c r="Y52" s="41">
        <v>5.4</v>
      </c>
      <c r="Z52" s="41">
        <v>5.5</v>
      </c>
      <c r="AA52" s="41">
        <v>5.5</v>
      </c>
      <c r="AB52" s="41">
        <v>5.5</v>
      </c>
      <c r="AC52" s="41">
        <v>5.5</v>
      </c>
      <c r="AD52" s="41">
        <v>5.6</v>
      </c>
      <c r="AE52" s="41">
        <v>5.6</v>
      </c>
      <c r="AF52" s="41">
        <v>5.6</v>
      </c>
      <c r="AG52" s="41">
        <v>5.7</v>
      </c>
      <c r="AH52" s="41">
        <v>5.7</v>
      </c>
      <c r="AI52" s="41">
        <v>5.7</v>
      </c>
      <c r="AJ52" s="41">
        <v>5.8</v>
      </c>
      <c r="AK52" s="39">
        <f t="shared" si="2"/>
        <v>0.20833333333333334</v>
      </c>
      <c r="AL52" s="40"/>
      <c r="AM52" s="40"/>
      <c r="AN52" s="40"/>
    </row>
    <row r="53" spans="1:40" ht="15.75" customHeight="1" x14ac:dyDescent="0.45"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39"/>
    </row>
    <row r="54" spans="1:40" ht="15" customHeight="1" x14ac:dyDescent="0.45">
      <c r="B54" s="37" t="s">
        <v>136</v>
      </c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39"/>
    </row>
    <row r="55" spans="1:40" ht="15" customHeight="1" x14ac:dyDescent="0.45">
      <c r="A55" s="32" t="s">
        <v>137</v>
      </c>
      <c r="B55" s="37" t="s">
        <v>138</v>
      </c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39"/>
    </row>
    <row r="56" spans="1:40" ht="15" customHeight="1" x14ac:dyDescent="0.45">
      <c r="A56" s="32" t="s">
        <v>139</v>
      </c>
      <c r="B56" s="8" t="s">
        <v>140</v>
      </c>
      <c r="C56" s="42">
        <v>1.4131050987478373</v>
      </c>
      <c r="D56" s="42">
        <v>1.4243460479087744</v>
      </c>
      <c r="E56" s="42">
        <v>1.4291955379129777</v>
      </c>
      <c r="F56" s="42">
        <v>1.4274912341907311</v>
      </c>
      <c r="G56" s="42">
        <v>1.4180897422751642</v>
      </c>
      <c r="H56" s="42">
        <v>1.4036814480094737</v>
      </c>
      <c r="I56" s="42">
        <v>1.384125002652226</v>
      </c>
      <c r="J56" s="42">
        <v>1.3631945174385887</v>
      </c>
      <c r="K56" s="42">
        <v>1.339879086989441</v>
      </c>
      <c r="L56" s="42">
        <v>1.3240126333654816</v>
      </c>
      <c r="M56" s="42">
        <v>1.3108248444205088</v>
      </c>
      <c r="N56" s="42">
        <v>1.2993638823557869</v>
      </c>
      <c r="O56" s="42">
        <v>1.2886713814177884</v>
      </c>
      <c r="P56" s="42">
        <v>1.2797871627537203</v>
      </c>
      <c r="Q56" s="42">
        <v>1.270679073365619</v>
      </c>
      <c r="R56" s="42">
        <v>1.2644989003762708</v>
      </c>
      <c r="S56" s="42">
        <v>1.2591942076141946</v>
      </c>
      <c r="T56" s="42">
        <v>1.2548127653026564</v>
      </c>
      <c r="U56" s="42">
        <v>1.2524551463158982</v>
      </c>
      <c r="V56" s="42">
        <v>1.2533102964464948</v>
      </c>
      <c r="W56" s="42">
        <v>1.2574925820369898</v>
      </c>
      <c r="X56" s="42">
        <v>1.2628307456174026</v>
      </c>
      <c r="Y56" s="42">
        <v>1.2716676856854059</v>
      </c>
      <c r="Z56" s="42">
        <v>1.280649023022544</v>
      </c>
      <c r="AA56" s="42">
        <v>1.2921031060003407</v>
      </c>
      <c r="AB56" s="42">
        <v>1.3049527549545812</v>
      </c>
      <c r="AC56" s="42">
        <v>1.3192385682426322</v>
      </c>
      <c r="AD56" s="42">
        <v>1.3362009170845732</v>
      </c>
      <c r="AE56" s="42">
        <v>1.3522933528902394</v>
      </c>
      <c r="AF56" s="42">
        <v>1.3699156477792684</v>
      </c>
      <c r="AG56" s="42">
        <v>1.3891445561647033</v>
      </c>
      <c r="AH56" s="42">
        <v>1.4087555511494556</v>
      </c>
      <c r="AI56" s="42">
        <v>1.4274911350674073</v>
      </c>
      <c r="AJ56" s="42">
        <v>1.4478598261980238</v>
      </c>
      <c r="AK56" s="39">
        <f t="shared" ref="AK56:AK69" si="3">(AJ56-C56)/C56</f>
        <v>2.4594580743486739E-2</v>
      </c>
      <c r="AL56" s="40"/>
      <c r="AM56" s="40"/>
      <c r="AN56" s="40"/>
    </row>
    <row r="57" spans="1:40" ht="15" customHeight="1" x14ac:dyDescent="0.45">
      <c r="A57" s="32" t="s">
        <v>141</v>
      </c>
      <c r="B57" s="8" t="s">
        <v>80</v>
      </c>
      <c r="C57" s="42">
        <v>8.1507682299778048E-2</v>
      </c>
      <c r="D57" s="42">
        <v>8.3186985276956324E-2</v>
      </c>
      <c r="E57" s="42">
        <v>8.4893468635823088E-2</v>
      </c>
      <c r="F57" s="42">
        <v>8.6628755636904531E-2</v>
      </c>
      <c r="G57" s="42">
        <v>8.7442531025010123E-2</v>
      </c>
      <c r="H57" s="42">
        <v>8.8269783470178789E-2</v>
      </c>
      <c r="I57" s="42">
        <v>8.8142319972954922E-2</v>
      </c>
      <c r="J57" s="42">
        <v>8.8989025169950914E-2</v>
      </c>
      <c r="K57" s="42">
        <v>8.9851876872541731E-2</v>
      </c>
      <c r="L57" s="42">
        <v>9.0726769304411772E-2</v>
      </c>
      <c r="M57" s="42">
        <v>9.1616790201433429E-2</v>
      </c>
      <c r="N57" s="42">
        <v>9.2521215410310345E-2</v>
      </c>
      <c r="O57" s="42">
        <v>9.3441510525114527E-2</v>
      </c>
      <c r="P57" s="42">
        <v>9.4376524968062037E-2</v>
      </c>
      <c r="Q57" s="42">
        <v>9.6374670032676787E-2</v>
      </c>
      <c r="R57" s="42">
        <v>9.7350542957838432E-2</v>
      </c>
      <c r="S57" s="42">
        <v>9.8341143548816567E-2</v>
      </c>
      <c r="T57" s="42">
        <v>0.10042821615589248</v>
      </c>
      <c r="U57" s="42">
        <v>0.10255294752063975</v>
      </c>
      <c r="V57" s="42">
        <v>0.10471809864768426</v>
      </c>
      <c r="W57" s="42">
        <v>0.10692585285699824</v>
      </c>
      <c r="X57" s="42">
        <v>0.10917520706318007</v>
      </c>
      <c r="Y57" s="42">
        <v>0.11146997602609104</v>
      </c>
      <c r="Z57" s="42">
        <v>0.11380992215370903</v>
      </c>
      <c r="AA57" s="42">
        <v>0.11619632248204503</v>
      </c>
      <c r="AB57" s="42">
        <v>0.11863206863223466</v>
      </c>
      <c r="AC57" s="42">
        <v>0.12111821238591224</v>
      </c>
      <c r="AD57" s="42">
        <v>0.12365561047593084</v>
      </c>
      <c r="AE57" s="42">
        <v>0.12746032500311952</v>
      </c>
      <c r="AF57" s="42">
        <v>0.13011743607939288</v>
      </c>
      <c r="AG57" s="42">
        <v>0.13283151698804582</v>
      </c>
      <c r="AH57" s="42">
        <v>0.13685771397084731</v>
      </c>
      <c r="AI57" s="42">
        <v>0.13970108973079609</v>
      </c>
      <c r="AJ57" s="42">
        <v>0.14388669080228811</v>
      </c>
      <c r="AK57" s="39">
        <f t="shared" si="3"/>
        <v>0.76531446782016921</v>
      </c>
      <c r="AL57" s="40"/>
      <c r="AM57" s="40"/>
      <c r="AN57" s="40"/>
    </row>
    <row r="58" spans="1:40" ht="15" customHeight="1" x14ac:dyDescent="0.45">
      <c r="A58" s="32" t="s">
        <v>142</v>
      </c>
      <c r="B58" s="8" t="s">
        <v>86</v>
      </c>
      <c r="C58" s="42">
        <v>2.1979599721288458E-2</v>
      </c>
      <c r="D58" s="42">
        <v>2.2183196073855018E-2</v>
      </c>
      <c r="E58" s="42">
        <v>2.2389486233623669E-2</v>
      </c>
      <c r="F58" s="42">
        <v>2.2598805818322919E-2</v>
      </c>
      <c r="G58" s="42">
        <v>2.2811095050002641E-2</v>
      </c>
      <c r="H58" s="42">
        <v>2.3026900035698815E-2</v>
      </c>
      <c r="I58" s="42">
        <v>2.3246326146713382E-2</v>
      </c>
      <c r="J58" s="42">
        <v>2.3469633011855187E-2</v>
      </c>
      <c r="K58" s="42">
        <v>2.3697198296054961E-2</v>
      </c>
      <c r="L58" s="42">
        <v>2.3927939157207499E-2</v>
      </c>
      <c r="M58" s="42">
        <v>2.4162669943235186E-2</v>
      </c>
      <c r="N58" s="42">
        <v>2.5417916321513832E-2</v>
      </c>
      <c r="O58" s="42">
        <v>2.5670744649756737E-2</v>
      </c>
      <c r="P58" s="42">
        <v>2.5927616749467593E-2</v>
      </c>
      <c r="Q58" s="42">
        <v>2.6188769030618692E-2</v>
      </c>
      <c r="R58" s="42">
        <v>2.6453951890716965E-2</v>
      </c>
      <c r="S58" s="42">
        <v>2.6723136833917544E-2</v>
      </c>
      <c r="T58" s="42">
        <v>2.6996832299971095E-2</v>
      </c>
      <c r="U58" s="42">
        <v>2.7274720085276528E-2</v>
      </c>
      <c r="V58" s="42">
        <v>2.7557394380969543E-2</v>
      </c>
      <c r="W58" s="42">
        <v>2.784527418150996E-2</v>
      </c>
      <c r="X58" s="42">
        <v>2.8137939964737131E-2</v>
      </c>
      <c r="Y58" s="42">
        <v>2.8436218374002818E-2</v>
      </c>
      <c r="Z58" s="42">
        <v>2.8739879331744704E-2</v>
      </c>
      <c r="AA58" s="42">
        <v>2.9049080620511258E-2</v>
      </c>
      <c r="AB58" s="42">
        <v>2.9364373423820461E-2</v>
      </c>
      <c r="AC58" s="42">
        <v>2.9685836369096136E-2</v>
      </c>
      <c r="AD58" s="42">
        <v>3.0013497688332728E-2</v>
      </c>
      <c r="AE58" s="42">
        <v>3.0347696429314171E-2</v>
      </c>
      <c r="AF58" s="42">
        <v>3.0688074547026621E-2</v>
      </c>
      <c r="AG58" s="42">
        <v>3.1035401165431267E-2</v>
      </c>
      <c r="AH58" s="42">
        <v>3.1389383938267727E-2</v>
      </c>
      <c r="AI58" s="42">
        <v>3.1750247666090019E-2</v>
      </c>
      <c r="AJ58" s="42">
        <v>3.211756491122502E-2</v>
      </c>
      <c r="AK58" s="39">
        <f t="shared" si="3"/>
        <v>0.46124430465025174</v>
      </c>
      <c r="AL58" s="40"/>
      <c r="AM58" s="40"/>
      <c r="AN58" s="40"/>
    </row>
    <row r="59" spans="1:40" ht="15" customHeight="1" x14ac:dyDescent="0.45">
      <c r="A59" s="32" t="s">
        <v>143</v>
      </c>
      <c r="B59" s="8" t="s">
        <v>22</v>
      </c>
      <c r="C59" s="42">
        <v>1.29142857159</v>
      </c>
      <c r="D59" s="42">
        <v>1.3195392420224363</v>
      </c>
      <c r="E59" s="42">
        <v>1.3403495881737393</v>
      </c>
      <c r="F59" s="42">
        <v>1.345029655565315</v>
      </c>
      <c r="G59" s="42">
        <v>1.3404750000386625</v>
      </c>
      <c r="H59" s="42">
        <v>1.3405635803190845</v>
      </c>
      <c r="I59" s="42">
        <v>1.3383471773945381</v>
      </c>
      <c r="J59" s="42">
        <v>1.336141577670598</v>
      </c>
      <c r="K59" s="42">
        <v>1.3339528679988333</v>
      </c>
      <c r="L59" s="42">
        <v>1.329390953704314</v>
      </c>
      <c r="M59" s="42">
        <v>1.320254320364953</v>
      </c>
      <c r="N59" s="42">
        <v>1.313410446380284</v>
      </c>
      <c r="O59" s="42">
        <v>1.301965774389559</v>
      </c>
      <c r="P59" s="42">
        <v>1.2928082101343104</v>
      </c>
      <c r="Q59" s="42">
        <v>1.2836576732430061</v>
      </c>
      <c r="R59" s="42">
        <v>1.2767990414116852</v>
      </c>
      <c r="S59" s="42">
        <v>1.2699350454023781</v>
      </c>
      <c r="T59" s="42">
        <v>1.2677092536296946</v>
      </c>
      <c r="U59" s="42">
        <v>1.2700830660084124</v>
      </c>
      <c r="V59" s="42">
        <v>1.27248124759278</v>
      </c>
      <c r="W59" s="42">
        <v>1.2772044440505568</v>
      </c>
      <c r="X59" s="42">
        <v>1.2842143970586839</v>
      </c>
      <c r="Y59" s="42">
        <v>1.2889488508245768</v>
      </c>
      <c r="Z59" s="42">
        <v>1.2936686962167703</v>
      </c>
      <c r="AA59" s="42">
        <v>1.3007019432165905</v>
      </c>
      <c r="AB59" s="42">
        <v>1.3100665201485666</v>
      </c>
      <c r="AC59" s="42">
        <v>1.3194307517166723</v>
      </c>
      <c r="AD59" s="42">
        <v>1.3311032588601441</v>
      </c>
      <c r="AE59" s="42">
        <v>1.3427872113297077</v>
      </c>
      <c r="AF59" s="42">
        <v>1.3567628805652947</v>
      </c>
      <c r="AG59" s="42">
        <v>1.373080851516951</v>
      </c>
      <c r="AH59" s="42">
        <v>1.3893825606220331</v>
      </c>
      <c r="AI59" s="42">
        <v>1.4010669613392104</v>
      </c>
      <c r="AJ59" s="42">
        <v>1.4173526185709902</v>
      </c>
      <c r="AK59" s="39">
        <f t="shared" si="3"/>
        <v>9.7507558490790638E-2</v>
      </c>
      <c r="AL59" s="40"/>
      <c r="AM59" s="40"/>
      <c r="AN59" s="40"/>
    </row>
    <row r="60" spans="1:40" ht="15" customHeight="1" x14ac:dyDescent="0.45">
      <c r="A60" s="32" t="s">
        <v>144</v>
      </c>
      <c r="B60" s="8" t="s">
        <v>145</v>
      </c>
      <c r="C60" s="42">
        <v>4.5790832752684299E-3</v>
      </c>
      <c r="D60" s="42">
        <v>4.6214991820531298E-3</v>
      </c>
      <c r="E60" s="42">
        <v>4.6644762986715977E-3</v>
      </c>
      <c r="F60" s="42">
        <v>4.7080845454839423E-3</v>
      </c>
      <c r="G60" s="42">
        <v>4.7523114687505509E-3</v>
      </c>
      <c r="H60" s="42">
        <v>4.797270840770587E-3</v>
      </c>
      <c r="I60" s="42">
        <v>4.8429846138986219E-3</v>
      </c>
      <c r="J60" s="42">
        <v>4.8895068774698312E-3</v>
      </c>
      <c r="K60" s="42">
        <v>4.9369163116781169E-3</v>
      </c>
      <c r="L60" s="42">
        <v>4.984987324418229E-3</v>
      </c>
      <c r="M60" s="42">
        <v>5.0338895715073308E-3</v>
      </c>
      <c r="N60" s="42">
        <v>5.0835832643027663E-3</v>
      </c>
      <c r="O60" s="42">
        <v>5.1341489299513475E-3</v>
      </c>
      <c r="P60" s="42">
        <v>5.1855233498935187E-3</v>
      </c>
      <c r="Q60" s="42">
        <v>5.2377538061237384E-3</v>
      </c>
      <c r="R60" s="42">
        <v>6.3489484537720712E-3</v>
      </c>
      <c r="S60" s="42">
        <v>6.4135528401402103E-3</v>
      </c>
      <c r="T60" s="42">
        <v>6.4792397519930628E-3</v>
      </c>
      <c r="U60" s="42">
        <v>6.5459328204663667E-3</v>
      </c>
      <c r="V60" s="42">
        <v>6.6137746514326901E-3</v>
      </c>
      <c r="W60" s="42">
        <v>6.6828658035623899E-3</v>
      </c>
      <c r="X60" s="42">
        <v>6.7531055915369112E-3</v>
      </c>
      <c r="Y60" s="42">
        <v>6.8246924097606762E-3</v>
      </c>
      <c r="Z60" s="42">
        <v>6.8975710396187283E-3</v>
      </c>
      <c r="AA60" s="42">
        <v>6.9717793489227015E-3</v>
      </c>
      <c r="AB60" s="42">
        <v>7.0474496217169105E-3</v>
      </c>
      <c r="AC60" s="42">
        <v>7.1246007285830724E-3</v>
      </c>
      <c r="AD60" s="42">
        <v>7.2032394451998546E-3</v>
      </c>
      <c r="AE60" s="42">
        <v>7.2834471430354005E-3</v>
      </c>
      <c r="AF60" s="42">
        <v>7.3651378912863892E-3</v>
      </c>
      <c r="AG60" s="42">
        <v>7.448496279703504E-3</v>
      </c>
      <c r="AH60" s="42">
        <v>7.5334521451842539E-3</v>
      </c>
      <c r="AI60" s="42">
        <v>7.6200594398616039E-3</v>
      </c>
      <c r="AJ60" s="42">
        <v>7.7082155786940042E-3</v>
      </c>
      <c r="AK60" s="39">
        <f t="shared" si="3"/>
        <v>0.68335343895708944</v>
      </c>
      <c r="AL60" s="40"/>
      <c r="AM60" s="40"/>
      <c r="AN60" s="40"/>
    </row>
    <row r="61" spans="1:40" ht="15" customHeight="1" x14ac:dyDescent="0.45">
      <c r="A61" s="32" t="s">
        <v>146</v>
      </c>
      <c r="B61" s="8" t="s">
        <v>23</v>
      </c>
      <c r="C61" s="42">
        <v>0.118857142872</v>
      </c>
      <c r="D61" s="42">
        <v>0.11995811291113059</v>
      </c>
      <c r="E61" s="42">
        <v>0.11996244162656532</v>
      </c>
      <c r="F61" s="42">
        <v>0.11766125631874967</v>
      </c>
      <c r="G61" s="42">
        <v>0.11535929432346495</v>
      </c>
      <c r="H61" s="42">
        <v>0.11536691741128095</v>
      </c>
      <c r="I61" s="42">
        <v>0.11306726153850409</v>
      </c>
      <c r="J61" s="42">
        <v>0.11538355593010347</v>
      </c>
      <c r="K61" s="42">
        <v>0.11539384671270184</v>
      </c>
      <c r="L61" s="42">
        <v>0.11539852028683281</v>
      </c>
      <c r="M61" s="42">
        <v>0.11540684618574765</v>
      </c>
      <c r="N61" s="42">
        <v>0.1154139232320109</v>
      </c>
      <c r="O61" s="42">
        <v>0.11542249772957083</v>
      </c>
      <c r="P61" s="42">
        <v>0.11773789056580326</v>
      </c>
      <c r="Q61" s="42">
        <v>0.11774557794135489</v>
      </c>
      <c r="R61" s="42">
        <v>0.11544295130304566</v>
      </c>
      <c r="S61" s="42">
        <v>0.11544864049112528</v>
      </c>
      <c r="T61" s="42">
        <v>0.11545621617756779</v>
      </c>
      <c r="U61" s="42">
        <v>0.11546209690985568</v>
      </c>
      <c r="V61" s="42">
        <v>0.11547016765814701</v>
      </c>
      <c r="W61" s="42">
        <v>0.11547960615285323</v>
      </c>
      <c r="X61" s="42">
        <v>0.11548690621031331</v>
      </c>
      <c r="Y61" s="42">
        <v>0.11549720885524881</v>
      </c>
      <c r="Z61" s="42">
        <v>0.11550613359078307</v>
      </c>
      <c r="AA61" s="42">
        <v>0.11551527026790326</v>
      </c>
      <c r="AB61" s="42">
        <v>0.11552614816124925</v>
      </c>
      <c r="AC61" s="42">
        <v>0.11553684340776464</v>
      </c>
      <c r="AD61" s="42">
        <v>0.11554715788716528</v>
      </c>
      <c r="AE61" s="42">
        <v>0.11555827980462201</v>
      </c>
      <c r="AF61" s="42">
        <v>0.11556753667506769</v>
      </c>
      <c r="AG61" s="42">
        <v>0.11557919625563559</v>
      </c>
      <c r="AH61" s="42">
        <v>0.11790101595960681</v>
      </c>
      <c r="AI61" s="42">
        <v>0.11791157595429</v>
      </c>
      <c r="AJ61" s="42">
        <v>0.11792003841292088</v>
      </c>
      <c r="AK61" s="39">
        <f t="shared" si="3"/>
        <v>-7.8842923229974111E-3</v>
      </c>
      <c r="AL61" s="40"/>
      <c r="AM61" s="40"/>
      <c r="AN61" s="40"/>
    </row>
    <row r="62" spans="1:40" ht="15" customHeight="1" x14ac:dyDescent="0.45">
      <c r="A62" s="32" t="s">
        <v>147</v>
      </c>
      <c r="B62" s="8" t="s">
        <v>24</v>
      </c>
      <c r="C62" s="42">
        <v>2.0571428574E-2</v>
      </c>
      <c r="D62" s="42">
        <v>2.0761981080772603E-2</v>
      </c>
      <c r="E62" s="42">
        <v>2.0762730281520921E-2</v>
      </c>
      <c r="F62" s="42">
        <v>2.0763751115073472E-2</v>
      </c>
      <c r="G62" s="42">
        <v>2.0764672978223691E-2</v>
      </c>
      <c r="H62" s="42">
        <v>1.8458706785804954E-2</v>
      </c>
      <c r="I62" s="42">
        <v>1.8459961067510872E-2</v>
      </c>
      <c r="J62" s="42">
        <v>1.8461368948816555E-2</v>
      </c>
      <c r="K62" s="42">
        <v>1.8463015474032295E-2</v>
      </c>
      <c r="L62" s="42">
        <v>1.6155792840156596E-2</v>
      </c>
      <c r="M62" s="42">
        <v>1.6156958466004675E-2</v>
      </c>
      <c r="N62" s="42">
        <v>1.6157949252481527E-2</v>
      </c>
      <c r="O62" s="42">
        <v>1.6159149682139919E-2</v>
      </c>
      <c r="P62" s="42">
        <v>1.3851516537153327E-2</v>
      </c>
      <c r="Q62" s="42">
        <v>1.3852420934277045E-2</v>
      </c>
      <c r="R62" s="42">
        <v>1.3853154156365479E-2</v>
      </c>
      <c r="S62" s="42">
        <v>1.3853836858935034E-2</v>
      </c>
      <c r="T62" s="42">
        <v>1.3854745941308136E-2</v>
      </c>
      <c r="U62" s="42">
        <v>1.3855451629182679E-2</v>
      </c>
      <c r="V62" s="42">
        <v>1.385642011897764E-2</v>
      </c>
      <c r="W62" s="42">
        <v>1.3857552738342386E-2</v>
      </c>
      <c r="X62" s="42">
        <v>1.1548690621031331E-2</v>
      </c>
      <c r="Y62" s="42">
        <v>1.154972088552488E-2</v>
      </c>
      <c r="Z62" s="42">
        <v>1.1550613359078308E-2</v>
      </c>
      <c r="AA62" s="42">
        <v>1.1551527026790326E-2</v>
      </c>
      <c r="AB62" s="42">
        <v>1.1552614816124926E-2</v>
      </c>
      <c r="AC62" s="42">
        <v>1.1553684340776464E-2</v>
      </c>
      <c r="AD62" s="42">
        <v>1.1554715788716528E-2</v>
      </c>
      <c r="AE62" s="42">
        <v>1.1555827980462202E-2</v>
      </c>
      <c r="AF62" s="42">
        <v>1.155675366750677E-2</v>
      </c>
      <c r="AG62" s="42">
        <v>1.1557919625563559E-2</v>
      </c>
      <c r="AH62" s="42">
        <v>1.1558923133294785E-2</v>
      </c>
      <c r="AI62" s="42">
        <v>1.1559958426891176E-2</v>
      </c>
      <c r="AJ62" s="42">
        <v>1.1560788079698125E-2</v>
      </c>
      <c r="AK62" s="39">
        <f t="shared" si="3"/>
        <v>-0.43801724619603338</v>
      </c>
      <c r="AL62" s="40"/>
      <c r="AM62" s="40"/>
      <c r="AN62" s="40"/>
    </row>
    <row r="63" spans="1:40" ht="15" customHeight="1" x14ac:dyDescent="0.45">
      <c r="A63" s="32" t="s">
        <v>148</v>
      </c>
      <c r="B63" s="8" t="s">
        <v>25</v>
      </c>
      <c r="C63" s="42">
        <v>0.21942857145599998</v>
      </c>
      <c r="D63" s="42">
        <v>0.21223358438123105</v>
      </c>
      <c r="E63" s="42">
        <v>0.23992488325313063</v>
      </c>
      <c r="F63" s="42">
        <v>0.19840917732181318</v>
      </c>
      <c r="G63" s="42">
        <v>0.1984179862363597</v>
      </c>
      <c r="H63" s="42">
        <v>0.21227512803675697</v>
      </c>
      <c r="I63" s="42">
        <v>0.21459704740981389</v>
      </c>
      <c r="J63" s="42">
        <v>0.21692108514859451</v>
      </c>
      <c r="K63" s="42">
        <v>0.21694043181987946</v>
      </c>
      <c r="L63" s="42">
        <v>0.2169492181392457</v>
      </c>
      <c r="M63" s="42">
        <v>0.2169648708292056</v>
      </c>
      <c r="N63" s="42">
        <v>0.2169781756761805</v>
      </c>
      <c r="O63" s="42">
        <v>0.21699429573159315</v>
      </c>
      <c r="P63" s="42">
        <v>0.21469850632587656</v>
      </c>
      <c r="Q63" s="42">
        <v>0.21471252448129421</v>
      </c>
      <c r="R63" s="42">
        <v>0.21472388942366494</v>
      </c>
      <c r="S63" s="42">
        <v>0.21473447131349302</v>
      </c>
      <c r="T63" s="42">
        <v>0.2147485620902761</v>
      </c>
      <c r="U63" s="42">
        <v>0.21014101637593732</v>
      </c>
      <c r="V63" s="42">
        <v>0.21015570513782755</v>
      </c>
      <c r="W63" s="42">
        <v>0.21017288319819288</v>
      </c>
      <c r="X63" s="42">
        <v>0.21018616930277023</v>
      </c>
      <c r="Y63" s="42">
        <v>0.21020492011655284</v>
      </c>
      <c r="Z63" s="42">
        <v>0.21022116313522521</v>
      </c>
      <c r="AA63" s="42">
        <v>0.21023779188758393</v>
      </c>
      <c r="AB63" s="42">
        <v>0.21025758965347366</v>
      </c>
      <c r="AC63" s="42">
        <v>0.21027705500213165</v>
      </c>
      <c r="AD63" s="42">
        <v>0.21029582735464081</v>
      </c>
      <c r="AE63" s="42">
        <v>0.21031606924441207</v>
      </c>
      <c r="AF63" s="42">
        <v>0.2103329167486232</v>
      </c>
      <c r="AG63" s="42">
        <v>0.21035413718525678</v>
      </c>
      <c r="AH63" s="42">
        <v>0.21037240102596511</v>
      </c>
      <c r="AI63" s="42">
        <v>0.21039124336941942</v>
      </c>
      <c r="AJ63" s="42">
        <v>0.2104063430505059</v>
      </c>
      <c r="AK63" s="39">
        <f t="shared" si="3"/>
        <v>-4.1116926321981828E-2</v>
      </c>
      <c r="AL63" s="40"/>
      <c r="AM63" s="40"/>
      <c r="AN63" s="40"/>
    </row>
    <row r="64" spans="1:40" ht="15" customHeight="1" x14ac:dyDescent="0.45">
      <c r="A64" s="32" t="s">
        <v>149</v>
      </c>
      <c r="B64" s="8" t="s">
        <v>150</v>
      </c>
      <c r="C64" s="42">
        <v>2.1979599721288458E-2</v>
      </c>
      <c r="D64" s="42">
        <v>2.2183196073855018E-2</v>
      </c>
      <c r="E64" s="42">
        <v>2.2389486233623669E-2</v>
      </c>
      <c r="F64" s="42">
        <v>2.2598805818322919E-2</v>
      </c>
      <c r="G64" s="42">
        <v>2.2811095050002641E-2</v>
      </c>
      <c r="H64" s="42">
        <v>2.3026900035698815E-2</v>
      </c>
      <c r="I64" s="42">
        <v>2.3246326146713382E-2</v>
      </c>
      <c r="J64" s="42">
        <v>2.3469633011855187E-2</v>
      </c>
      <c r="K64" s="42">
        <v>2.3697198296054961E-2</v>
      </c>
      <c r="L64" s="42">
        <v>2.4924936622091144E-2</v>
      </c>
      <c r="M64" s="42">
        <v>2.5169447857536654E-2</v>
      </c>
      <c r="N64" s="42">
        <v>2.5417916321513832E-2</v>
      </c>
      <c r="O64" s="42">
        <v>2.5670744649756737E-2</v>
      </c>
      <c r="P64" s="42">
        <v>2.5927616749467593E-2</v>
      </c>
      <c r="Q64" s="42">
        <v>2.6188769030618692E-2</v>
      </c>
      <c r="R64" s="42">
        <v>2.6453951890716965E-2</v>
      </c>
      <c r="S64" s="42">
        <v>2.5654211360560841E-2</v>
      </c>
      <c r="T64" s="42">
        <v>2.5916959007972251E-2</v>
      </c>
      <c r="U64" s="42">
        <v>2.6183731281865467E-2</v>
      </c>
      <c r="V64" s="42">
        <v>2.645509860573076E-2</v>
      </c>
      <c r="W64" s="42">
        <v>2.673146321424956E-2</v>
      </c>
      <c r="X64" s="42">
        <v>2.7012422366147645E-2</v>
      </c>
      <c r="Y64" s="42">
        <v>2.7298769639042705E-2</v>
      </c>
      <c r="Z64" s="42">
        <v>2.7590284158474913E-2</v>
      </c>
      <c r="AA64" s="42">
        <v>2.7887117395690806E-2</v>
      </c>
      <c r="AB64" s="42">
        <v>2.8189798486867642E-2</v>
      </c>
      <c r="AC64" s="42">
        <v>2.849840291433229E-2</v>
      </c>
      <c r="AD64" s="42">
        <v>2.8812957780799418E-2</v>
      </c>
      <c r="AE64" s="42">
        <v>2.9133788572141602E-2</v>
      </c>
      <c r="AF64" s="42">
        <v>2.9460551565145557E-2</v>
      </c>
      <c r="AG64" s="42">
        <v>2.9793985118814016E-2</v>
      </c>
      <c r="AH64" s="42">
        <v>3.0133808580737016E-2</v>
      </c>
      <c r="AI64" s="42">
        <v>3.0480237759446416E-2</v>
      </c>
      <c r="AJ64" s="42">
        <v>3.0832862314776017E-2</v>
      </c>
      <c r="AK64" s="39">
        <f t="shared" si="3"/>
        <v>0.40279453246424152</v>
      </c>
      <c r="AL64" s="40"/>
      <c r="AM64" s="40"/>
      <c r="AN64" s="40"/>
    </row>
    <row r="65" spans="1:40" ht="15" customHeight="1" x14ac:dyDescent="0.45">
      <c r="A65" s="32" t="s">
        <v>151</v>
      </c>
      <c r="B65" s="8" t="s">
        <v>90</v>
      </c>
      <c r="C65" s="42">
        <v>0.23078579707352884</v>
      </c>
      <c r="D65" s="42">
        <v>0.23477215844829896</v>
      </c>
      <c r="E65" s="42">
        <v>0.24068697701145444</v>
      </c>
      <c r="F65" s="42">
        <v>0.24576201327426175</v>
      </c>
      <c r="G65" s="42">
        <v>0.25092204555002906</v>
      </c>
      <c r="H65" s="42">
        <v>0.25521480872899521</v>
      </c>
      <c r="I65" s="42">
        <v>0.26055257222774586</v>
      </c>
      <c r="J65" s="42">
        <v>0.2659891741343588</v>
      </c>
      <c r="K65" s="42">
        <v>0.27153039714229643</v>
      </c>
      <c r="L65" s="42">
        <v>0.27716529523765349</v>
      </c>
      <c r="M65" s="42">
        <v>0.28290459391871198</v>
      </c>
      <c r="N65" s="42">
        <v>0.28976424606525769</v>
      </c>
      <c r="O65" s="42">
        <v>0.29572697836519762</v>
      </c>
      <c r="P65" s="42">
        <v>0.30179745896380278</v>
      </c>
      <c r="Q65" s="42">
        <v>0.30797992380007583</v>
      </c>
      <c r="R65" s="42">
        <v>0.31427294846171755</v>
      </c>
      <c r="S65" s="42">
        <v>0.32067764200701054</v>
      </c>
      <c r="T65" s="42">
        <v>0.32720160747564964</v>
      </c>
      <c r="U65" s="42">
        <v>0.33493356264719576</v>
      </c>
      <c r="V65" s="42">
        <v>0.34171169032402232</v>
      </c>
      <c r="W65" s="42">
        <v>0.34862283275250466</v>
      </c>
      <c r="X65" s="42">
        <v>0.35566356115427733</v>
      </c>
      <c r="Y65" s="42">
        <v>0.36284614645227592</v>
      </c>
      <c r="Z65" s="42">
        <v>0.37016964579287182</v>
      </c>
      <c r="AA65" s="42">
        <v>0.37763804806664636</v>
      </c>
      <c r="AB65" s="42">
        <v>0.38643515425747726</v>
      </c>
      <c r="AC65" s="42">
        <v>0.39422790698159665</v>
      </c>
      <c r="AD65" s="42">
        <v>0.40338140893119184</v>
      </c>
      <c r="AE65" s="42">
        <v>0.41151476358150019</v>
      </c>
      <c r="AF65" s="42">
        <v>0.42104038278520528</v>
      </c>
      <c r="AG65" s="42">
        <v>0.430771368176186</v>
      </c>
      <c r="AH65" s="42">
        <v>0.44070695049327885</v>
      </c>
      <c r="AI65" s="42">
        <v>0.45085351685847824</v>
      </c>
      <c r="AJ65" s="42">
        <v>0.4612082321251913</v>
      </c>
      <c r="AK65" s="39">
        <f t="shared" si="3"/>
        <v>0.99842554426453456</v>
      </c>
      <c r="AL65" s="40"/>
      <c r="AM65" s="40"/>
      <c r="AN65" s="40"/>
    </row>
    <row r="66" spans="1:40" ht="15" customHeight="1" x14ac:dyDescent="0.45">
      <c r="A66" s="32" t="s">
        <v>152</v>
      </c>
      <c r="B66" s="8" t="s">
        <v>153</v>
      </c>
      <c r="C66" s="42">
        <v>4.9454099372899039E-2</v>
      </c>
      <c r="D66" s="42">
        <v>5.1760790838995055E-2</v>
      </c>
      <c r="E66" s="42">
        <v>5.5040820324324856E-2</v>
      </c>
      <c r="F66" s="42">
        <v>5.555539763671051E-2</v>
      </c>
      <c r="G66" s="42">
        <v>5.5126813037506377E-2</v>
      </c>
      <c r="H66" s="42">
        <v>5.5648341752938799E-2</v>
      </c>
      <c r="I66" s="42">
        <v>5.4241427675664568E-2</v>
      </c>
      <c r="J66" s="42">
        <v>5.378457565216814E-2</v>
      </c>
      <c r="K66" s="42">
        <v>5.4306079428459289E-2</v>
      </c>
      <c r="L66" s="42">
        <v>5.483486056860052E-2</v>
      </c>
      <c r="M66" s="42">
        <v>5.5372785286580642E-2</v>
      </c>
      <c r="N66" s="42">
        <v>5.5919415907330433E-2</v>
      </c>
      <c r="O66" s="42">
        <v>5.6475638229464824E-2</v>
      </c>
      <c r="P66" s="42">
        <v>5.7040756848828707E-2</v>
      </c>
      <c r="Q66" s="42">
        <v>5.7615291867361126E-2</v>
      </c>
      <c r="R66" s="42">
        <v>5.8198694159577326E-2</v>
      </c>
      <c r="S66" s="42">
        <v>5.8790901034618599E-2</v>
      </c>
      <c r="T66" s="42">
        <v>5.9393031059936416E-2</v>
      </c>
      <c r="U66" s="42">
        <v>6.0004384187608367E-2</v>
      </c>
      <c r="V66" s="42">
        <v>6.0626267638133002E-2</v>
      </c>
      <c r="W66" s="42">
        <v>6.2373414166582312E-2</v>
      </c>
      <c r="X66" s="42">
        <v>6.3028985521011174E-2</v>
      </c>
      <c r="Y66" s="42">
        <v>6.3697129157766319E-2</v>
      </c>
      <c r="Z66" s="42">
        <v>6.4377329703108138E-2</v>
      </c>
      <c r="AA66" s="42">
        <v>6.5069940589945224E-2</v>
      </c>
      <c r="AB66" s="42">
        <v>6.5776196469357839E-2</v>
      </c>
      <c r="AC66" s="42">
        <v>6.6496273466775349E-2</v>
      </c>
      <c r="AD66" s="42">
        <v>6.7230234821865312E-2</v>
      </c>
      <c r="AE66" s="42">
        <v>6.7978840001663751E-2</v>
      </c>
      <c r="AF66" s="42">
        <v>6.8741286985339642E-2</v>
      </c>
      <c r="AG66" s="42">
        <v>6.9519298610566049E-2</v>
      </c>
      <c r="AH66" s="42">
        <v>7.0312220021719718E-2</v>
      </c>
      <c r="AI66" s="42">
        <v>7.1120554772041655E-2</v>
      </c>
      <c r="AJ66" s="42">
        <v>7.1943345401144054E-2</v>
      </c>
      <c r="AK66" s="39">
        <f t="shared" si="3"/>
        <v>0.45474988551847279</v>
      </c>
      <c r="AL66" s="40"/>
      <c r="AM66" s="40"/>
      <c r="AN66" s="40"/>
    </row>
    <row r="67" spans="1:40" ht="15" customHeight="1" x14ac:dyDescent="0.45">
      <c r="A67" s="32" t="s">
        <v>154</v>
      </c>
      <c r="B67" s="8" t="s">
        <v>26</v>
      </c>
      <c r="C67" s="42">
        <v>1.2821433170751604E-2</v>
      </c>
      <c r="D67" s="42">
        <v>1.2127200763784067E-2</v>
      </c>
      <c r="E67" s="42">
        <v>1.2240417998111271E-2</v>
      </c>
      <c r="F67" s="42">
        <v>1.2355461264476217E-2</v>
      </c>
      <c r="G67" s="42">
        <v>1.2472080015209471E-2</v>
      </c>
      <c r="H67" s="42">
        <v>1.2590904435599168E-2</v>
      </c>
      <c r="I67" s="42">
        <v>1.2711748397636296E-2</v>
      </c>
      <c r="J67" s="42">
        <v>1.2834837701973667E-2</v>
      </c>
      <c r="K67" s="42">
        <v>1.2960442131728245E-2</v>
      </c>
      <c r="L67" s="42">
        <v>1.3087168658531555E-2</v>
      </c>
      <c r="M67" s="42">
        <v>1.3216506016858863E-2</v>
      </c>
      <c r="N67" s="42">
        <v>1.3347795564203905E-2</v>
      </c>
      <c r="O67" s="42">
        <v>1.348156566885568E-2</v>
      </c>
      <c r="P67" s="42">
        <v>1.3617270793237166E-2</v>
      </c>
      <c r="Q67" s="42">
        <v>1.3755326900365867E-2</v>
      </c>
      <c r="R67" s="42">
        <v>1.3895346371776921E-2</v>
      </c>
      <c r="S67" s="42">
        <v>1.4037431666205451E-2</v>
      </c>
      <c r="T67" s="42">
        <v>1.4182132081141519E-2</v>
      </c>
      <c r="U67" s="42">
        <v>1.4328843498431899E-2</v>
      </c>
      <c r="V67" s="42">
        <v>1.4478359117924859E-2</v>
      </c>
      <c r="W67" s="42">
        <v>1.4630803893601522E-2</v>
      </c>
      <c r="X67" s="42">
        <v>1.478551453130037E-2</v>
      </c>
      <c r="Y67" s="42">
        <v>1.4943582527442338E-2</v>
      </c>
      <c r="Z67" s="42">
        <v>1.5104327151825437E-2</v>
      </c>
      <c r="AA67" s="42">
        <v>1.526803641314323E-2</v>
      </c>
      <c r="AB67" s="42">
        <v>1.5435205942513124E-2</v>
      </c>
      <c r="AC67" s="42">
        <v>1.5605625615471068E-2</v>
      </c>
      <c r="AD67" s="42">
        <v>1.5779283318463917E-2</v>
      </c>
      <c r="AE67" s="42">
        <v>1.5956520557095524E-2</v>
      </c>
      <c r="AF67" s="42">
        <v>1.6136780570171136E-2</v>
      </c>
      <c r="AG67" s="42">
        <v>1.6321062583841382E-2</v>
      </c>
      <c r="AH67" s="42">
        <v>1.6508650162484532E-2</v>
      </c>
      <c r="AI67" s="42">
        <v>1.6699935207301723E-2</v>
      </c>
      <c r="AJ67" s="42">
        <v>1.6894348449533463E-2</v>
      </c>
      <c r="AK67" s="39">
        <f t="shared" si="3"/>
        <v>0.31766458745602932</v>
      </c>
      <c r="AL67" s="40"/>
      <c r="AM67" s="40"/>
      <c r="AN67" s="40"/>
    </row>
    <row r="68" spans="1:40" ht="15" customHeight="1" x14ac:dyDescent="0.45">
      <c r="A68" s="32" t="s">
        <v>155</v>
      </c>
      <c r="B68" s="8" t="s">
        <v>27</v>
      </c>
      <c r="C68" s="42">
        <v>6.2275532543650647E-2</v>
      </c>
      <c r="D68" s="42">
        <v>6.5300311804991115E-2</v>
      </c>
      <c r="E68" s="42">
        <v>6.496837245151367E-2</v>
      </c>
      <c r="F68" s="42">
        <v>6.367814651691589E-2</v>
      </c>
      <c r="G68" s="42">
        <v>6.3319790846448079E-2</v>
      </c>
      <c r="H68" s="42">
        <v>6.2954522177995839E-2</v>
      </c>
      <c r="I68" s="42">
        <v>6.2580915188363298E-2</v>
      </c>
      <c r="J68" s="42">
        <v>6.3186893302024205E-2</v>
      </c>
      <c r="K68" s="42">
        <v>6.4802210658641224E-2</v>
      </c>
      <c r="L68" s="42">
        <v>6.6442548574083285E-2</v>
      </c>
      <c r="M68" s="42">
        <v>6.7099184393283454E-2</v>
      </c>
      <c r="N68" s="42">
        <v>6.8792484830897047E-2</v>
      </c>
      <c r="O68" s="42">
        <v>7.0518958883245095E-2</v>
      </c>
      <c r="P68" s="42">
        <v>7.122880107231748E-2</v>
      </c>
      <c r="Q68" s="42">
        <v>7.3009042778864983E-2</v>
      </c>
      <c r="R68" s="42">
        <v>7.3752223050200572E-2</v>
      </c>
      <c r="S68" s="42">
        <v>7.4506368074475082E-2</v>
      </c>
      <c r="T68" s="42">
        <v>7.636532659076202E-2</v>
      </c>
      <c r="U68" s="42">
        <v>7.7155311145402528E-2</v>
      </c>
      <c r="V68" s="42">
        <v>7.796039525036462E-2</v>
      </c>
      <c r="W68" s="42">
        <v>7.8781251734777416E-2</v>
      </c>
      <c r="X68" s="42">
        <v>7.9614309014694296E-2</v>
      </c>
      <c r="Y68" s="42">
        <v>8.1614950726800459E-2</v>
      </c>
      <c r="Z68" s="42">
        <v>8.24928636753543E-2</v>
      </c>
      <c r="AA68" s="42">
        <v>8.4561432442024034E-2</v>
      </c>
      <c r="AB68" s="42">
        <v>8.5487294450841911E-2</v>
      </c>
      <c r="AC68" s="42">
        <v>8.7631589994568299E-2</v>
      </c>
      <c r="AD68" s="42">
        <v>8.8606744788297373E-2</v>
      </c>
      <c r="AE68" s="42">
        <v>9.0829424709620674E-2</v>
      </c>
      <c r="AF68" s="42">
        <v>9.1855520168666466E-2</v>
      </c>
      <c r="AG68" s="42">
        <v>9.4159976445238755E-2</v>
      </c>
      <c r="AH68" s="42">
        <v>9.5242212475872307E-2</v>
      </c>
      <c r="AI68" s="42">
        <v>9.7630390442686996E-2</v>
      </c>
      <c r="AJ68" s="42">
        <v>9.876696016650334E-2</v>
      </c>
      <c r="AK68" s="39">
        <f t="shared" si="3"/>
        <v>0.58596733150816238</v>
      </c>
      <c r="AL68" s="40"/>
      <c r="AM68" s="40"/>
      <c r="AN68" s="40"/>
    </row>
    <row r="69" spans="1:40" ht="15" customHeight="1" x14ac:dyDescent="0.45">
      <c r="B69" s="37" t="s">
        <v>156</v>
      </c>
      <c r="C69" s="43">
        <v>3.5487736404182915</v>
      </c>
      <c r="D69" s="43">
        <v>3.5929743067671334</v>
      </c>
      <c r="E69" s="43">
        <v>3.6574686864350801</v>
      </c>
      <c r="F69" s="43">
        <v>3.6232405450230813</v>
      </c>
      <c r="G69" s="43">
        <v>3.6127644578948339</v>
      </c>
      <c r="H69" s="43">
        <v>3.6158752120402777</v>
      </c>
      <c r="I69" s="43">
        <v>3.5981610704322833</v>
      </c>
      <c r="J69" s="43">
        <v>3.5867153839983574</v>
      </c>
      <c r="K69" s="43">
        <v>3.5704115681323429</v>
      </c>
      <c r="L69" s="43">
        <v>3.5580016237830283</v>
      </c>
      <c r="M69" s="43">
        <v>3.5441837074555678</v>
      </c>
      <c r="N69" s="43">
        <v>3.5375889505820739</v>
      </c>
      <c r="O69" s="43">
        <v>3.525333388851994</v>
      </c>
      <c r="P69" s="43">
        <v>3.5139848558119411</v>
      </c>
      <c r="Q69" s="43">
        <v>3.5069968172122574</v>
      </c>
      <c r="R69" s="43">
        <v>3.5020445439073482</v>
      </c>
      <c r="S69" s="43">
        <v>3.4983105890458717</v>
      </c>
      <c r="T69" s="43">
        <v>3.5035448875648214</v>
      </c>
      <c r="U69" s="43">
        <v>3.5109762104261732</v>
      </c>
      <c r="V69" s="43">
        <v>3.5253949155704887</v>
      </c>
      <c r="W69" s="43">
        <v>3.5468008267807209</v>
      </c>
      <c r="X69" s="43">
        <v>3.5684379540170861</v>
      </c>
      <c r="Y69" s="43">
        <v>3.5949998516804915</v>
      </c>
      <c r="Z69" s="43">
        <v>3.620777452331108</v>
      </c>
      <c r="AA69" s="43">
        <v>3.6527513957581377</v>
      </c>
      <c r="AB69" s="43">
        <v>3.6887231690188247</v>
      </c>
      <c r="AC69" s="43">
        <v>3.7264253511663128</v>
      </c>
      <c r="AD69" s="43">
        <v>3.7693848542253217</v>
      </c>
      <c r="AE69" s="43">
        <v>3.8130155472469349</v>
      </c>
      <c r="AF69" s="43">
        <v>3.8595409060279948</v>
      </c>
      <c r="AG69" s="43">
        <v>3.9115977661159369</v>
      </c>
      <c r="AH69" s="43">
        <v>3.9666548436787479</v>
      </c>
      <c r="AI69" s="43">
        <v>4.0142769060339214</v>
      </c>
      <c r="AJ69" s="43">
        <v>4.068457834061495</v>
      </c>
      <c r="AK69" s="39">
        <f t="shared" si="3"/>
        <v>0.14644050207213236</v>
      </c>
      <c r="AL69" s="44"/>
      <c r="AM69" s="44"/>
      <c r="AN69" s="44"/>
    </row>
    <row r="70" spans="1:40" ht="15.75" customHeight="1" x14ac:dyDescent="0.45"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39"/>
    </row>
    <row r="71" spans="1:40" ht="15" customHeight="1" x14ac:dyDescent="0.45">
      <c r="A71" s="32" t="s">
        <v>157</v>
      </c>
      <c r="B71" s="37" t="s">
        <v>158</v>
      </c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39"/>
    </row>
    <row r="72" spans="1:40" ht="15" customHeight="1" x14ac:dyDescent="0.45">
      <c r="A72" s="32" t="s">
        <v>159</v>
      </c>
      <c r="B72" s="8" t="s">
        <v>140</v>
      </c>
      <c r="C72" s="42">
        <v>0.76562272362488137</v>
      </c>
      <c r="D72" s="42">
        <v>0.77179036340287255</v>
      </c>
      <c r="E72" s="42">
        <v>0.77523596083921964</v>
      </c>
      <c r="F72" s="42">
        <v>0.77400909927756012</v>
      </c>
      <c r="G72" s="42">
        <v>0.76892399564383906</v>
      </c>
      <c r="H72" s="42">
        <v>0.76180660951436918</v>
      </c>
      <c r="I72" s="42">
        <v>0.75163121207706607</v>
      </c>
      <c r="J72" s="42">
        <v>0.74027134124893235</v>
      </c>
      <c r="K72" s="42">
        <v>0.72868884760369002</v>
      </c>
      <c r="L72" s="42">
        <v>0.71983216964599217</v>
      </c>
      <c r="M72" s="42">
        <v>0.71279876332543801</v>
      </c>
      <c r="N72" s="42">
        <v>0.70763479039094512</v>
      </c>
      <c r="O72" s="42">
        <v>0.70132474383135401</v>
      </c>
      <c r="P72" s="42">
        <v>0.69693433822568884</v>
      </c>
      <c r="Q72" s="42">
        <v>0.69243105316955822</v>
      </c>
      <c r="R72" s="42">
        <v>0.68886090723426974</v>
      </c>
      <c r="S72" s="42">
        <v>0.68518122842164586</v>
      </c>
      <c r="T72" s="42">
        <v>0.6835597938352681</v>
      </c>
      <c r="U72" s="42">
        <v>0.68186800213191323</v>
      </c>
      <c r="V72" s="42">
        <v>0.68342338064804464</v>
      </c>
      <c r="W72" s="42">
        <v>0.68499374486514508</v>
      </c>
      <c r="X72" s="42">
        <v>0.68881677033676503</v>
      </c>
      <c r="Y72" s="42">
        <v>0.69270627959070863</v>
      </c>
      <c r="Z72" s="42">
        <v>0.69780427017476143</v>
      </c>
      <c r="AA72" s="42">
        <v>0.70414971424119288</v>
      </c>
      <c r="AB72" s="42">
        <v>0.71061783685645508</v>
      </c>
      <c r="AC72" s="42">
        <v>0.71839724013212647</v>
      </c>
      <c r="AD72" s="42">
        <v>0.72632664405765202</v>
      </c>
      <c r="AE72" s="42">
        <v>0.7356281614465755</v>
      </c>
      <c r="AF72" s="42">
        <v>0.74510645000180642</v>
      </c>
      <c r="AG72" s="42">
        <v>0.75353954029667114</v>
      </c>
      <c r="AH72" s="42">
        <v>0.7646453927362018</v>
      </c>
      <c r="AI72" s="42">
        <v>0.77470604305259638</v>
      </c>
      <c r="AJ72" s="42">
        <v>0.78623798902678854</v>
      </c>
      <c r="AK72" s="39">
        <f t="shared" ref="AK72:AK85" si="4">(AJ72-C72)/C72</f>
        <v>2.6926140990569222E-2</v>
      </c>
      <c r="AL72" s="40"/>
      <c r="AM72" s="40"/>
      <c r="AN72" s="40"/>
    </row>
    <row r="73" spans="1:40" ht="15" customHeight="1" x14ac:dyDescent="0.45">
      <c r="A73" s="32" t="s">
        <v>160</v>
      </c>
      <c r="B73" s="8" t="s">
        <v>80</v>
      </c>
      <c r="C73" s="42">
        <v>4.2127566132469554E-2</v>
      </c>
      <c r="D73" s="42">
        <v>4.3442092311299411E-2</v>
      </c>
      <c r="E73" s="42">
        <v>4.4778972467247338E-2</v>
      </c>
      <c r="F73" s="42">
        <v>4.5197611636645839E-2</v>
      </c>
      <c r="G73" s="42">
        <v>4.5622190100005282E-2</v>
      </c>
      <c r="H73" s="42">
        <v>4.605380007139763E-2</v>
      </c>
      <c r="I73" s="42">
        <v>4.6492652293426764E-2</v>
      </c>
      <c r="J73" s="42">
        <v>4.6939266023710374E-2</v>
      </c>
      <c r="K73" s="42">
        <v>4.7394396592109922E-2</v>
      </c>
      <c r="L73" s="42">
        <v>4.7855878314414999E-2</v>
      </c>
      <c r="M73" s="42">
        <v>4.8325339886470371E-2</v>
      </c>
      <c r="N73" s="42">
        <v>4.8802399337306554E-2</v>
      </c>
      <c r="O73" s="42">
        <v>4.9287829727532935E-2</v>
      </c>
      <c r="P73" s="42">
        <v>4.9781024158977775E-2</v>
      </c>
      <c r="Q73" s="42">
        <v>5.1329987300012633E-2</v>
      </c>
      <c r="R73" s="42">
        <v>5.184974570580525E-2</v>
      </c>
      <c r="S73" s="42">
        <v>5.2377348194478389E-2</v>
      </c>
      <c r="T73" s="42">
        <v>5.399366459994219E-2</v>
      </c>
      <c r="U73" s="42">
        <v>5.4549440170553055E-2</v>
      </c>
      <c r="V73" s="42">
        <v>5.6217084537177872E-2</v>
      </c>
      <c r="W73" s="42">
        <v>5.6804359330280316E-2</v>
      </c>
      <c r="X73" s="42">
        <v>5.8526915126653235E-2</v>
      </c>
      <c r="Y73" s="42">
        <v>6.0284782952885974E-2</v>
      </c>
      <c r="Z73" s="42">
        <v>6.0928544183298773E-2</v>
      </c>
      <c r="AA73" s="42">
        <v>6.2746014140304326E-2</v>
      </c>
      <c r="AB73" s="42">
        <v>6.3427046595452202E-2</v>
      </c>
      <c r="AC73" s="42">
        <v>6.530884001201151E-2</v>
      </c>
      <c r="AD73" s="42">
        <v>6.7230234821865312E-2</v>
      </c>
      <c r="AE73" s="42">
        <v>6.7978840001663751E-2</v>
      </c>
      <c r="AF73" s="42">
        <v>6.9968809967220685E-2</v>
      </c>
      <c r="AG73" s="42">
        <v>7.2002130703800529E-2</v>
      </c>
      <c r="AH73" s="42">
        <v>7.2823370736781121E-2</v>
      </c>
      <c r="AI73" s="42">
        <v>7.4930584491972443E-2</v>
      </c>
      <c r="AJ73" s="42">
        <v>7.708215578694004E-2</v>
      </c>
      <c r="AK73" s="39">
        <f t="shared" si="4"/>
        <v>0.82973199886640159</v>
      </c>
      <c r="AL73" s="40"/>
      <c r="AM73" s="40"/>
      <c r="AN73" s="40"/>
    </row>
    <row r="74" spans="1:40" ht="15" customHeight="1" x14ac:dyDescent="0.45">
      <c r="A74" s="32" t="s">
        <v>161</v>
      </c>
      <c r="B74" s="8" t="s">
        <v>86</v>
      </c>
      <c r="C74" s="42">
        <v>1.0073983205590544E-2</v>
      </c>
      <c r="D74" s="42">
        <v>1.0167298200516884E-2</v>
      </c>
      <c r="E74" s="42">
        <v>1.1194743116811835E-2</v>
      </c>
      <c r="F74" s="42">
        <v>1.129940290916146E-2</v>
      </c>
      <c r="G74" s="42">
        <v>1.140554752500132E-2</v>
      </c>
      <c r="H74" s="42">
        <v>1.1513450017849407E-2</v>
      </c>
      <c r="I74" s="42">
        <v>1.1623163073356691E-2</v>
      </c>
      <c r="J74" s="42">
        <v>1.1734816505927594E-2</v>
      </c>
      <c r="K74" s="42">
        <v>1.184859914802748E-2</v>
      </c>
      <c r="L74" s="42">
        <v>1.196396957860375E-2</v>
      </c>
      <c r="M74" s="42">
        <v>1.2081334971617593E-2</v>
      </c>
      <c r="N74" s="42">
        <v>1.2200599834326638E-2</v>
      </c>
      <c r="O74" s="42">
        <v>1.2321957431883234E-2</v>
      </c>
      <c r="P74" s="42">
        <v>1.2445256039744444E-2</v>
      </c>
      <c r="Q74" s="42">
        <v>1.2570609134696972E-2</v>
      </c>
      <c r="R74" s="42">
        <v>1.2697896907544142E-2</v>
      </c>
      <c r="S74" s="42">
        <v>1.2827105680280421E-2</v>
      </c>
      <c r="T74" s="42">
        <v>1.2958479503986126E-2</v>
      </c>
      <c r="U74" s="42">
        <v>1.3091865640932733E-2</v>
      </c>
      <c r="V74" s="42">
        <v>1.322754930286538E-2</v>
      </c>
      <c r="W74" s="42">
        <v>1.336573160712478E-2</v>
      </c>
      <c r="X74" s="42">
        <v>1.3506211183073822E-2</v>
      </c>
      <c r="Y74" s="42">
        <v>1.3649384819521352E-2</v>
      </c>
      <c r="Z74" s="42">
        <v>1.3795142079237457E-2</v>
      </c>
      <c r="AA74" s="42">
        <v>1.3943558697845403E-2</v>
      </c>
      <c r="AB74" s="42">
        <v>1.4094899243433821E-2</v>
      </c>
      <c r="AC74" s="42">
        <v>1.4249201457166145E-2</v>
      </c>
      <c r="AD74" s="42">
        <v>1.4406478890399709E-2</v>
      </c>
      <c r="AE74" s="42">
        <v>1.4566894286070801E-2</v>
      </c>
      <c r="AF74" s="42">
        <v>1.4730275782572778E-2</v>
      </c>
      <c r="AG74" s="42">
        <v>1.4896992559407008E-2</v>
      </c>
      <c r="AH74" s="42">
        <v>1.5066904290368508E-2</v>
      </c>
      <c r="AI74" s="42">
        <v>1.5240118879723208E-2</v>
      </c>
      <c r="AJ74" s="42">
        <v>1.5416431157388008E-2</v>
      </c>
      <c r="AK74" s="39">
        <f t="shared" si="4"/>
        <v>0.53032130814280876</v>
      </c>
      <c r="AL74" s="40"/>
      <c r="AM74" s="40"/>
      <c r="AN74" s="40"/>
    </row>
    <row r="75" spans="1:40" ht="15" customHeight="1" x14ac:dyDescent="0.45">
      <c r="A75" s="32" t="s">
        <v>162</v>
      </c>
      <c r="B75" s="8" t="s">
        <v>22</v>
      </c>
      <c r="C75" s="42">
        <v>0.62171428579200005</v>
      </c>
      <c r="D75" s="42">
        <v>0.63439386635694062</v>
      </c>
      <c r="E75" s="42">
        <v>0.64595160875842861</v>
      </c>
      <c r="F75" s="42">
        <v>0.64598336802450795</v>
      </c>
      <c r="G75" s="42">
        <v>0.64370486232493451</v>
      </c>
      <c r="H75" s="42">
        <v>0.64374739915494783</v>
      </c>
      <c r="I75" s="42">
        <v>0.64379114222944167</v>
      </c>
      <c r="J75" s="42">
        <v>0.64384024208997737</v>
      </c>
      <c r="K75" s="42">
        <v>0.64158978772262221</v>
      </c>
      <c r="L75" s="42">
        <v>0.63930780238905371</v>
      </c>
      <c r="M75" s="42">
        <v>0.63473765402161209</v>
      </c>
      <c r="N75" s="42">
        <v>0.63246829931141979</v>
      </c>
      <c r="O75" s="42">
        <v>0.62789838764886541</v>
      </c>
      <c r="P75" s="42">
        <v>0.62331824417189963</v>
      </c>
      <c r="Q75" s="42">
        <v>0.61874146839770805</v>
      </c>
      <c r="R75" s="42">
        <v>0.61646535995826379</v>
      </c>
      <c r="S75" s="42">
        <v>0.61187779460296399</v>
      </c>
      <c r="T75" s="42">
        <v>0.61191794574110936</v>
      </c>
      <c r="U75" s="42">
        <v>0.61194911362223503</v>
      </c>
      <c r="V75" s="42">
        <v>0.61430129194134209</v>
      </c>
      <c r="W75" s="42">
        <v>0.61666109685623627</v>
      </c>
      <c r="X75" s="42">
        <v>0.61900981728727933</v>
      </c>
      <c r="Y75" s="42">
        <v>0.6236849278183435</v>
      </c>
      <c r="Z75" s="42">
        <v>0.62604324406204426</v>
      </c>
      <c r="AA75" s="42">
        <v>0.62840307025739384</v>
      </c>
      <c r="AB75" s="42">
        <v>0.63308329192364599</v>
      </c>
      <c r="AC75" s="42">
        <v>0.63776337561086072</v>
      </c>
      <c r="AD75" s="42">
        <v>0.64475314101038228</v>
      </c>
      <c r="AE75" s="42">
        <v>0.64943753250197578</v>
      </c>
      <c r="AF75" s="42">
        <v>0.6564236083143844</v>
      </c>
      <c r="AG75" s="42">
        <v>0.66573617043246103</v>
      </c>
      <c r="AH75" s="42">
        <v>0.67272932635775651</v>
      </c>
      <c r="AI75" s="42">
        <v>0.67972555550120117</v>
      </c>
      <c r="AJ75" s="42">
        <v>0.6867108119340688</v>
      </c>
      <c r="AK75" s="39">
        <f t="shared" si="4"/>
        <v>0.10454404479264917</v>
      </c>
      <c r="AL75" s="40"/>
      <c r="AM75" s="40"/>
      <c r="AN75" s="40"/>
    </row>
    <row r="76" spans="1:40" ht="15" customHeight="1" x14ac:dyDescent="0.45">
      <c r="A76" s="32" t="s">
        <v>163</v>
      </c>
      <c r="B76" s="8" t="s">
        <v>145</v>
      </c>
      <c r="C76" s="42">
        <v>1.8316333101073717E-3</v>
      </c>
      <c r="D76" s="42">
        <v>1.8485996728212517E-3</v>
      </c>
      <c r="E76" s="42">
        <v>1.8657905194686391E-3</v>
      </c>
      <c r="F76" s="42">
        <v>1.8832338181935769E-3</v>
      </c>
      <c r="G76" s="42">
        <v>1.9009245875002201E-3</v>
      </c>
      <c r="H76" s="42">
        <v>1.9189083363082347E-3</v>
      </c>
      <c r="I76" s="42">
        <v>1.9371938455594487E-3</v>
      </c>
      <c r="J76" s="42">
        <v>1.9558027509879324E-3</v>
      </c>
      <c r="K76" s="42">
        <v>1.9747665246712467E-3</v>
      </c>
      <c r="L76" s="42">
        <v>1.9939949297672916E-3</v>
      </c>
      <c r="M76" s="42">
        <v>2.0135558286029321E-3</v>
      </c>
      <c r="N76" s="42">
        <v>3.0501499585816596E-3</v>
      </c>
      <c r="O76" s="42">
        <v>3.0804893579708084E-3</v>
      </c>
      <c r="P76" s="42">
        <v>3.111314009936111E-3</v>
      </c>
      <c r="Q76" s="42">
        <v>3.1426522836742431E-3</v>
      </c>
      <c r="R76" s="42">
        <v>3.1744742268860356E-3</v>
      </c>
      <c r="S76" s="42">
        <v>3.2067764200701052E-3</v>
      </c>
      <c r="T76" s="42">
        <v>3.2396198759965314E-3</v>
      </c>
      <c r="U76" s="42">
        <v>3.2729664102331833E-3</v>
      </c>
      <c r="V76" s="42">
        <v>3.3068873257163451E-3</v>
      </c>
      <c r="W76" s="42">
        <v>3.3414329017811949E-3</v>
      </c>
      <c r="X76" s="42">
        <v>3.3765527957684556E-3</v>
      </c>
      <c r="Y76" s="42">
        <v>3.4123462048803381E-3</v>
      </c>
      <c r="Z76" s="42">
        <v>3.4487855198093642E-3</v>
      </c>
      <c r="AA76" s="42">
        <v>3.4858896744613507E-3</v>
      </c>
      <c r="AB76" s="42">
        <v>3.5237248108584552E-3</v>
      </c>
      <c r="AC76" s="42">
        <v>3.5623003642915362E-3</v>
      </c>
      <c r="AD76" s="42">
        <v>3.6016197225999273E-3</v>
      </c>
      <c r="AE76" s="42">
        <v>3.6417235715177003E-3</v>
      </c>
      <c r="AF76" s="42">
        <v>3.6825689456431946E-3</v>
      </c>
      <c r="AG76" s="42">
        <v>3.724248139851752E-3</v>
      </c>
      <c r="AH76" s="42">
        <v>3.7667260725921269E-3</v>
      </c>
      <c r="AI76" s="42">
        <v>3.810029719930802E-3</v>
      </c>
      <c r="AJ76" s="42">
        <v>3.8541077893470021E-3</v>
      </c>
      <c r="AK76" s="39">
        <f t="shared" si="4"/>
        <v>1.1041917986963621</v>
      </c>
      <c r="AL76" s="40"/>
      <c r="AM76" s="40"/>
      <c r="AN76" s="40"/>
    </row>
    <row r="77" spans="1:40" ht="15" customHeight="1" x14ac:dyDescent="0.45">
      <c r="A77" s="32" t="s">
        <v>164</v>
      </c>
      <c r="B77" s="8" t="s">
        <v>23</v>
      </c>
      <c r="C77" s="42">
        <v>5.7142857149999997E-2</v>
      </c>
      <c r="D77" s="42">
        <v>5.7672169668812785E-2</v>
      </c>
      <c r="E77" s="42">
        <v>5.7674250782002556E-2</v>
      </c>
      <c r="F77" s="42">
        <v>5.5370002973529252E-2</v>
      </c>
      <c r="G77" s="42">
        <v>5.5372461275263171E-2</v>
      </c>
      <c r="H77" s="42">
        <v>5.5376120357414856E-2</v>
      </c>
      <c r="I77" s="42">
        <v>5.3072388069093757E-2</v>
      </c>
      <c r="J77" s="42">
        <v>5.5384106846449663E-2</v>
      </c>
      <c r="K77" s="42">
        <v>5.5389046422096883E-2</v>
      </c>
      <c r="L77" s="42">
        <v>5.5391289737679747E-2</v>
      </c>
      <c r="M77" s="42">
        <v>5.5395286169158869E-2</v>
      </c>
      <c r="N77" s="42">
        <v>5.539868315136523E-2</v>
      </c>
      <c r="O77" s="42">
        <v>5.5402798910194E-2</v>
      </c>
      <c r="P77" s="42">
        <v>5.5406066148613306E-2</v>
      </c>
      <c r="Q77" s="42">
        <v>5.5409683737108181E-2</v>
      </c>
      <c r="R77" s="42">
        <v>5.5412616625461916E-2</v>
      </c>
      <c r="S77" s="42">
        <v>5.5415347435740135E-2</v>
      </c>
      <c r="T77" s="42">
        <v>5.5418983765232542E-2</v>
      </c>
      <c r="U77" s="42">
        <v>5.5421806516730718E-2</v>
      </c>
      <c r="V77" s="42">
        <v>5.5425680475910559E-2</v>
      </c>
      <c r="W77" s="42">
        <v>5.5430210953369544E-2</v>
      </c>
      <c r="X77" s="42">
        <v>5.5433714980950385E-2</v>
      </c>
      <c r="Y77" s="42">
        <v>5.5438660250519425E-2</v>
      </c>
      <c r="Z77" s="42">
        <v>5.5442944123575873E-2</v>
      </c>
      <c r="AA77" s="42">
        <v>5.5447329728593557E-2</v>
      </c>
      <c r="AB77" s="42">
        <v>5.5452551117399634E-2</v>
      </c>
      <c r="AC77" s="42">
        <v>5.5457684835727022E-2</v>
      </c>
      <c r="AD77" s="42">
        <v>5.5462635785839327E-2</v>
      </c>
      <c r="AE77" s="42">
        <v>5.5467974306218561E-2</v>
      </c>
      <c r="AF77" s="42">
        <v>5.5472417604032487E-2</v>
      </c>
      <c r="AG77" s="42">
        <v>5.5478014202705081E-2</v>
      </c>
      <c r="AH77" s="42">
        <v>5.5482831039814967E-2</v>
      </c>
      <c r="AI77" s="42">
        <v>5.548780044907764E-2</v>
      </c>
      <c r="AJ77" s="42">
        <v>5.5491782782551007E-2</v>
      </c>
      <c r="AK77" s="39">
        <f t="shared" si="4"/>
        <v>-2.8893801426745608E-2</v>
      </c>
      <c r="AL77" s="40"/>
      <c r="AM77" s="40"/>
      <c r="AN77" s="40"/>
    </row>
    <row r="78" spans="1:40" ht="15" customHeight="1" x14ac:dyDescent="0.45">
      <c r="A78" s="32" t="s">
        <v>165</v>
      </c>
      <c r="B78" s="8" t="s">
        <v>24</v>
      </c>
      <c r="C78" s="42">
        <v>9.1428571440000002E-3</v>
      </c>
      <c r="D78" s="42">
        <v>9.2275471470100456E-3</v>
      </c>
      <c r="E78" s="42">
        <v>9.2278801251204096E-3</v>
      </c>
      <c r="F78" s="42">
        <v>9.2283338289215425E-3</v>
      </c>
      <c r="G78" s="42">
        <v>9.2287435458771969E-3</v>
      </c>
      <c r="H78" s="42">
        <v>9.2293533929024771E-3</v>
      </c>
      <c r="I78" s="42">
        <v>9.2299805337554362E-3</v>
      </c>
      <c r="J78" s="42">
        <v>9.2306844744082777E-3</v>
      </c>
      <c r="K78" s="42">
        <v>9.2315077370161477E-3</v>
      </c>
      <c r="L78" s="42">
        <v>6.9239112172099684E-3</v>
      </c>
      <c r="M78" s="42">
        <v>6.9244107711448587E-3</v>
      </c>
      <c r="N78" s="42">
        <v>6.9248353939206538E-3</v>
      </c>
      <c r="O78" s="42">
        <v>6.92534986377425E-3</v>
      </c>
      <c r="P78" s="42">
        <v>6.9257582685766633E-3</v>
      </c>
      <c r="Q78" s="42">
        <v>6.9262104671385227E-3</v>
      </c>
      <c r="R78" s="42">
        <v>6.9265770781827395E-3</v>
      </c>
      <c r="S78" s="42">
        <v>6.9269184294675169E-3</v>
      </c>
      <c r="T78" s="42">
        <v>6.9273729706540678E-3</v>
      </c>
      <c r="U78" s="42">
        <v>6.9277258145913397E-3</v>
      </c>
      <c r="V78" s="42">
        <v>6.9282100594888199E-3</v>
      </c>
      <c r="W78" s="42">
        <v>6.928776369171193E-3</v>
      </c>
      <c r="X78" s="42">
        <v>6.9292143726187982E-3</v>
      </c>
      <c r="Y78" s="42">
        <v>6.9298325313149282E-3</v>
      </c>
      <c r="Z78" s="42">
        <v>4.6202453436313233E-3</v>
      </c>
      <c r="AA78" s="42">
        <v>4.6206108107161303E-3</v>
      </c>
      <c r="AB78" s="42">
        <v>4.6210459264499704E-3</v>
      </c>
      <c r="AC78" s="42">
        <v>4.6214737363105855E-3</v>
      </c>
      <c r="AD78" s="42">
        <v>4.6218863154866112E-3</v>
      </c>
      <c r="AE78" s="42">
        <v>4.6223311921848812E-3</v>
      </c>
      <c r="AF78" s="42">
        <v>4.6227014670027081E-3</v>
      </c>
      <c r="AG78" s="42">
        <v>4.623167850225424E-3</v>
      </c>
      <c r="AH78" s="42">
        <v>4.6235692533179145E-3</v>
      </c>
      <c r="AI78" s="42">
        <v>4.6239833707564706E-3</v>
      </c>
      <c r="AJ78" s="42">
        <v>4.6243152318792505E-3</v>
      </c>
      <c r="AK78" s="39">
        <f t="shared" si="4"/>
        <v>-0.49421552157643006</v>
      </c>
      <c r="AL78" s="40"/>
      <c r="AM78" s="40"/>
      <c r="AN78" s="40"/>
    </row>
    <row r="79" spans="1:40" ht="15" customHeight="1" x14ac:dyDescent="0.45">
      <c r="A79" s="32" t="s">
        <v>166</v>
      </c>
      <c r="B79" s="8" t="s">
        <v>25</v>
      </c>
      <c r="C79" s="42">
        <v>9.8285714297999996E-2</v>
      </c>
      <c r="D79" s="42">
        <v>9.4582358256852961E-2</v>
      </c>
      <c r="E79" s="42">
        <v>0.1084275914701648</v>
      </c>
      <c r="F79" s="42">
        <v>9.2283338289215422E-2</v>
      </c>
      <c r="G79" s="42">
        <v>8.9980249572302662E-2</v>
      </c>
      <c r="H79" s="42">
        <v>9.6908210625475999E-2</v>
      </c>
      <c r="I79" s="42">
        <v>9.6914795604432072E-2</v>
      </c>
      <c r="J79" s="42">
        <v>9.6922186981286906E-2</v>
      </c>
      <c r="K79" s="42">
        <v>9.6930831238669538E-2</v>
      </c>
      <c r="L79" s="42">
        <v>9.6934757040939554E-2</v>
      </c>
      <c r="M79" s="42">
        <v>9.6941750796028014E-2</v>
      </c>
      <c r="N79" s="42">
        <v>9.6947695514889146E-2</v>
      </c>
      <c r="O79" s="42">
        <v>9.6954898092839484E-2</v>
      </c>
      <c r="P79" s="42">
        <v>9.6960615760073282E-2</v>
      </c>
      <c r="Q79" s="42">
        <v>9.6966946539939314E-2</v>
      </c>
      <c r="R79" s="42">
        <v>9.697207909455835E-2</v>
      </c>
      <c r="S79" s="42">
        <v>9.6976858012545228E-2</v>
      </c>
      <c r="T79" s="42">
        <v>9.698322158915694E-2</v>
      </c>
      <c r="U79" s="42">
        <v>9.4678919466081646E-2</v>
      </c>
      <c r="V79" s="42">
        <v>9.4685537479680545E-2</v>
      </c>
      <c r="W79" s="42">
        <v>9.4693277045339641E-2</v>
      </c>
      <c r="X79" s="42">
        <v>9.4699263092456909E-2</v>
      </c>
      <c r="Y79" s="42">
        <v>9.470771126130402E-2</v>
      </c>
      <c r="Z79" s="42">
        <v>9.4715029544442123E-2</v>
      </c>
      <c r="AA79" s="42">
        <v>9.4722521619680658E-2</v>
      </c>
      <c r="AB79" s="42">
        <v>9.4731441492224386E-2</v>
      </c>
      <c r="AC79" s="42">
        <v>9.4740211594367005E-2</v>
      </c>
      <c r="AD79" s="42">
        <v>9.4748669467475524E-2</v>
      </c>
      <c r="AE79" s="42">
        <v>9.4757789439790047E-2</v>
      </c>
      <c r="AF79" s="42">
        <v>9.4765380073555505E-2</v>
      </c>
      <c r="AG79" s="42">
        <v>9.4774940929621174E-2</v>
      </c>
      <c r="AH79" s="42">
        <v>9.4783169693017241E-2</v>
      </c>
      <c r="AI79" s="42">
        <v>9.4791659100507644E-2</v>
      </c>
      <c r="AJ79" s="42">
        <v>9.4798462253524632E-2</v>
      </c>
      <c r="AK79" s="39">
        <f t="shared" si="4"/>
        <v>-3.5480762075982858E-2</v>
      </c>
      <c r="AL79" s="40"/>
      <c r="AM79" s="40"/>
      <c r="AN79" s="40"/>
    </row>
    <row r="80" spans="1:40" ht="15" customHeight="1" x14ac:dyDescent="0.45">
      <c r="A80" s="32" t="s">
        <v>167</v>
      </c>
      <c r="B80" s="8" t="s">
        <v>150</v>
      </c>
      <c r="C80" s="42">
        <v>1.1905616515697917E-2</v>
      </c>
      <c r="D80" s="42">
        <v>1.2015897873338137E-2</v>
      </c>
      <c r="E80" s="42">
        <v>1.2127638376546155E-2</v>
      </c>
      <c r="F80" s="42">
        <v>1.224101981825825E-2</v>
      </c>
      <c r="G80" s="42">
        <v>1.2356009818751431E-2</v>
      </c>
      <c r="H80" s="42">
        <v>1.2472904186003525E-2</v>
      </c>
      <c r="I80" s="42">
        <v>1.2591759996136417E-2</v>
      </c>
      <c r="J80" s="42">
        <v>1.2712717881421559E-2</v>
      </c>
      <c r="K80" s="42">
        <v>1.2835982410363104E-2</v>
      </c>
      <c r="L80" s="42">
        <v>1.2960967043487395E-2</v>
      </c>
      <c r="M80" s="42">
        <v>1.3088112885919061E-2</v>
      </c>
      <c r="N80" s="42">
        <v>1.3217316487187193E-2</v>
      </c>
      <c r="O80" s="42">
        <v>1.3348787217873503E-2</v>
      </c>
      <c r="P80" s="42">
        <v>1.3482360709723149E-2</v>
      </c>
      <c r="Q80" s="42">
        <v>1.361815989592172E-2</v>
      </c>
      <c r="R80" s="42">
        <v>1.3756054983172823E-2</v>
      </c>
      <c r="S80" s="42">
        <v>1.3896031153637124E-2</v>
      </c>
      <c r="T80" s="42">
        <v>1.4038352795984969E-2</v>
      </c>
      <c r="U80" s="42">
        <v>1.4182854444343794E-2</v>
      </c>
      <c r="V80" s="42">
        <v>1.4329845078104163E-2</v>
      </c>
      <c r="W80" s="42">
        <v>1.447954257438518E-2</v>
      </c>
      <c r="X80" s="42">
        <v>1.4631728781663309E-2</v>
      </c>
      <c r="Y80" s="42">
        <v>1.4786833554481465E-2</v>
      </c>
      <c r="Z80" s="42">
        <v>1.4944737252507247E-2</v>
      </c>
      <c r="AA80" s="42">
        <v>1.5105521922665855E-2</v>
      </c>
      <c r="AB80" s="42">
        <v>1.526947418038664E-2</v>
      </c>
      <c r="AC80" s="42">
        <v>1.5436634911929991E-2</v>
      </c>
      <c r="AD80" s="42">
        <v>1.5607018797933019E-2</v>
      </c>
      <c r="AE80" s="42">
        <v>1.5780802143243369E-2</v>
      </c>
      <c r="AF80" s="42">
        <v>1.5957798764453843E-2</v>
      </c>
      <c r="AG80" s="42">
        <v>1.6138408606024258E-2</v>
      </c>
      <c r="AH80" s="42">
        <v>1.6322479647899218E-2</v>
      </c>
      <c r="AI80" s="42">
        <v>1.6510128786366811E-2</v>
      </c>
      <c r="AJ80" s="42">
        <v>1.670113375383701E-2</v>
      </c>
      <c r="AK80" s="39">
        <f t="shared" si="4"/>
        <v>0.40279453246424135</v>
      </c>
      <c r="AL80" s="40"/>
      <c r="AM80" s="40"/>
      <c r="AN80" s="40"/>
    </row>
    <row r="81" spans="1:40" ht="15" customHeight="1" x14ac:dyDescent="0.45">
      <c r="A81" s="32" t="s">
        <v>168</v>
      </c>
      <c r="B81" s="8" t="s">
        <v>90</v>
      </c>
      <c r="C81" s="42">
        <v>0.11172963191654968</v>
      </c>
      <c r="D81" s="42">
        <v>0.11368887987850698</v>
      </c>
      <c r="E81" s="42">
        <v>0.11661190746678995</v>
      </c>
      <c r="F81" s="42">
        <v>0.11864373054619534</v>
      </c>
      <c r="G81" s="42">
        <v>0.12165917360001409</v>
      </c>
      <c r="H81" s="42">
        <v>0.12376958769188114</v>
      </c>
      <c r="I81" s="42">
        <v>0.12591759996136417</v>
      </c>
      <c r="J81" s="42">
        <v>0.12810508018970956</v>
      </c>
      <c r="K81" s="42">
        <v>0.13132197389063791</v>
      </c>
      <c r="L81" s="42">
        <v>0.13359766029440853</v>
      </c>
      <c r="M81" s="42">
        <v>0.1369217963449994</v>
      </c>
      <c r="N81" s="42">
        <v>0.14030689809475633</v>
      </c>
      <c r="O81" s="42">
        <v>0.14272934025264744</v>
      </c>
      <c r="P81" s="42">
        <v>0.14623175846699721</v>
      </c>
      <c r="Q81" s="42">
        <v>0.14875220809391415</v>
      </c>
      <c r="R81" s="42">
        <v>0.1523747628905297</v>
      </c>
      <c r="S81" s="42">
        <v>0.15499419363672176</v>
      </c>
      <c r="T81" s="42">
        <v>0.15874137392383003</v>
      </c>
      <c r="U81" s="42">
        <v>0.16146634290483705</v>
      </c>
      <c r="V81" s="42">
        <v>0.16534436628581725</v>
      </c>
      <c r="W81" s="42">
        <v>0.16818545605632015</v>
      </c>
      <c r="X81" s="42">
        <v>0.17220419258419126</v>
      </c>
      <c r="Y81" s="42">
        <v>0.17516710518385736</v>
      </c>
      <c r="Z81" s="42">
        <v>0.17933684703008695</v>
      </c>
      <c r="AA81" s="42">
        <v>0.18242822629681071</v>
      </c>
      <c r="AB81" s="42">
        <v>0.18675741497549814</v>
      </c>
      <c r="AC81" s="42">
        <v>0.19117678621697912</v>
      </c>
      <c r="AD81" s="42">
        <v>0.1944874650203961</v>
      </c>
      <c r="AE81" s="42">
        <v>0.19908088857630096</v>
      </c>
      <c r="AF81" s="42">
        <v>0.20376881499225674</v>
      </c>
      <c r="AG81" s="42">
        <v>0.20855789583169809</v>
      </c>
      <c r="AH81" s="42">
        <v>0.21344781078022054</v>
      </c>
      <c r="AI81" s="42">
        <v>0.21844170394269932</v>
      </c>
      <c r="AJ81" s="42">
        <v>0.22225354918567714</v>
      </c>
      <c r="AK81" s="39">
        <f t="shared" si="4"/>
        <v>0.98920864029765387</v>
      </c>
      <c r="AL81" s="40"/>
      <c r="AM81" s="40"/>
      <c r="AN81" s="40"/>
    </row>
    <row r="82" spans="1:40" ht="15" customHeight="1" x14ac:dyDescent="0.45">
      <c r="A82" s="32" t="s">
        <v>169</v>
      </c>
      <c r="B82" s="8" t="s">
        <v>153</v>
      </c>
      <c r="C82" s="42">
        <v>2.3811233031395835E-2</v>
      </c>
      <c r="D82" s="42">
        <v>2.4956095583086899E-2</v>
      </c>
      <c r="E82" s="42">
        <v>2.6121067272560951E-2</v>
      </c>
      <c r="F82" s="42">
        <v>2.6365273454710077E-2</v>
      </c>
      <c r="G82" s="42">
        <v>2.6612944225003085E-2</v>
      </c>
      <c r="H82" s="42">
        <v>2.6864716708315285E-2</v>
      </c>
      <c r="I82" s="42">
        <v>2.6152116915052558E-2</v>
      </c>
      <c r="J82" s="42">
        <v>2.5425435762843118E-2</v>
      </c>
      <c r="K82" s="42">
        <v>2.5671964820726208E-2</v>
      </c>
      <c r="L82" s="42">
        <v>2.5921934086974789E-2</v>
      </c>
      <c r="M82" s="42">
        <v>2.6176225771838122E-2</v>
      </c>
      <c r="N82" s="42">
        <v>2.6434632974374386E-2</v>
      </c>
      <c r="O82" s="42">
        <v>2.6697574435747006E-2</v>
      </c>
      <c r="P82" s="42">
        <v>2.6964721419446298E-2</v>
      </c>
      <c r="Q82" s="42">
        <v>2.8283870553068191E-2</v>
      </c>
      <c r="R82" s="42">
        <v>2.8570268041974326E-2</v>
      </c>
      <c r="S82" s="42">
        <v>2.886098778063095E-2</v>
      </c>
      <c r="T82" s="42">
        <v>2.9156578883968786E-2</v>
      </c>
      <c r="U82" s="42">
        <v>2.9456697692098653E-2</v>
      </c>
      <c r="V82" s="42">
        <v>2.9761985931447108E-2</v>
      </c>
      <c r="W82" s="42">
        <v>3.007289611603076E-2</v>
      </c>
      <c r="X82" s="42">
        <v>3.0388975161916104E-2</v>
      </c>
      <c r="Y82" s="42">
        <v>3.0711115843923047E-2</v>
      </c>
      <c r="Z82" s="42">
        <v>3.1039069678284282E-2</v>
      </c>
      <c r="AA82" s="42">
        <v>3.1373007070152163E-2</v>
      </c>
      <c r="AB82" s="42">
        <v>3.1713523297726101E-2</v>
      </c>
      <c r="AC82" s="42">
        <v>3.2060703278623828E-2</v>
      </c>
      <c r="AD82" s="42">
        <v>3.241457750339935E-2</v>
      </c>
      <c r="AE82" s="42">
        <v>3.2775512143659306E-2</v>
      </c>
      <c r="AF82" s="42">
        <v>3.314312051078875E-2</v>
      </c>
      <c r="AG82" s="42">
        <v>3.3518233258665771E-2</v>
      </c>
      <c r="AH82" s="42">
        <v>3.3900534653329151E-2</v>
      </c>
      <c r="AI82" s="42">
        <v>3.4290267479377225E-2</v>
      </c>
      <c r="AJ82" s="42">
        <v>3.4686970104123027E-2</v>
      </c>
      <c r="AK82" s="39">
        <f t="shared" si="4"/>
        <v>0.45674816832825088</v>
      </c>
      <c r="AL82" s="40"/>
      <c r="AM82" s="40"/>
      <c r="AN82" s="40"/>
    </row>
    <row r="83" spans="1:40" ht="15" customHeight="1" x14ac:dyDescent="0.45">
      <c r="A83" s="32" t="s">
        <v>170</v>
      </c>
      <c r="B83" s="8" t="s">
        <v>26</v>
      </c>
      <c r="C83" s="42">
        <v>1.3714285715999999E-2</v>
      </c>
      <c r="D83" s="42">
        <v>1.3841320720515067E-2</v>
      </c>
      <c r="E83" s="42">
        <v>1.3841820187680612E-2</v>
      </c>
      <c r="F83" s="42">
        <v>1.3842500743382313E-2</v>
      </c>
      <c r="G83" s="42">
        <v>1.3843115318815793E-2</v>
      </c>
      <c r="H83" s="42">
        <v>1.3844030089353714E-2</v>
      </c>
      <c r="I83" s="42">
        <v>1.3844970800633153E-2</v>
      </c>
      <c r="J83" s="42">
        <v>1.3846026711612416E-2</v>
      </c>
      <c r="K83" s="42">
        <v>1.3847261605524221E-2</v>
      </c>
      <c r="L83" s="42">
        <v>1.3847822434419937E-2</v>
      </c>
      <c r="M83" s="42">
        <v>1.3848821542289717E-2</v>
      </c>
      <c r="N83" s="42">
        <v>1.3849670787841308E-2</v>
      </c>
      <c r="O83" s="42">
        <v>1.38506997275485E-2</v>
      </c>
      <c r="P83" s="42">
        <v>1.3851516537153327E-2</v>
      </c>
      <c r="Q83" s="42">
        <v>1.3852420934277045E-2</v>
      </c>
      <c r="R83" s="42">
        <v>1.3853154156365479E-2</v>
      </c>
      <c r="S83" s="42">
        <v>1.3853836858935034E-2</v>
      </c>
      <c r="T83" s="42">
        <v>1.3854745941308136E-2</v>
      </c>
      <c r="U83" s="42">
        <v>1.3855451629182679E-2</v>
      </c>
      <c r="V83" s="42">
        <v>1.385642011897764E-2</v>
      </c>
      <c r="W83" s="42">
        <v>1.3857552738342386E-2</v>
      </c>
      <c r="X83" s="42">
        <v>1.3858428745237596E-2</v>
      </c>
      <c r="Y83" s="42">
        <v>1.3859665062629856E-2</v>
      </c>
      <c r="Z83" s="42">
        <v>1.3860736030893968E-2</v>
      </c>
      <c r="AA83" s="42">
        <v>1.3861832432148389E-2</v>
      </c>
      <c r="AB83" s="42">
        <v>1.3863137779349909E-2</v>
      </c>
      <c r="AC83" s="42">
        <v>1.3864421208931756E-2</v>
      </c>
      <c r="AD83" s="42">
        <v>1.3865658946459832E-2</v>
      </c>
      <c r="AE83" s="42">
        <v>1.386699357655464E-2</v>
      </c>
      <c r="AF83" s="42">
        <v>1.3868104401008122E-2</v>
      </c>
      <c r="AG83" s="42">
        <v>1.386950355067627E-2</v>
      </c>
      <c r="AH83" s="42">
        <v>1.3870707759953742E-2</v>
      </c>
      <c r="AI83" s="42">
        <v>1.387195011226941E-2</v>
      </c>
      <c r="AJ83" s="42">
        <v>1.3872945695637752E-2</v>
      </c>
      <c r="AK83" s="39">
        <f t="shared" si="4"/>
        <v>1.1568956847140044E-2</v>
      </c>
      <c r="AL83" s="40"/>
      <c r="AM83" s="40"/>
      <c r="AN83" s="40"/>
    </row>
    <row r="84" spans="1:40" ht="15" customHeight="1" x14ac:dyDescent="0.45">
      <c r="A84" s="32" t="s">
        <v>171</v>
      </c>
      <c r="B84" s="8" t="s">
        <v>27</v>
      </c>
      <c r="C84" s="42">
        <v>7.3142857152000001E-2</v>
      </c>
      <c r="D84" s="42">
        <v>7.612726396283287E-2</v>
      </c>
      <c r="E84" s="42">
        <v>7.6130011032243372E-2</v>
      </c>
      <c r="F84" s="42">
        <v>7.382667063137234E-2</v>
      </c>
      <c r="G84" s="42">
        <v>7.1522762480548258E-2</v>
      </c>
      <c r="H84" s="42">
        <v>7.1527488794994196E-2</v>
      </c>
      <c r="I84" s="42">
        <v>6.9224854003165762E-2</v>
      </c>
      <c r="J84" s="42">
        <v>6.9230133558062082E-2</v>
      </c>
      <c r="K84" s="42">
        <v>7.1544184961875132E-2</v>
      </c>
      <c r="L84" s="42">
        <v>7.1547082577836346E-2</v>
      </c>
      <c r="M84" s="42">
        <v>7.1552244635163534E-2</v>
      </c>
      <c r="N84" s="42">
        <v>7.3864910868486983E-2</v>
      </c>
      <c r="O84" s="42">
        <v>7.3870398546925342E-2</v>
      </c>
      <c r="P84" s="42">
        <v>7.3874754864817746E-2</v>
      </c>
      <c r="Q84" s="42">
        <v>7.3879578316144251E-2</v>
      </c>
      <c r="R84" s="42">
        <v>7.619234786001014E-2</v>
      </c>
      <c r="S84" s="42">
        <v>7.6196102724142692E-2</v>
      </c>
      <c r="T84" s="42">
        <v>7.6201102677194751E-2</v>
      </c>
      <c r="U84" s="42">
        <v>7.6204983960504749E-2</v>
      </c>
      <c r="V84" s="42">
        <v>7.6210310654377028E-2</v>
      </c>
      <c r="W84" s="42">
        <v>7.6216540060883131E-2</v>
      </c>
      <c r="X84" s="42">
        <v>7.6221358098806785E-2</v>
      </c>
      <c r="Y84" s="42">
        <v>7.6228157844464212E-2</v>
      </c>
      <c r="Z84" s="42">
        <v>7.85441708417325E-2</v>
      </c>
      <c r="AA84" s="42">
        <v>7.855038378217423E-2</v>
      </c>
      <c r="AB84" s="42">
        <v>7.8557780749649503E-2</v>
      </c>
      <c r="AC84" s="42">
        <v>7.8565053517279965E-2</v>
      </c>
      <c r="AD84" s="42">
        <v>8.088301052101568E-2</v>
      </c>
      <c r="AE84" s="42">
        <v>8.0890795863235401E-2</v>
      </c>
      <c r="AF84" s="42">
        <v>8.0897275672547383E-2</v>
      </c>
      <c r="AG84" s="42">
        <v>8.09054373789449E-2</v>
      </c>
      <c r="AH84" s="42">
        <v>8.0912461933063493E-2</v>
      </c>
      <c r="AI84" s="42">
        <v>8.3231700673616474E-2</v>
      </c>
      <c r="AJ84" s="42">
        <v>8.3237674173826506E-2</v>
      </c>
      <c r="AK84" s="39">
        <f t="shared" si="4"/>
        <v>0.13801507645303235</v>
      </c>
      <c r="AL84" s="40"/>
      <c r="AM84" s="40"/>
      <c r="AN84" s="40"/>
    </row>
    <row r="85" spans="1:40" ht="15" customHeight="1" x14ac:dyDescent="0.45">
      <c r="B85" s="37" t="s">
        <v>156</v>
      </c>
      <c r="C85" s="43">
        <v>1.8402452449886924</v>
      </c>
      <c r="D85" s="43">
        <v>1.8637537530354065</v>
      </c>
      <c r="E85" s="43">
        <v>1.8991892424142847</v>
      </c>
      <c r="F85" s="43">
        <v>1.8801735859516537</v>
      </c>
      <c r="G85" s="43">
        <v>1.8721329800178561</v>
      </c>
      <c r="H85" s="43">
        <v>1.8750325789412132</v>
      </c>
      <c r="I85" s="43">
        <v>1.862423829402484</v>
      </c>
      <c r="J85" s="43">
        <v>1.8555978410253291</v>
      </c>
      <c r="K85" s="43">
        <v>1.8482691506780304</v>
      </c>
      <c r="L85" s="43">
        <v>1.8380792392907881</v>
      </c>
      <c r="M85" s="43">
        <v>1.8308052969502824</v>
      </c>
      <c r="N85" s="43">
        <v>1.8311008821054009</v>
      </c>
      <c r="O85" s="43">
        <v>1.8236932550451557</v>
      </c>
      <c r="P85" s="43">
        <v>1.819287728781648</v>
      </c>
      <c r="Q85" s="43">
        <v>1.8159048488231613</v>
      </c>
      <c r="R85" s="43">
        <v>1.8171062447630244</v>
      </c>
      <c r="S85" s="43">
        <v>1.8125905293512592</v>
      </c>
      <c r="T85" s="43">
        <v>1.8169912361036322</v>
      </c>
      <c r="U85" s="43">
        <v>1.8169261704042383</v>
      </c>
      <c r="V85" s="43">
        <v>1.8270185498389491</v>
      </c>
      <c r="W85" s="43">
        <v>1.8350306174744095</v>
      </c>
      <c r="X85" s="43">
        <v>1.8476031425473811</v>
      </c>
      <c r="Y85" s="43">
        <v>1.8615668029188339</v>
      </c>
      <c r="Z85" s="43">
        <v>1.8745237658643057</v>
      </c>
      <c r="AA85" s="43">
        <v>1.8888376806741396</v>
      </c>
      <c r="AB85" s="43">
        <v>1.9057131689485298</v>
      </c>
      <c r="AC85" s="43">
        <v>1.9252039268766055</v>
      </c>
      <c r="AD85" s="43">
        <v>1.9484090408609045</v>
      </c>
      <c r="AE85" s="43">
        <v>1.9684962390489904</v>
      </c>
      <c r="AF85" s="43">
        <v>1.992407326497273</v>
      </c>
      <c r="AG85" s="43">
        <v>2.0177646837407526</v>
      </c>
      <c r="AH85" s="43">
        <v>2.0423752849543164</v>
      </c>
      <c r="AI85" s="43">
        <v>2.069661525560095</v>
      </c>
      <c r="AJ85" s="43">
        <v>2.0949683288755887</v>
      </c>
      <c r="AK85" s="39">
        <f t="shared" si="4"/>
        <v>0.13841800954549485</v>
      </c>
      <c r="AL85" s="44"/>
      <c r="AM85" s="44"/>
      <c r="AN85" s="44"/>
    </row>
    <row r="87" spans="1:40" ht="15" customHeight="1" x14ac:dyDescent="0.35">
      <c r="B87" s="45" t="s">
        <v>172</v>
      </c>
      <c r="C87" s="46"/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  <c r="AA87" s="46"/>
      <c r="AB87" s="46"/>
      <c r="AC87" s="46"/>
      <c r="AD87" s="46"/>
      <c r="AE87" s="46"/>
      <c r="AF87" s="46"/>
      <c r="AG87" s="46"/>
      <c r="AH87" s="46"/>
      <c r="AI87" s="46"/>
      <c r="AJ87" s="46"/>
      <c r="AK87" s="46"/>
      <c r="AL87" s="47"/>
      <c r="AM87" s="47"/>
      <c r="AN87" s="47"/>
    </row>
    <row r="88" spans="1:40" ht="15" customHeight="1" x14ac:dyDescent="0.35">
      <c r="B88" s="48" t="s">
        <v>173</v>
      </c>
    </row>
    <row r="89" spans="1:40" ht="15" customHeight="1" x14ac:dyDescent="0.35">
      <c r="B89" s="48" t="s">
        <v>174</v>
      </c>
    </row>
    <row r="90" spans="1:40" ht="15" customHeight="1" x14ac:dyDescent="0.35">
      <c r="B90" s="48" t="s">
        <v>175</v>
      </c>
    </row>
    <row r="91" spans="1:40" ht="15" customHeight="1" x14ac:dyDescent="0.45">
      <c r="B91" s="48" t="s">
        <v>176</v>
      </c>
      <c r="E91" s="10">
        <v>2017</v>
      </c>
      <c r="F91" s="10">
        <v>2018</v>
      </c>
      <c r="G91" s="10">
        <v>2019</v>
      </c>
      <c r="H91" s="10">
        <v>2020</v>
      </c>
      <c r="I91" s="10">
        <v>2021</v>
      </c>
      <c r="J91" s="10">
        <v>2022</v>
      </c>
      <c r="K91" s="10">
        <v>2023</v>
      </c>
      <c r="L91" s="10">
        <v>2024</v>
      </c>
      <c r="M91" s="10">
        <v>2025</v>
      </c>
      <c r="N91" s="10">
        <v>2026</v>
      </c>
      <c r="O91" s="10">
        <v>2027</v>
      </c>
      <c r="P91" s="10">
        <v>2028</v>
      </c>
      <c r="Q91" s="10">
        <v>2029</v>
      </c>
      <c r="R91" s="10">
        <v>2030</v>
      </c>
      <c r="S91" s="10">
        <v>2031</v>
      </c>
      <c r="T91" s="10">
        <v>2032</v>
      </c>
      <c r="U91" s="10">
        <v>2033</v>
      </c>
      <c r="V91" s="10">
        <v>2034</v>
      </c>
      <c r="W91" s="10">
        <v>2035</v>
      </c>
      <c r="X91" s="10">
        <v>2036</v>
      </c>
      <c r="Y91" s="10">
        <v>2037</v>
      </c>
      <c r="Z91" s="10">
        <v>2038</v>
      </c>
      <c r="AA91" s="10">
        <v>2039</v>
      </c>
      <c r="AB91" s="10">
        <v>2040</v>
      </c>
      <c r="AC91" s="10">
        <v>2041</v>
      </c>
      <c r="AD91" s="10">
        <v>2042</v>
      </c>
      <c r="AE91" s="10">
        <v>2043</v>
      </c>
      <c r="AF91" s="10">
        <v>2044</v>
      </c>
      <c r="AG91" s="10">
        <v>2045</v>
      </c>
      <c r="AH91" s="10">
        <v>2046</v>
      </c>
      <c r="AI91" s="10">
        <v>2047</v>
      </c>
      <c r="AJ91" s="10">
        <v>2048</v>
      </c>
      <c r="AK91" s="10">
        <v>2049</v>
      </c>
      <c r="AL91" s="10">
        <v>2050</v>
      </c>
      <c r="AM91" s="10"/>
      <c r="AN91" s="10"/>
    </row>
    <row r="92" spans="1:40" ht="15" customHeight="1" x14ac:dyDescent="0.45">
      <c r="B92" s="48" t="s">
        <v>177</v>
      </c>
      <c r="E92" s="10">
        <v>8.6774228999999994E-2</v>
      </c>
      <c r="F92" s="10">
        <v>8.7578015999999995E-2</v>
      </c>
      <c r="G92" s="10">
        <v>8.8392438000000004E-2</v>
      </c>
      <c r="H92" s="10">
        <v>8.9218820000000004E-2</v>
      </c>
      <c r="I92" s="10">
        <v>9.0056925999999995E-2</v>
      </c>
      <c r="J92" s="10">
        <v>9.0908911999999995E-2</v>
      </c>
      <c r="K92" s="10">
        <v>9.1775194000000004E-2</v>
      </c>
      <c r="L92" s="10">
        <v>9.2656796999999999E-2</v>
      </c>
      <c r="M92" s="10">
        <v>9.3555211999999999E-2</v>
      </c>
      <c r="N92" s="10">
        <v>9.4466164000000005E-2</v>
      </c>
      <c r="O92" s="10">
        <v>9.5392868000000006E-2</v>
      </c>
      <c r="P92" s="10">
        <v>9.6334569999999994E-2</v>
      </c>
      <c r="Q92" s="10">
        <v>9.7292796000000001E-2</v>
      </c>
      <c r="R92" s="10">
        <v>9.8266348000000003E-2</v>
      </c>
      <c r="S92" s="10">
        <v>9.9256122000000002E-2</v>
      </c>
      <c r="T92" s="10">
        <v>0.100261172</v>
      </c>
      <c r="U92" s="10">
        <v>0.10128139</v>
      </c>
      <c r="V92" s="10">
        <v>0.102318703</v>
      </c>
      <c r="W92" s="10">
        <v>0.103371905</v>
      </c>
      <c r="X92" s="10">
        <v>0.104443248</v>
      </c>
      <c r="Y92" s="10">
        <v>0.10553432</v>
      </c>
      <c r="Z92" s="10">
        <v>0.106643531</v>
      </c>
      <c r="AA92" s="10">
        <v>0.107774014</v>
      </c>
      <c r="AB92" s="10">
        <v>0.10892489700000001</v>
      </c>
      <c r="AC92" s="10">
        <v>0.11009677800000001</v>
      </c>
      <c r="AD92" s="10">
        <v>0.111291746</v>
      </c>
      <c r="AE92" s="10">
        <v>0.112510099</v>
      </c>
      <c r="AF92" s="10">
        <v>0.11375194399999999</v>
      </c>
      <c r="AG92" s="10">
        <v>0.115018566</v>
      </c>
      <c r="AH92" s="10">
        <v>0.11630860799999999</v>
      </c>
      <c r="AI92" s="10">
        <v>0.117624985</v>
      </c>
      <c r="AJ92" s="10">
        <v>0.118966589</v>
      </c>
      <c r="AK92" s="10">
        <v>0.12033427200000001</v>
      </c>
      <c r="AL92" s="10">
        <v>0.12172641400000001</v>
      </c>
      <c r="AM92" s="10"/>
      <c r="AN92" s="10"/>
    </row>
    <row r="93" spans="1:40" ht="15" customHeight="1" x14ac:dyDescent="0.45">
      <c r="B93" s="48"/>
      <c r="E93" s="10" t="s">
        <v>178</v>
      </c>
      <c r="F93" s="10">
        <f t="shared" ref="F93:AL93" si="5">(F92-E92)/E92</f>
        <v>9.2629690780657963E-3</v>
      </c>
      <c r="G93" s="10">
        <f t="shared" si="5"/>
        <v>9.2993885588822777E-3</v>
      </c>
      <c r="H93" s="10">
        <f t="shared" si="5"/>
        <v>9.3490124121251243E-3</v>
      </c>
      <c r="I93" s="10">
        <f t="shared" si="5"/>
        <v>9.3938252041440504E-3</v>
      </c>
      <c r="J93" s="10">
        <f t="shared" si="5"/>
        <v>9.4605272225258847E-3</v>
      </c>
      <c r="K93" s="10">
        <f t="shared" si="5"/>
        <v>9.5291207533097517E-3</v>
      </c>
      <c r="L93" s="10">
        <f t="shared" si="5"/>
        <v>9.6061142622046059E-3</v>
      </c>
      <c r="M93" s="10">
        <f t="shared" si="5"/>
        <v>9.6961586099290654E-3</v>
      </c>
      <c r="N93" s="10">
        <f t="shared" si="5"/>
        <v>9.7370523835701057E-3</v>
      </c>
      <c r="O93" s="10">
        <f t="shared" si="5"/>
        <v>9.8099039990657434E-3</v>
      </c>
      <c r="P93" s="10">
        <f t="shared" si="5"/>
        <v>9.871828153861447E-3</v>
      </c>
      <c r="Q93" s="10">
        <f t="shared" si="5"/>
        <v>9.9468550075015282E-3</v>
      </c>
      <c r="R93" s="10">
        <f t="shared" si="5"/>
        <v>1.0006414041179395E-2</v>
      </c>
      <c r="S93" s="10">
        <f t="shared" si="5"/>
        <v>1.0072359664775562E-2</v>
      </c>
      <c r="T93" s="10">
        <f t="shared" si="5"/>
        <v>1.0125823775383784E-2</v>
      </c>
      <c r="U93" s="10">
        <f t="shared" si="5"/>
        <v>1.0175604171074356E-2</v>
      </c>
      <c r="V93" s="10">
        <f t="shared" si="5"/>
        <v>1.0241891427437934E-2</v>
      </c>
      <c r="W93" s="10">
        <f t="shared" si="5"/>
        <v>1.0293347834950596E-2</v>
      </c>
      <c r="X93" s="10">
        <f t="shared" si="5"/>
        <v>1.0363966882490966E-2</v>
      </c>
      <c r="Y93" s="10">
        <f t="shared" si="5"/>
        <v>1.0446553711159944E-2</v>
      </c>
      <c r="Z93" s="10">
        <f t="shared" si="5"/>
        <v>1.0510429213927742E-2</v>
      </c>
      <c r="AA93" s="10">
        <f t="shared" si="5"/>
        <v>1.0600577357101966E-2</v>
      </c>
      <c r="AB93" s="10">
        <f t="shared" si="5"/>
        <v>1.067866879301726E-2</v>
      </c>
      <c r="AC93" s="10">
        <f t="shared" si="5"/>
        <v>1.0758614717808725E-2</v>
      </c>
      <c r="AD93" s="10">
        <f t="shared" si="5"/>
        <v>1.0853796284574202E-2</v>
      </c>
      <c r="AE93" s="10">
        <f t="shared" si="5"/>
        <v>1.0947379691572143E-2</v>
      </c>
      <c r="AF93" s="10">
        <f t="shared" si="5"/>
        <v>1.1037631386316631E-2</v>
      </c>
      <c r="AG93" s="10">
        <f t="shared" si="5"/>
        <v>1.1134948164050796E-2</v>
      </c>
      <c r="AH93" s="10">
        <f t="shared" si="5"/>
        <v>1.1215945780440275E-2</v>
      </c>
      <c r="AI93" s="10">
        <f t="shared" si="5"/>
        <v>1.1317967110396572E-2</v>
      </c>
      <c r="AJ93" s="10">
        <f t="shared" si="5"/>
        <v>1.140577403686807E-2</v>
      </c>
      <c r="AK93" s="10">
        <f t="shared" si="5"/>
        <v>1.1496362226540836E-2</v>
      </c>
      <c r="AL93" s="10">
        <f t="shared" si="5"/>
        <v>1.1568956847139931E-2</v>
      </c>
    </row>
    <row r="94" spans="1:40" ht="15" customHeight="1" x14ac:dyDescent="0.45">
      <c r="B94" s="48" t="s">
        <v>179</v>
      </c>
      <c r="F94" s="10">
        <f t="shared" ref="F94:AL94" si="6">1+F93</f>
        <v>1.0092629690780659</v>
      </c>
      <c r="G94" s="10">
        <f t="shared" si="6"/>
        <v>1.0092993885588823</v>
      </c>
      <c r="H94" s="10">
        <f t="shared" si="6"/>
        <v>1.0093490124121252</v>
      </c>
      <c r="I94" s="10">
        <f t="shared" si="6"/>
        <v>1.0093938252041441</v>
      </c>
      <c r="J94" s="10">
        <f t="shared" si="6"/>
        <v>1.0094605272225259</v>
      </c>
      <c r="K94" s="10">
        <f t="shared" si="6"/>
        <v>1.0095291207533097</v>
      </c>
      <c r="L94" s="10">
        <f t="shared" si="6"/>
        <v>1.0096061142622046</v>
      </c>
      <c r="M94" s="10">
        <f t="shared" si="6"/>
        <v>1.0096961586099291</v>
      </c>
      <c r="N94" s="10">
        <f t="shared" si="6"/>
        <v>1.00973705238357</v>
      </c>
      <c r="O94" s="10">
        <f t="shared" si="6"/>
        <v>1.0098099039990658</v>
      </c>
      <c r="P94" s="10">
        <f t="shared" si="6"/>
        <v>1.0098718281538615</v>
      </c>
      <c r="Q94" s="10">
        <f t="shared" si="6"/>
        <v>1.0099468550075015</v>
      </c>
      <c r="R94" s="10">
        <f t="shared" si="6"/>
        <v>1.0100064140411793</v>
      </c>
      <c r="S94" s="10">
        <f t="shared" si="6"/>
        <v>1.0100723596647756</v>
      </c>
      <c r="T94" s="10">
        <f t="shared" si="6"/>
        <v>1.0101258237753838</v>
      </c>
      <c r="U94" s="10">
        <f t="shared" si="6"/>
        <v>1.0101756041710743</v>
      </c>
      <c r="V94" s="10">
        <f t="shared" si="6"/>
        <v>1.010241891427438</v>
      </c>
      <c r="W94" s="10">
        <f t="shared" si="6"/>
        <v>1.0102933478349505</v>
      </c>
      <c r="X94" s="10">
        <f t="shared" si="6"/>
        <v>1.0103639668824909</v>
      </c>
      <c r="Y94" s="10">
        <f t="shared" si="6"/>
        <v>1.01044655371116</v>
      </c>
      <c r="Z94" s="10">
        <f t="shared" si="6"/>
        <v>1.0105104292139278</v>
      </c>
      <c r="AA94" s="10">
        <f t="shared" si="6"/>
        <v>1.0106005773571021</v>
      </c>
      <c r="AB94" s="10">
        <f t="shared" si="6"/>
        <v>1.0106786687930172</v>
      </c>
      <c r="AC94" s="10">
        <f t="shared" si="6"/>
        <v>1.0107586147178087</v>
      </c>
      <c r="AD94" s="10">
        <f t="shared" si="6"/>
        <v>1.0108537962845743</v>
      </c>
      <c r="AE94" s="10">
        <f t="shared" si="6"/>
        <v>1.0109473796915722</v>
      </c>
      <c r="AF94" s="10">
        <f t="shared" si="6"/>
        <v>1.0110376313863165</v>
      </c>
      <c r="AG94" s="10">
        <f t="shared" si="6"/>
        <v>1.0111349481640508</v>
      </c>
      <c r="AH94" s="10">
        <f t="shared" si="6"/>
        <v>1.0112159457804404</v>
      </c>
      <c r="AI94" s="10">
        <f t="shared" si="6"/>
        <v>1.0113179671103967</v>
      </c>
      <c r="AJ94" s="10">
        <f t="shared" si="6"/>
        <v>1.011405774036868</v>
      </c>
      <c r="AK94" s="10">
        <f t="shared" si="6"/>
        <v>1.0114963622265409</v>
      </c>
      <c r="AL94" s="10">
        <f t="shared" si="6"/>
        <v>1.01156895684714</v>
      </c>
    </row>
    <row r="95" spans="1:40" ht="15" customHeight="1" x14ac:dyDescent="0.45">
      <c r="B95" s="48" t="s">
        <v>180</v>
      </c>
      <c r="D95" s="10" t="s">
        <v>181</v>
      </c>
      <c r="E95" s="10">
        <f t="shared" ref="E95:AL95" si="7">E92*$N$9</f>
        <v>9.1581665505368587E-2</v>
      </c>
      <c r="F95" s="10">
        <f t="shared" si="7"/>
        <v>9.2429983641062585E-2</v>
      </c>
      <c r="G95" s="10">
        <f t="shared" si="7"/>
        <v>9.3289525973431958E-2</v>
      </c>
      <c r="H95" s="10">
        <f t="shared" si="7"/>
        <v>9.4161690909678838E-2</v>
      </c>
      <c r="I95" s="10">
        <f t="shared" si="7"/>
        <v>9.5046229375011004E-2</v>
      </c>
      <c r="J95" s="10">
        <f t="shared" si="7"/>
        <v>9.594541681541173E-2</v>
      </c>
      <c r="K95" s="10">
        <f t="shared" si="7"/>
        <v>9.6859692277972434E-2</v>
      </c>
      <c r="L95" s="10">
        <f t="shared" si="7"/>
        <v>9.7790137549396611E-2</v>
      </c>
      <c r="M95" s="10">
        <f t="shared" si="7"/>
        <v>9.8738326233562337E-2</v>
      </c>
      <c r="N95" s="10">
        <f t="shared" si="7"/>
        <v>9.9699746488364577E-2</v>
      </c>
      <c r="O95" s="10">
        <f t="shared" si="7"/>
        <v>0.10067779143014662</v>
      </c>
      <c r="P95" s="10">
        <f t="shared" si="7"/>
        <v>0.10167166528605533</v>
      </c>
      <c r="Q95" s="10">
        <f t="shared" si="7"/>
        <v>0.10268297859902695</v>
      </c>
      <c r="R95" s="10">
        <f t="shared" si="7"/>
        <v>0.10371046699787037</v>
      </c>
      <c r="S95" s="10">
        <f t="shared" si="7"/>
        <v>0.10475507612247477</v>
      </c>
      <c r="T95" s="10">
        <f t="shared" si="7"/>
        <v>0.10581580756286786</v>
      </c>
      <c r="U95" s="10">
        <f t="shared" si="7"/>
        <v>0.10689254733567018</v>
      </c>
      <c r="V95" s="10">
        <f t="shared" si="7"/>
        <v>0.10798732919988438</v>
      </c>
      <c r="W95" s="10">
        <f t="shared" si="7"/>
        <v>0.10909888034110611</v>
      </c>
      <c r="X95" s="10">
        <f t="shared" si="7"/>
        <v>0.11022957752387817</v>
      </c>
      <c r="Y95" s="10">
        <f t="shared" si="7"/>
        <v>0.11138109672603984</v>
      </c>
      <c r="Z95" s="10">
        <f t="shared" si="7"/>
        <v>0.11255175985894852</v>
      </c>
      <c r="AA95" s="10">
        <f t="shared" si="7"/>
        <v>0.11374487349601127</v>
      </c>
      <c r="AB95" s="10">
        <f t="shared" si="7"/>
        <v>0.11495951732697882</v>
      </c>
      <c r="AC95" s="10">
        <f t="shared" si="7"/>
        <v>0.11619632248204503</v>
      </c>
      <c r="AD95" s="10">
        <f t="shared" si="7"/>
        <v>0.11745749369528184</v>
      </c>
      <c r="AE95" s="10">
        <f t="shared" si="7"/>
        <v>0.11874334547638454</v>
      </c>
      <c r="AF95" s="10">
        <f t="shared" si="7"/>
        <v>0.12005399075333091</v>
      </c>
      <c r="AG95" s="10">
        <f t="shared" si="7"/>
        <v>0.12139078571725669</v>
      </c>
      <c r="AH95" s="10">
        <f t="shared" si="7"/>
        <v>0.12275229818810648</v>
      </c>
      <c r="AI95" s="10">
        <f t="shared" si="7"/>
        <v>0.12414160466172507</v>
      </c>
      <c r="AJ95" s="10">
        <f t="shared" si="7"/>
        <v>0.12555753575307091</v>
      </c>
      <c r="AK95" s="10">
        <f t="shared" si="7"/>
        <v>0.12700099066436007</v>
      </c>
      <c r="AL95" s="10">
        <f t="shared" si="7"/>
        <v>0.12847025964490008</v>
      </c>
      <c r="AM95" s="10"/>
      <c r="AN95" s="10"/>
    </row>
    <row r="96" spans="1:40" ht="15" customHeight="1" x14ac:dyDescent="0.45">
      <c r="B96" s="48" t="s">
        <v>182</v>
      </c>
      <c r="C96" s="5" t="s">
        <v>183</v>
      </c>
      <c r="D96" s="37"/>
      <c r="E96" s="10"/>
      <c r="F96" s="10"/>
    </row>
    <row r="97" spans="2:40" ht="15" customHeight="1" x14ac:dyDescent="0.45">
      <c r="B97" s="48" t="s">
        <v>184</v>
      </c>
      <c r="C97" s="5" t="s">
        <v>183</v>
      </c>
      <c r="D97" s="8" t="s">
        <v>78</v>
      </c>
      <c r="E97" s="10">
        <f t="shared" ref="E97:AL97" si="8">C18*E$95</f>
        <v>23.786103331306755</v>
      </c>
      <c r="F97" s="10">
        <f t="shared" si="8"/>
        <v>24.630339308182503</v>
      </c>
      <c r="G97" s="10">
        <f t="shared" si="8"/>
        <v>25.429977987847789</v>
      </c>
      <c r="H97" s="10">
        <f t="shared" si="8"/>
        <v>26.164817327196161</v>
      </c>
      <c r="I97" s="10">
        <f t="shared" si="8"/>
        <v>26.857444940824617</v>
      </c>
      <c r="J97" s="10">
        <f t="shared" si="8"/>
        <v>27.533719316578324</v>
      </c>
      <c r="K97" s="10">
        <f t="shared" si="8"/>
        <v>28.164163564526909</v>
      </c>
      <c r="L97" s="10">
        <f t="shared" si="8"/>
        <v>28.784362115809028</v>
      </c>
      <c r="M97" s="10">
        <f t="shared" si="8"/>
        <v>29.423257829429449</v>
      </c>
      <c r="N97" s="10">
        <f t="shared" si="8"/>
        <v>30.187899809176731</v>
      </c>
      <c r="O97" s="10">
        <f t="shared" si="8"/>
        <v>30.98580606992968</v>
      </c>
      <c r="P97" s="10">
        <f t="shared" si="8"/>
        <v>31.807341385316057</v>
      </c>
      <c r="Q97" s="10">
        <f t="shared" si="8"/>
        <v>32.601411338549752</v>
      </c>
      <c r="R97" s="10">
        <f t="shared" si="8"/>
        <v>33.41846001799513</v>
      </c>
      <c r="S97" s="10">
        <f t="shared" si="8"/>
        <v>34.248686663060937</v>
      </c>
      <c r="T97" s="10">
        <f t="shared" si="8"/>
        <v>35.102548383120208</v>
      </c>
      <c r="U97" s="10">
        <f t="shared" si="8"/>
        <v>35.969100495759925</v>
      </c>
      <c r="V97" s="10">
        <f t="shared" si="8"/>
        <v>36.861253189276198</v>
      </c>
      <c r="W97" s="10">
        <f t="shared" si="8"/>
        <v>37.754938374018444</v>
      </c>
      <c r="X97" s="10">
        <f t="shared" si="8"/>
        <v>38.735984518363423</v>
      </c>
      <c r="Y97" s="10">
        <f t="shared" si="8"/>
        <v>39.78523610622068</v>
      </c>
      <c r="Z97" s="10">
        <f t="shared" si="8"/>
        <v>40.879308934986888</v>
      </c>
      <c r="AA97" s="10">
        <f t="shared" si="8"/>
        <v>42.022287009033477</v>
      </c>
      <c r="AB97" s="10">
        <f t="shared" si="8"/>
        <v>43.202092650025797</v>
      </c>
      <c r="AC97" s="10">
        <f t="shared" si="8"/>
        <v>44.420215828976119</v>
      </c>
      <c r="AD97" s="10">
        <f t="shared" si="8"/>
        <v>45.679426214161623</v>
      </c>
      <c r="AE97" s="10">
        <f t="shared" si="8"/>
        <v>46.981140340286814</v>
      </c>
      <c r="AF97" s="10">
        <f t="shared" si="8"/>
        <v>48.341070173716098</v>
      </c>
      <c r="AG97" s="10">
        <f t="shared" si="8"/>
        <v>49.733064642553643</v>
      </c>
      <c r="AH97" s="10">
        <f t="shared" si="8"/>
        <v>51.186426435438769</v>
      </c>
      <c r="AI97" s="10">
        <f t="shared" si="8"/>
        <v>52.675269711303116</v>
      </c>
      <c r="AJ97" s="10">
        <f t="shared" si="8"/>
        <v>54.183255973926705</v>
      </c>
      <c r="AK97" s="10">
        <f t="shared" si="8"/>
        <v>55.726564380713263</v>
      </c>
      <c r="AL97" s="10">
        <f t="shared" si="8"/>
        <v>57.320502240740993</v>
      </c>
      <c r="AM97" s="10"/>
      <c r="AN97" s="10"/>
    </row>
    <row r="98" spans="2:40" ht="15" customHeight="1" x14ac:dyDescent="0.45">
      <c r="B98" s="48" t="s">
        <v>185</v>
      </c>
      <c r="C98" s="10" t="s">
        <v>183</v>
      </c>
      <c r="D98" s="8" t="s">
        <v>80</v>
      </c>
      <c r="E98" s="10">
        <f t="shared" ref="E98:AL98" si="9">C19*E$95</f>
        <v>0.81355854130351024</v>
      </c>
      <c r="F98" s="10">
        <f t="shared" si="9"/>
        <v>0.84578688571282257</v>
      </c>
      <c r="G98" s="10">
        <f t="shared" si="9"/>
        <v>0.88769943694745879</v>
      </c>
      <c r="H98" s="10">
        <f t="shared" si="9"/>
        <v>0.91324167560189917</v>
      </c>
      <c r="I98" s="10">
        <f t="shared" si="9"/>
        <v>0.94854750043275649</v>
      </c>
      <c r="J98" s="10">
        <f t="shared" si="9"/>
        <v>0.97578543883560775</v>
      </c>
      <c r="K98" s="10">
        <f t="shared" si="9"/>
        <v>1.0038525987356359</v>
      </c>
      <c r="L98" s="10">
        <f t="shared" si="9"/>
        <v>1.0327943882084303</v>
      </c>
      <c r="M98" s="10">
        <f t="shared" si="9"/>
        <v>1.0724182774145923</v>
      </c>
      <c r="N98" s="10">
        <f t="shared" si="9"/>
        <v>1.1033443789327022</v>
      </c>
      <c r="O98" s="10">
        <f t="shared" si="9"/>
        <v>1.1453699986594876</v>
      </c>
      <c r="P98" s="10">
        <f t="shared" si="9"/>
        <v>1.1887696650345618</v>
      </c>
      <c r="Q98" s="10">
        <f t="shared" si="9"/>
        <v>1.2230801149003141</v>
      </c>
      <c r="R98" s="10">
        <f t="shared" si="9"/>
        <v>1.2691915938601306</v>
      </c>
      <c r="S98" s="10">
        <f t="shared" si="9"/>
        <v>1.3058614908376327</v>
      </c>
      <c r="T98" s="10">
        <f t="shared" si="9"/>
        <v>1.3548352007520079</v>
      </c>
      <c r="U98" s="10">
        <f t="shared" si="9"/>
        <v>1.3939740344608358</v>
      </c>
      <c r="V98" s="10">
        <f t="shared" si="9"/>
        <v>1.445996645197801</v>
      </c>
      <c r="W98" s="10">
        <f t="shared" si="9"/>
        <v>1.4997232771520566</v>
      </c>
      <c r="X98" s="10">
        <f t="shared" si="9"/>
        <v>1.5552716494198615</v>
      </c>
      <c r="Y98" s="10">
        <f t="shared" si="9"/>
        <v>1.6003415833185122</v>
      </c>
      <c r="Z98" s="10">
        <f t="shared" si="9"/>
        <v>1.6594947228023804</v>
      </c>
      <c r="AA98" s="10">
        <f t="shared" si="9"/>
        <v>1.7207402008009398</v>
      </c>
      <c r="AB98" s="10">
        <f t="shared" si="9"/>
        <v>1.7841182342470123</v>
      </c>
      <c r="AC98" s="10">
        <f t="shared" si="9"/>
        <v>1.8497171940941424</v>
      </c>
      <c r="AD98" s="10">
        <f t="shared" si="9"/>
        <v>1.9176805326996271</v>
      </c>
      <c r="AE98" s="10">
        <f t="shared" si="9"/>
        <v>1.9880974753842857</v>
      </c>
      <c r="AF98" s="10">
        <f t="shared" si="9"/>
        <v>2.0610533794995232</v>
      </c>
      <c r="AG98" s="10">
        <f t="shared" si="9"/>
        <v>2.1366798142726746</v>
      </c>
      <c r="AH98" s="10">
        <f t="shared" si="9"/>
        <v>2.2150146264378865</v>
      </c>
      <c r="AI98" s="10">
        <f t="shared" si="9"/>
        <v>2.2962595631902181</v>
      </c>
      <c r="AJ98" s="10">
        <f t="shared" si="9"/>
        <v>2.3962336072263195</v>
      </c>
      <c r="AK98" s="10">
        <f t="shared" si="9"/>
        <v>2.483904750978247</v>
      </c>
      <c r="AL98" s="10">
        <f t="shared" si="9"/>
        <v>2.5747187876635746</v>
      </c>
      <c r="AM98" s="10"/>
      <c r="AN98" s="10"/>
    </row>
    <row r="99" spans="2:40" ht="15" customHeight="1" x14ac:dyDescent="0.45">
      <c r="B99" s="48" t="s">
        <v>186</v>
      </c>
      <c r="C99" s="10" t="s">
        <v>183</v>
      </c>
      <c r="D99" s="8" t="s">
        <v>82</v>
      </c>
      <c r="E99" s="10">
        <f t="shared" ref="E99:AL99" si="10">C20*E$95</f>
        <v>2.4322884224537935</v>
      </c>
      <c r="F99" s="10">
        <f t="shared" si="10"/>
        <v>2.5373606571384681</v>
      </c>
      <c r="G99" s="10">
        <f t="shared" si="10"/>
        <v>2.6630983108423765</v>
      </c>
      <c r="H99" s="10">
        <f t="shared" si="10"/>
        <v>2.7485914508406672</v>
      </c>
      <c r="I99" s="10">
        <f t="shared" si="10"/>
        <v>2.8275749298614552</v>
      </c>
      <c r="J99" s="10">
        <f t="shared" si="10"/>
        <v>2.9181507934989401</v>
      </c>
      <c r="K99" s="10">
        <f t="shared" si="10"/>
        <v>3.0115577962069078</v>
      </c>
      <c r="L99" s="10">
        <f t="shared" si="10"/>
        <v>3.1079460756272206</v>
      </c>
      <c r="M99" s="10">
        <f t="shared" si="10"/>
        <v>3.2075055751763712</v>
      </c>
      <c r="N99" s="10">
        <f t="shared" si="10"/>
        <v>3.319973176247951</v>
      </c>
      <c r="O99" s="10">
        <f t="shared" si="10"/>
        <v>3.4259739782912106</v>
      </c>
      <c r="P99" s="10">
        <f t="shared" si="10"/>
        <v>3.5352976125375664</v>
      </c>
      <c r="Q99" s="10">
        <f t="shared" si="10"/>
        <v>3.6481527565130061</v>
      </c>
      <c r="R99" s="10">
        <f t="shared" si="10"/>
        <v>3.764551337720726</v>
      </c>
      <c r="S99" s="10">
        <f t="shared" si="10"/>
        <v>3.8846635945926211</v>
      </c>
      <c r="T99" s="10">
        <f t="shared" si="10"/>
        <v>4.008520676605114</v>
      </c>
      <c r="U99" s="10">
        <f t="shared" si="10"/>
        <v>4.1362180366788737</v>
      </c>
      <c r="V99" s="10">
        <f t="shared" si="10"/>
        <v>4.279683619254782</v>
      </c>
      <c r="W99" s="10">
        <f t="shared" si="10"/>
        <v>4.4277544373060724</v>
      </c>
      <c r="X99" s="10">
        <f t="shared" si="10"/>
        <v>4.5807610299319359</v>
      </c>
      <c r="Y99" s="10">
        <f t="shared" si="10"/>
        <v>4.738996006416059</v>
      </c>
      <c r="Z99" s="10">
        <f t="shared" si="10"/>
        <v>4.9024767765230637</v>
      </c>
      <c r="AA99" s="10">
        <f t="shared" si="10"/>
        <v>5.0716553286764539</v>
      </c>
      <c r="AB99" s="10">
        <f t="shared" si="10"/>
        <v>5.2334134871245688</v>
      </c>
      <c r="AC99" s="10">
        <f t="shared" si="10"/>
        <v>5.4141357286989136</v>
      </c>
      <c r="AD99" s="10">
        <f t="shared" si="10"/>
        <v>5.5874864441967551</v>
      </c>
      <c r="AE99" s="10">
        <f t="shared" si="10"/>
        <v>5.7668926768239217</v>
      </c>
      <c r="AF99" s="10">
        <f t="shared" si="10"/>
        <v>5.9669657280615578</v>
      </c>
      <c r="AG99" s="10">
        <f t="shared" si="10"/>
        <v>6.1742678771051773</v>
      </c>
      <c r="AH99" s="10">
        <f t="shared" si="10"/>
        <v>6.3888857252358076</v>
      </c>
      <c r="AI99" s="10">
        <f t="shared" si="10"/>
        <v>6.6267893434348561</v>
      </c>
      <c r="AJ99" s="10">
        <f t="shared" si="10"/>
        <v>6.857642231206901</v>
      </c>
      <c r="AK99" s="10">
        <f t="shared" si="10"/>
        <v>7.096870717080705</v>
      </c>
      <c r="AL99" s="10">
        <f t="shared" si="10"/>
        <v>7.3445503878864784</v>
      </c>
      <c r="AM99" s="10"/>
      <c r="AN99" s="10"/>
    </row>
    <row r="100" spans="2:40" ht="15" customHeight="1" x14ac:dyDescent="0.45">
      <c r="B100" s="48" t="s">
        <v>187</v>
      </c>
      <c r="C100" s="10" t="s">
        <v>183</v>
      </c>
      <c r="D100" s="37" t="s">
        <v>84</v>
      </c>
      <c r="E100" s="10">
        <f t="shared" ref="E100:AL100" si="11">C21*E$95</f>
        <v>0</v>
      </c>
      <c r="F100" s="10">
        <f t="shared" si="11"/>
        <v>0</v>
      </c>
      <c r="G100" s="10">
        <f t="shared" si="11"/>
        <v>0</v>
      </c>
      <c r="H100" s="10">
        <f t="shared" si="11"/>
        <v>0</v>
      </c>
      <c r="I100" s="10">
        <f t="shared" si="11"/>
        <v>0</v>
      </c>
      <c r="J100" s="10">
        <f t="shared" si="11"/>
        <v>0</v>
      </c>
      <c r="K100" s="10">
        <f t="shared" si="11"/>
        <v>0</v>
      </c>
      <c r="L100" s="10">
        <f t="shared" si="11"/>
        <v>0</v>
      </c>
      <c r="M100" s="10">
        <f t="shared" si="11"/>
        <v>0</v>
      </c>
      <c r="N100" s="10">
        <f t="shared" si="11"/>
        <v>0</v>
      </c>
      <c r="O100" s="10">
        <f t="shared" si="11"/>
        <v>0</v>
      </c>
      <c r="P100" s="10">
        <f t="shared" si="11"/>
        <v>0</v>
      </c>
      <c r="Q100" s="10">
        <f t="shared" si="11"/>
        <v>0</v>
      </c>
      <c r="R100" s="10">
        <f t="shared" si="11"/>
        <v>0</v>
      </c>
      <c r="S100" s="10">
        <f t="shared" si="11"/>
        <v>0</v>
      </c>
      <c r="T100" s="10">
        <f t="shared" si="11"/>
        <v>0</v>
      </c>
      <c r="U100" s="10">
        <f t="shared" si="11"/>
        <v>0</v>
      </c>
      <c r="V100" s="10">
        <f t="shared" si="11"/>
        <v>0</v>
      </c>
      <c r="W100" s="10">
        <f t="shared" si="11"/>
        <v>0</v>
      </c>
      <c r="X100" s="10">
        <f t="shared" si="11"/>
        <v>0</v>
      </c>
      <c r="Y100" s="10">
        <f t="shared" si="11"/>
        <v>0</v>
      </c>
      <c r="Z100" s="10">
        <f t="shared" si="11"/>
        <v>0</v>
      </c>
      <c r="AA100" s="10">
        <f t="shared" si="11"/>
        <v>0</v>
      </c>
      <c r="AB100" s="10">
        <f t="shared" si="11"/>
        <v>0</v>
      </c>
      <c r="AC100" s="10">
        <f t="shared" si="11"/>
        <v>0</v>
      </c>
      <c r="AD100" s="10">
        <f t="shared" si="11"/>
        <v>0</v>
      </c>
      <c r="AE100" s="10">
        <f t="shared" si="11"/>
        <v>0</v>
      </c>
      <c r="AF100" s="10">
        <f t="shared" si="11"/>
        <v>0</v>
      </c>
      <c r="AG100" s="10">
        <f t="shared" si="11"/>
        <v>0</v>
      </c>
      <c r="AH100" s="10">
        <f t="shared" si="11"/>
        <v>0</v>
      </c>
      <c r="AI100" s="10">
        <f t="shared" si="11"/>
        <v>0</v>
      </c>
      <c r="AJ100" s="10">
        <f t="shared" si="11"/>
        <v>0</v>
      </c>
      <c r="AK100" s="10">
        <f t="shared" si="11"/>
        <v>0</v>
      </c>
      <c r="AL100" s="10">
        <f t="shared" si="11"/>
        <v>0</v>
      </c>
      <c r="AM100" s="10"/>
      <c r="AN100" s="10"/>
    </row>
    <row r="101" spans="2:40" ht="15" customHeight="1" x14ac:dyDescent="0.45">
      <c r="B101" s="48" t="s">
        <v>188</v>
      </c>
      <c r="C101" s="10" t="s">
        <v>183</v>
      </c>
      <c r="D101" s="8" t="s">
        <v>86</v>
      </c>
      <c r="E101" s="10">
        <f t="shared" ref="E101:AL101" si="12">C22*E$95</f>
        <v>1.7193762986311298</v>
      </c>
      <c r="F101" s="10">
        <f t="shared" si="12"/>
        <v>1.7599201864327421</v>
      </c>
      <c r="G101" s="10">
        <f t="shared" si="12"/>
        <v>1.8015076808639607</v>
      </c>
      <c r="H101" s="10">
        <f t="shared" si="12"/>
        <v>1.844216199273738</v>
      </c>
      <c r="I101" s="10">
        <f t="shared" si="12"/>
        <v>1.8880612151471057</v>
      </c>
      <c r="J101" s="10">
        <f t="shared" si="12"/>
        <v>1.9331598316554495</v>
      </c>
      <c r="K101" s="10">
        <f t="shared" si="12"/>
        <v>1.9795597975067212</v>
      </c>
      <c r="L101" s="10">
        <f t="shared" si="12"/>
        <v>2.0273371324091407</v>
      </c>
      <c r="M101" s="10">
        <f t="shared" si="12"/>
        <v>2.076591755357347</v>
      </c>
      <c r="N101" s="10">
        <f t="shared" si="12"/>
        <v>2.127168442266651</v>
      </c>
      <c r="O101" s="10">
        <f t="shared" si="12"/>
        <v>2.1792438027592023</v>
      </c>
      <c r="P101" s="10">
        <f t="shared" si="12"/>
        <v>2.2328195447605683</v>
      </c>
      <c r="Q101" s="10">
        <f t="shared" si="12"/>
        <v>2.2880033183911053</v>
      </c>
      <c r="R101" s="10">
        <f t="shared" si="12"/>
        <v>2.3447776903517665</v>
      </c>
      <c r="S101" s="10">
        <f t="shared" si="12"/>
        <v>2.3922504622067553</v>
      </c>
      <c r="T101" s="10">
        <f t="shared" si="12"/>
        <v>2.4521397435098327</v>
      </c>
      <c r="U101" s="10">
        <f t="shared" si="12"/>
        <v>2.5137236686998676</v>
      </c>
      <c r="V101" s="10">
        <f t="shared" si="12"/>
        <v>2.5771391821670484</v>
      </c>
      <c r="W101" s="10">
        <f t="shared" si="12"/>
        <v>2.6304670178619407</v>
      </c>
      <c r="X101" s="10">
        <f t="shared" si="12"/>
        <v>2.6974242669625723</v>
      </c>
      <c r="Y101" s="10">
        <f t="shared" si="12"/>
        <v>2.7664819618606837</v>
      </c>
      <c r="Z101" s="10">
        <f t="shared" si="12"/>
        <v>2.8249413983582508</v>
      </c>
      <c r="AA101" s="10">
        <f t="shared" si="12"/>
        <v>2.8980887592436879</v>
      </c>
      <c r="AB101" s="10">
        <f t="shared" si="12"/>
        <v>2.9603146997876348</v>
      </c>
      <c r="AC101" s="10">
        <f t="shared" si="12"/>
        <v>3.037856705629066</v>
      </c>
      <c r="AD101" s="10">
        <f t="shared" si="12"/>
        <v>3.1041591356648639</v>
      </c>
      <c r="AE101" s="10">
        <f t="shared" si="12"/>
        <v>3.186595953452827</v>
      </c>
      <c r="AF101" s="10">
        <f t="shared" si="12"/>
        <v>3.2573291172509951</v>
      </c>
      <c r="AG101" s="10">
        <f t="shared" si="12"/>
        <v>3.3450090885510151</v>
      </c>
      <c r="AH101" s="10">
        <f t="shared" si="12"/>
        <v>3.4204647632748313</v>
      </c>
      <c r="AI101" s="10">
        <f t="shared" si="12"/>
        <v>3.5137394658212728</v>
      </c>
      <c r="AJ101" s="10">
        <f t="shared" si="12"/>
        <v>3.5943504108394788</v>
      </c>
      <c r="AK101" s="10">
        <f t="shared" si="12"/>
        <v>3.6935986232079121</v>
      </c>
      <c r="AL101" s="10">
        <f t="shared" si="12"/>
        <v>3.7795551434292216</v>
      </c>
      <c r="AM101" s="10"/>
      <c r="AN101" s="10"/>
    </row>
    <row r="102" spans="2:40" ht="15" customHeight="1" x14ac:dyDescent="0.45">
      <c r="B102" s="48" t="s">
        <v>189</v>
      </c>
      <c r="C102" s="49" t="s">
        <v>183</v>
      </c>
      <c r="D102" s="8" t="s">
        <v>87</v>
      </c>
      <c r="E102" s="10">
        <f t="shared" ref="E102:AL102" si="13">C23*E$95</f>
        <v>0.33548805826948874</v>
      </c>
      <c r="F102" s="10">
        <f t="shared" si="13"/>
        <v>0.34173207503548386</v>
      </c>
      <c r="G102" s="10">
        <f t="shared" si="13"/>
        <v>0.34811742625390546</v>
      </c>
      <c r="H102" s="10">
        <f t="shared" si="13"/>
        <v>0.36352338543376567</v>
      </c>
      <c r="I102" s="10">
        <f t="shared" si="13"/>
        <v>0.37038521445469541</v>
      </c>
      <c r="J102" s="10">
        <f t="shared" si="13"/>
        <v>0.38663196633108982</v>
      </c>
      <c r="K102" s="10">
        <f t="shared" si="13"/>
        <v>0.39403559950370748</v>
      </c>
      <c r="L102" s="10">
        <f t="shared" si="13"/>
        <v>0.41120517308298604</v>
      </c>
      <c r="M102" s="10">
        <f t="shared" si="13"/>
        <v>0.41921805389843148</v>
      </c>
      <c r="N102" s="10">
        <f t="shared" si="13"/>
        <v>0.42742169634329907</v>
      </c>
      <c r="O102" s="10">
        <f t="shared" si="13"/>
        <v>0.44598477823909255</v>
      </c>
      <c r="P102" s="10">
        <f t="shared" si="13"/>
        <v>0.45483361096974534</v>
      </c>
      <c r="Q102" s="10">
        <f t="shared" si="13"/>
        <v>0.47447073422857022</v>
      </c>
      <c r="R102" s="10">
        <f t="shared" si="13"/>
        <v>0.48401374342123621</v>
      </c>
      <c r="S102" s="10">
        <f t="shared" si="13"/>
        <v>0.50478679477757227</v>
      </c>
      <c r="T102" s="10">
        <f t="shared" si="13"/>
        <v>0.51506131598836669</v>
      </c>
      <c r="U102" s="10">
        <f t="shared" si="13"/>
        <v>0.52559676709179048</v>
      </c>
      <c r="V102" s="10">
        <f t="shared" si="13"/>
        <v>0.54807937358303749</v>
      </c>
      <c r="W102" s="10">
        <f t="shared" si="13"/>
        <v>0.55942058750910051</v>
      </c>
      <c r="X102" s="10">
        <f t="shared" si="13"/>
        <v>0.5710763087713554</v>
      </c>
      <c r="Y102" s="10">
        <f t="shared" si="13"/>
        <v>0.59547593797898124</v>
      </c>
      <c r="Z102" s="10">
        <f t="shared" si="13"/>
        <v>0.60805913507262799</v>
      </c>
      <c r="AA102" s="10">
        <f t="shared" si="13"/>
        <v>0.63395691608455673</v>
      </c>
      <c r="AB102" s="10">
        <f t="shared" si="13"/>
        <v>0.64756884057854525</v>
      </c>
      <c r="AC102" s="10">
        <f t="shared" si="13"/>
        <v>0.66157768255921878</v>
      </c>
      <c r="AD102" s="10">
        <f t="shared" si="13"/>
        <v>0.68981314125885862</v>
      </c>
      <c r="AE102" s="10">
        <f t="shared" si="13"/>
        <v>0.70499910474620076</v>
      </c>
      <c r="AF102" s="10">
        <f t="shared" si="13"/>
        <v>0.72064803479004325</v>
      </c>
      <c r="AG102" s="10">
        <f t="shared" si="13"/>
        <v>0.75152186570969948</v>
      </c>
      <c r="AH102" s="10">
        <f t="shared" si="13"/>
        <v>0.76847446223355231</v>
      </c>
      <c r="AI102" s="10">
        <f t="shared" si="13"/>
        <v>0.78596803840739005</v>
      </c>
      <c r="AJ102" s="10">
        <f t="shared" si="13"/>
        <v>0.81976412878795135</v>
      </c>
      <c r="AK102" s="10">
        <f t="shared" si="13"/>
        <v>0.83872108474590146</v>
      </c>
      <c r="AL102" s="10">
        <f t="shared" si="13"/>
        <v>0.85823959588785814</v>
      </c>
      <c r="AM102" s="10"/>
      <c r="AN102" s="10"/>
    </row>
    <row r="103" spans="2:40" ht="15" customHeight="1" x14ac:dyDescent="0.45">
      <c r="B103" s="48" t="s">
        <v>190</v>
      </c>
      <c r="C103" s="10" t="s">
        <v>183</v>
      </c>
      <c r="D103" s="37" t="s">
        <v>89</v>
      </c>
      <c r="E103" s="10">
        <f t="shared" ref="E103:AL103" si="14">C24*E$95</f>
        <v>0</v>
      </c>
      <c r="F103" s="10">
        <f t="shared" si="14"/>
        <v>0</v>
      </c>
      <c r="G103" s="10">
        <f t="shared" si="14"/>
        <v>0</v>
      </c>
      <c r="H103" s="10">
        <f t="shared" si="14"/>
        <v>0</v>
      </c>
      <c r="I103" s="10">
        <f t="shared" si="14"/>
        <v>0</v>
      </c>
      <c r="J103" s="10">
        <f t="shared" si="14"/>
        <v>0</v>
      </c>
      <c r="K103" s="10">
        <f t="shared" si="14"/>
        <v>0</v>
      </c>
      <c r="L103" s="10">
        <f t="shared" si="14"/>
        <v>0</v>
      </c>
      <c r="M103" s="10">
        <f t="shared" si="14"/>
        <v>0</v>
      </c>
      <c r="N103" s="10">
        <f t="shared" si="14"/>
        <v>0</v>
      </c>
      <c r="O103" s="10">
        <f t="shared" si="14"/>
        <v>0</v>
      </c>
      <c r="P103" s="10">
        <f t="shared" si="14"/>
        <v>0</v>
      </c>
      <c r="Q103" s="10">
        <f t="shared" si="14"/>
        <v>0</v>
      </c>
      <c r="R103" s="10">
        <f t="shared" si="14"/>
        <v>0</v>
      </c>
      <c r="S103" s="10">
        <f t="shared" si="14"/>
        <v>0</v>
      </c>
      <c r="T103" s="10">
        <f t="shared" si="14"/>
        <v>0</v>
      </c>
      <c r="U103" s="10">
        <f t="shared" si="14"/>
        <v>0</v>
      </c>
      <c r="V103" s="10">
        <f t="shared" si="14"/>
        <v>0</v>
      </c>
      <c r="W103" s="10">
        <f t="shared" si="14"/>
        <v>0</v>
      </c>
      <c r="X103" s="10">
        <f t="shared" si="14"/>
        <v>0</v>
      </c>
      <c r="Y103" s="10">
        <f t="shared" si="14"/>
        <v>0</v>
      </c>
      <c r="Z103" s="10">
        <f t="shared" si="14"/>
        <v>0</v>
      </c>
      <c r="AA103" s="10">
        <f t="shared" si="14"/>
        <v>0</v>
      </c>
      <c r="AB103" s="10">
        <f t="shared" si="14"/>
        <v>0</v>
      </c>
      <c r="AC103" s="10">
        <f t="shared" si="14"/>
        <v>0</v>
      </c>
      <c r="AD103" s="10">
        <f t="shared" si="14"/>
        <v>0</v>
      </c>
      <c r="AE103" s="10">
        <f t="shared" si="14"/>
        <v>0</v>
      </c>
      <c r="AF103" s="10">
        <f t="shared" si="14"/>
        <v>0</v>
      </c>
      <c r="AG103" s="10">
        <f t="shared" si="14"/>
        <v>0</v>
      </c>
      <c r="AH103" s="10">
        <f t="shared" si="14"/>
        <v>0</v>
      </c>
      <c r="AI103" s="10">
        <f t="shared" si="14"/>
        <v>0</v>
      </c>
      <c r="AJ103" s="10">
        <f t="shared" si="14"/>
        <v>0</v>
      </c>
      <c r="AK103" s="10">
        <f t="shared" si="14"/>
        <v>0</v>
      </c>
      <c r="AL103" s="10">
        <f t="shared" si="14"/>
        <v>0</v>
      </c>
      <c r="AM103" s="10"/>
      <c r="AN103" s="10"/>
    </row>
    <row r="104" spans="2:40" ht="15" customHeight="1" x14ac:dyDescent="0.45">
      <c r="B104" s="5" t="s">
        <v>191</v>
      </c>
      <c r="C104" s="10" t="s">
        <v>183</v>
      </c>
      <c r="D104" s="8" t="s">
        <v>90</v>
      </c>
      <c r="E104" s="10">
        <f t="shared" ref="E104:AL104" si="15">C25*E$95</f>
        <v>9.8465745102094946</v>
      </c>
      <c r="F104" s="10">
        <f t="shared" si="15"/>
        <v>10.157985930429758</v>
      </c>
      <c r="G104" s="10">
        <f t="shared" si="15"/>
        <v>10.565363886806029</v>
      </c>
      <c r="H104" s="10">
        <f t="shared" si="15"/>
        <v>10.958900107222791</v>
      </c>
      <c r="I104" s="10">
        <f t="shared" si="15"/>
        <v>11.34643486231945</v>
      </c>
      <c r="J104" s="10">
        <f t="shared" si="15"/>
        <v>11.727836312043058</v>
      </c>
      <c r="K104" s="10">
        <f t="shared" si="15"/>
        <v>12.130667384721281</v>
      </c>
      <c r="L104" s="10">
        <f t="shared" si="15"/>
        <v>12.565665056535899</v>
      </c>
      <c r="M104" s="10">
        <f t="shared" si="15"/>
        <v>13.034756699120999</v>
      </c>
      <c r="N104" s="10">
        <f t="shared" si="15"/>
        <v>13.528393691237907</v>
      </c>
      <c r="O104" s="10">
        <f t="shared" si="15"/>
        <v>14.028248479156913</v>
      </c>
      <c r="P104" s="10">
        <f t="shared" si="15"/>
        <v>14.606361188642051</v>
      </c>
      <c r="Q104" s="10">
        <f t="shared" si="15"/>
        <v>15.172519701220278</v>
      </c>
      <c r="R104" s="10">
        <f t="shared" si="15"/>
        <v>15.757336313602467</v>
      </c>
      <c r="S104" s="10">
        <f t="shared" si="15"/>
        <v>16.361676326377395</v>
      </c>
      <c r="T104" s="10">
        <f t="shared" si="15"/>
        <v>16.997023427616096</v>
      </c>
      <c r="U104" s="10">
        <f t="shared" si="15"/>
        <v>17.653195764278617</v>
      </c>
      <c r="V104" s="10">
        <f t="shared" si="15"/>
        <v>18.343167120130168</v>
      </c>
      <c r="W104" s="10">
        <f t="shared" si="15"/>
        <v>19.056007672384467</v>
      </c>
      <c r="X104" s="10">
        <f t="shared" si="15"/>
        <v>19.793261850819956</v>
      </c>
      <c r="Y104" s="10">
        <f t="shared" si="15"/>
        <v>20.556325608982746</v>
      </c>
      <c r="Z104" s="10">
        <f t="shared" si="15"/>
        <v>21.358077119426056</v>
      </c>
      <c r="AA104" s="10">
        <f t="shared" si="15"/>
        <v>22.188492062959487</v>
      </c>
      <c r="AB104" s="10">
        <f t="shared" si="15"/>
        <v>23.061380138970637</v>
      </c>
      <c r="AC104" s="10">
        <f t="shared" si="15"/>
        <v>23.965314011073744</v>
      </c>
      <c r="AD104" s="10">
        <f t="shared" si="15"/>
        <v>24.902254399444796</v>
      </c>
      <c r="AE104" s="10">
        <f t="shared" si="15"/>
        <v>25.901667108375413</v>
      </c>
      <c r="AF104" s="10">
        <f t="shared" si="15"/>
        <v>26.937823540451813</v>
      </c>
      <c r="AG104" s="10">
        <f t="shared" si="15"/>
        <v>28.027344874114675</v>
      </c>
      <c r="AH104" s="10">
        <f t="shared" si="15"/>
        <v>29.171893311454063</v>
      </c>
      <c r="AI104" s="10">
        <f t="shared" si="15"/>
        <v>30.375353013744423</v>
      </c>
      <c r="AJ104" s="10">
        <f t="shared" si="15"/>
        <v>31.623977737473659</v>
      </c>
      <c r="AK104" s="10">
        <f t="shared" si="15"/>
        <v>32.919802576276631</v>
      </c>
      <c r="AL104" s="10">
        <f t="shared" si="15"/>
        <v>34.263565405061414</v>
      </c>
      <c r="AM104" s="10"/>
      <c r="AN104" s="10"/>
    </row>
    <row r="105" spans="2:40" ht="15" customHeight="1" x14ac:dyDescent="0.45">
      <c r="B105" s="48" t="s">
        <v>192</v>
      </c>
      <c r="C105" s="10" t="s">
        <v>183</v>
      </c>
      <c r="D105" s="37" t="s">
        <v>92</v>
      </c>
      <c r="E105" s="10">
        <f t="shared" ref="E105:AL105" si="16">C26*E$95</f>
        <v>0</v>
      </c>
      <c r="F105" s="10">
        <f t="shared" si="16"/>
        <v>0</v>
      </c>
      <c r="G105" s="10">
        <f t="shared" si="16"/>
        <v>0</v>
      </c>
      <c r="H105" s="10">
        <f t="shared" si="16"/>
        <v>0</v>
      </c>
      <c r="I105" s="10">
        <f t="shared" si="16"/>
        <v>0</v>
      </c>
      <c r="J105" s="10">
        <f t="shared" si="16"/>
        <v>0</v>
      </c>
      <c r="K105" s="10">
        <f t="shared" si="16"/>
        <v>0</v>
      </c>
      <c r="L105" s="10">
        <f t="shared" si="16"/>
        <v>0</v>
      </c>
      <c r="M105" s="10">
        <f t="shared" si="16"/>
        <v>0</v>
      </c>
      <c r="N105" s="10">
        <f t="shared" si="16"/>
        <v>0</v>
      </c>
      <c r="O105" s="10">
        <f t="shared" si="16"/>
        <v>0</v>
      </c>
      <c r="P105" s="10">
        <f t="shared" si="16"/>
        <v>0</v>
      </c>
      <c r="Q105" s="10">
        <f t="shared" si="16"/>
        <v>0</v>
      </c>
      <c r="R105" s="10">
        <f t="shared" si="16"/>
        <v>0</v>
      </c>
      <c r="S105" s="10">
        <f t="shared" si="16"/>
        <v>0</v>
      </c>
      <c r="T105" s="10">
        <f t="shared" si="16"/>
        <v>0</v>
      </c>
      <c r="U105" s="10">
        <f t="shared" si="16"/>
        <v>0</v>
      </c>
      <c r="V105" s="10">
        <f t="shared" si="16"/>
        <v>0</v>
      </c>
      <c r="W105" s="10">
        <f t="shared" si="16"/>
        <v>0</v>
      </c>
      <c r="X105" s="10">
        <f t="shared" si="16"/>
        <v>0</v>
      </c>
      <c r="Y105" s="10">
        <f t="shared" si="16"/>
        <v>0</v>
      </c>
      <c r="Z105" s="10">
        <f t="shared" si="16"/>
        <v>0</v>
      </c>
      <c r="AA105" s="10">
        <f t="shared" si="16"/>
        <v>0</v>
      </c>
      <c r="AB105" s="10">
        <f t="shared" si="16"/>
        <v>0</v>
      </c>
      <c r="AC105" s="10">
        <f t="shared" si="16"/>
        <v>0</v>
      </c>
      <c r="AD105" s="10">
        <f t="shared" si="16"/>
        <v>0</v>
      </c>
      <c r="AE105" s="10">
        <f t="shared" si="16"/>
        <v>0</v>
      </c>
      <c r="AF105" s="10">
        <f t="shared" si="16"/>
        <v>0</v>
      </c>
      <c r="AG105" s="10">
        <f t="shared" si="16"/>
        <v>0</v>
      </c>
      <c r="AH105" s="10">
        <f t="shared" si="16"/>
        <v>0</v>
      </c>
      <c r="AI105" s="10">
        <f t="shared" si="16"/>
        <v>0</v>
      </c>
      <c r="AJ105" s="10">
        <f t="shared" si="16"/>
        <v>0</v>
      </c>
      <c r="AK105" s="10">
        <f t="shared" si="16"/>
        <v>0</v>
      </c>
      <c r="AL105" s="10">
        <f t="shared" si="16"/>
        <v>0</v>
      </c>
      <c r="AM105" s="10"/>
      <c r="AN105" s="10"/>
    </row>
    <row r="106" spans="2:40" ht="15" customHeight="1" x14ac:dyDescent="0.45">
      <c r="B106" s="48" t="s">
        <v>193</v>
      </c>
      <c r="C106" s="10" t="s">
        <v>183</v>
      </c>
      <c r="D106" s="8" t="s">
        <v>94</v>
      </c>
      <c r="E106" s="10">
        <f t="shared" ref="E106:AL106" si="17">C27*E$95</f>
        <v>14.996316204646147</v>
      </c>
      <c r="F106" s="10">
        <f t="shared" si="17"/>
        <v>15.283967055962018</v>
      </c>
      <c r="G106" s="10">
        <f t="shared" si="17"/>
        <v>15.769719409301917</v>
      </c>
      <c r="H106" s="10">
        <f t="shared" si="17"/>
        <v>15.755635510141502</v>
      </c>
      <c r="I106" s="10">
        <f t="shared" si="17"/>
        <v>15.980766935862347</v>
      </c>
      <c r="J106" s="10">
        <f t="shared" si="17"/>
        <v>16.210926016882123</v>
      </c>
      <c r="K106" s="10">
        <f t="shared" si="17"/>
        <v>16.521349779191166</v>
      </c>
      <c r="L106" s="10">
        <f t="shared" si="17"/>
        <v>17.012418672433306</v>
      </c>
      <c r="M106" s="10">
        <f t="shared" si="17"/>
        <v>17.490167178925262</v>
      </c>
      <c r="N106" s="10">
        <f t="shared" si="17"/>
        <v>17.99147140421794</v>
      </c>
      <c r="O106" s="10">
        <f t="shared" si="17"/>
        <v>18.417144137737072</v>
      </c>
      <c r="P106" s="10">
        <f t="shared" si="17"/>
        <v>18.906606237810553</v>
      </c>
      <c r="Q106" s="10">
        <f t="shared" si="17"/>
        <v>19.66417598525074</v>
      </c>
      <c r="R106" s="10">
        <f t="shared" si="17"/>
        <v>20.371600667551583</v>
      </c>
      <c r="S106" s="10">
        <f t="shared" si="17"/>
        <v>20.827942097561568</v>
      </c>
      <c r="T106" s="10">
        <f t="shared" si="17"/>
        <v>21.296665717605944</v>
      </c>
      <c r="U106" s="10">
        <f t="shared" si="17"/>
        <v>21.880821934364757</v>
      </c>
      <c r="V106" s="10">
        <f t="shared" si="17"/>
        <v>22.34298042095957</v>
      </c>
      <c r="W106" s="10">
        <f t="shared" si="17"/>
        <v>22.971951784948171</v>
      </c>
      <c r="X106" s="10">
        <f t="shared" si="17"/>
        <v>23.644989295086333</v>
      </c>
      <c r="Y106" s="10">
        <f t="shared" si="17"/>
        <v>24.290455970059273</v>
      </c>
      <c r="Z106" s="10">
        <f t="shared" si="17"/>
        <v>25.006431929861826</v>
      </c>
      <c r="AA106" s="10">
        <f t="shared" si="17"/>
        <v>25.733475634534354</v>
      </c>
      <c r="AB106" s="10">
        <f t="shared" si="17"/>
        <v>26.471028319976039</v>
      </c>
      <c r="AC106" s="10">
        <f t="shared" si="17"/>
        <v>27.232697667794781</v>
      </c>
      <c r="AD106" s="10">
        <f t="shared" si="17"/>
        <v>27.978821009459306</v>
      </c>
      <c r="AE106" s="10">
        <f t="shared" si="17"/>
        <v>28.73576350945514</v>
      </c>
      <c r="AF106" s="10">
        <f t="shared" si="17"/>
        <v>29.589808308479174</v>
      </c>
      <c r="AG106" s="10">
        <f t="shared" si="17"/>
        <v>30.48821059124251</v>
      </c>
      <c r="AH106" s="10">
        <f t="shared" si="17"/>
        <v>31.356771684471028</v>
      </c>
      <c r="AI106" s="10">
        <f t="shared" si="17"/>
        <v>32.301745264742927</v>
      </c>
      <c r="AJ106" s="10">
        <f t="shared" si="17"/>
        <v>33.326564774187098</v>
      </c>
      <c r="AK106" s="10">
        <f t="shared" si="17"/>
        <v>34.371435222952236</v>
      </c>
      <c r="AL106" s="10">
        <f t="shared" si="17"/>
        <v>35.468401760827064</v>
      </c>
      <c r="AM106" s="10"/>
      <c r="AN106" s="10"/>
    </row>
    <row r="107" spans="2:40" ht="15" customHeight="1" x14ac:dyDescent="0.45">
      <c r="B107" s="48" t="s">
        <v>194</v>
      </c>
      <c r="C107" s="10" t="s">
        <v>183</v>
      </c>
      <c r="D107" s="8" t="s">
        <v>95</v>
      </c>
      <c r="E107" s="10">
        <f t="shared" ref="E107:AL107" si="18">C28*E$95</f>
        <v>3.7574662526182738</v>
      </c>
      <c r="F107" s="10">
        <f t="shared" si="18"/>
        <v>3.8017693347697579</v>
      </c>
      <c r="G107" s="10">
        <f t="shared" si="18"/>
        <v>3.7944799461675696</v>
      </c>
      <c r="H107" s="10">
        <f t="shared" si="18"/>
        <v>3.785963062932145</v>
      </c>
      <c r="I107" s="10">
        <f t="shared" si="18"/>
        <v>3.7580548588573972</v>
      </c>
      <c r="J107" s="10">
        <f t="shared" si="18"/>
        <v>3.7466478642084189</v>
      </c>
      <c r="K107" s="10">
        <f t="shared" si="18"/>
        <v>3.7339563952970383</v>
      </c>
      <c r="L107" s="10">
        <f t="shared" si="18"/>
        <v>3.7104094687488045</v>
      </c>
      <c r="M107" s="10">
        <f t="shared" si="18"/>
        <v>3.6852191714792348</v>
      </c>
      <c r="N107" s="10">
        <f t="shared" si="18"/>
        <v>3.6678745569924969</v>
      </c>
      <c r="O107" s="10">
        <f t="shared" si="18"/>
        <v>3.6388303497235053</v>
      </c>
      <c r="P107" s="10">
        <f t="shared" si="18"/>
        <v>3.607657505191844</v>
      </c>
      <c r="Q107" s="10">
        <f t="shared" si="18"/>
        <v>3.5743461978552289</v>
      </c>
      <c r="R107" s="10">
        <f t="shared" si="18"/>
        <v>3.5386782574574824</v>
      </c>
      <c r="S107" s="10">
        <f t="shared" si="18"/>
        <v>3.5554548153898566</v>
      </c>
      <c r="T107" s="10">
        <f t="shared" si="18"/>
        <v>3.5718382565280207</v>
      </c>
      <c r="U107" s="10">
        <f t="shared" si="18"/>
        <v>3.5877692362352658</v>
      </c>
      <c r="V107" s="10">
        <f t="shared" si="18"/>
        <v>3.6149916129945026</v>
      </c>
      <c r="W107" s="10">
        <f t="shared" si="18"/>
        <v>3.6302825359633117</v>
      </c>
      <c r="X107" s="10">
        <f t="shared" si="18"/>
        <v>3.6573184880888929</v>
      </c>
      <c r="Y107" s="10">
        <f t="shared" si="18"/>
        <v>3.6845073662449463</v>
      </c>
      <c r="Z107" s="10">
        <f t="shared" si="18"/>
        <v>3.7116943036724996</v>
      </c>
      <c r="AA107" s="10">
        <f t="shared" si="18"/>
        <v>3.7390520152742224</v>
      </c>
      <c r="AB107" s="10">
        <f t="shared" si="18"/>
        <v>3.753256137230752</v>
      </c>
      <c r="AC107" s="10">
        <f t="shared" si="18"/>
        <v>3.8209486564134472</v>
      </c>
      <c r="AD107" s="10">
        <f t="shared" si="18"/>
        <v>3.8767498538747858</v>
      </c>
      <c r="AE107" s="10">
        <f t="shared" si="18"/>
        <v>3.9479949865787241</v>
      </c>
      <c r="AF107" s="10">
        <f t="shared" si="18"/>
        <v>4.0068030734326401</v>
      </c>
      <c r="AG107" s="10">
        <f t="shared" si="18"/>
        <v>4.0817952314036621</v>
      </c>
      <c r="AH107" s="10">
        <f t="shared" si="18"/>
        <v>4.15880297208746</v>
      </c>
      <c r="AI107" s="10">
        <f t="shared" si="18"/>
        <v>4.2226518141887226</v>
      </c>
      <c r="AJ107" s="10">
        <f t="shared" si="18"/>
        <v>4.3037616761367445</v>
      </c>
      <c r="AK107" s="10">
        <f t="shared" si="18"/>
        <v>4.387156443286254</v>
      </c>
      <c r="AL107" s="10">
        <f t="shared" si="18"/>
        <v>4.4727486631847988</v>
      </c>
      <c r="AM107" s="10"/>
      <c r="AN107" s="10"/>
    </row>
    <row r="108" spans="2:40" ht="15" customHeight="1" x14ac:dyDescent="0.45">
      <c r="B108" s="48" t="s">
        <v>195</v>
      </c>
      <c r="C108" s="10" t="s">
        <v>183</v>
      </c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</row>
    <row r="109" spans="2:40" ht="15.75" customHeight="1" x14ac:dyDescent="0.45">
      <c r="C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</row>
    <row r="110" spans="2:40" ht="15.75" customHeight="1" x14ac:dyDescent="0.45">
      <c r="C110" s="10"/>
      <c r="D110" s="11"/>
    </row>
    <row r="111" spans="2:40" ht="15.75" customHeight="1" x14ac:dyDescent="0.45">
      <c r="C111" s="10"/>
      <c r="D111" s="37" t="s">
        <v>96</v>
      </c>
    </row>
    <row r="112" spans="2:40" ht="15.75" customHeight="1" x14ac:dyDescent="0.45">
      <c r="C112" s="10"/>
      <c r="D112" s="37" t="s">
        <v>98</v>
      </c>
    </row>
    <row r="113" spans="3:4" ht="15.75" customHeight="1" x14ac:dyDescent="0.45">
      <c r="C113" s="10"/>
      <c r="D113" s="8" t="s">
        <v>100</v>
      </c>
    </row>
    <row r="114" spans="3:4" ht="15.75" customHeight="1" x14ac:dyDescent="0.45">
      <c r="C114" s="10"/>
      <c r="D114" s="8" t="s">
        <v>102</v>
      </c>
    </row>
    <row r="115" spans="3:4" ht="15.75" customHeight="1" x14ac:dyDescent="0.45">
      <c r="C115" s="10"/>
      <c r="D115" s="8" t="s">
        <v>104</v>
      </c>
    </row>
    <row r="116" spans="3:4" ht="15.75" customHeight="1" x14ac:dyDescent="0.45">
      <c r="C116" s="10"/>
      <c r="D116" s="8" t="s">
        <v>106</v>
      </c>
    </row>
    <row r="117" spans="3:4" ht="15.75" customHeight="1" x14ac:dyDescent="0.45">
      <c r="C117" s="10"/>
      <c r="D117" s="8" t="s">
        <v>108</v>
      </c>
    </row>
    <row r="118" spans="3:4" ht="15.75" customHeight="1" x14ac:dyDescent="0.45">
      <c r="C118" s="10"/>
      <c r="D118" s="8" t="s">
        <v>110</v>
      </c>
    </row>
    <row r="119" spans="3:4" ht="15.75" customHeight="1" x14ac:dyDescent="0.45">
      <c r="C119" s="10"/>
      <c r="D119" s="8" t="s">
        <v>112</v>
      </c>
    </row>
    <row r="120" spans="3:4" ht="15.75" customHeight="1" x14ac:dyDescent="0.45">
      <c r="C120" s="10"/>
      <c r="D120" s="8" t="s">
        <v>114</v>
      </c>
    </row>
    <row r="121" spans="3:4" ht="15.75" customHeight="1" x14ac:dyDescent="0.45">
      <c r="C121" s="10"/>
      <c r="D121" s="8" t="s">
        <v>116</v>
      </c>
    </row>
    <row r="122" spans="3:4" ht="15.75" customHeight="1" x14ac:dyDescent="0.45">
      <c r="C122" s="10"/>
      <c r="D122" s="8" t="s">
        <v>118</v>
      </c>
    </row>
    <row r="123" spans="3:4" ht="15.75" customHeight="1" x14ac:dyDescent="0.45">
      <c r="C123" s="10"/>
      <c r="D123" s="8" t="s">
        <v>120</v>
      </c>
    </row>
    <row r="124" spans="3:4" ht="15.75" customHeight="1" x14ac:dyDescent="0.45">
      <c r="C124" s="10"/>
      <c r="D124" s="8" t="s">
        <v>122</v>
      </c>
    </row>
    <row r="125" spans="3:4" ht="15.75" customHeight="1" x14ac:dyDescent="0.45">
      <c r="C125" s="10"/>
      <c r="D125" s="8" t="s">
        <v>124</v>
      </c>
    </row>
    <row r="126" spans="3:4" ht="15.75" customHeight="1" x14ac:dyDescent="0.45">
      <c r="C126" s="10"/>
      <c r="D126" s="8" t="s">
        <v>126</v>
      </c>
    </row>
    <row r="127" spans="3:4" ht="15.75" customHeight="1" x14ac:dyDescent="0.45">
      <c r="C127" s="10"/>
      <c r="D127" s="8" t="s">
        <v>128</v>
      </c>
    </row>
    <row r="128" spans="3:4" ht="15.75" customHeight="1" x14ac:dyDescent="0.45">
      <c r="C128" s="10"/>
      <c r="D128" s="8" t="s">
        <v>129</v>
      </c>
    </row>
    <row r="129" spans="4:39" ht="15.75" customHeight="1" x14ac:dyDescent="0.35">
      <c r="D129" s="37" t="s">
        <v>131</v>
      </c>
    </row>
    <row r="130" spans="4:39" ht="15.75" customHeight="1" x14ac:dyDescent="0.45">
      <c r="D130" s="8" t="s">
        <v>132</v>
      </c>
    </row>
    <row r="131" spans="4:39" ht="15.75" customHeight="1" x14ac:dyDescent="0.35">
      <c r="D131" s="37" t="s">
        <v>134</v>
      </c>
    </row>
    <row r="132" spans="4:39" ht="15.75" customHeight="1" x14ac:dyDescent="0.45">
      <c r="D132" s="8" t="s">
        <v>94</v>
      </c>
    </row>
    <row r="133" spans="4:39" ht="15.75" customHeight="1" x14ac:dyDescent="0.45">
      <c r="D133" s="8" t="s">
        <v>95</v>
      </c>
    </row>
    <row r="134" spans="4:39" ht="15.75" customHeight="1" x14ac:dyDescent="0.45">
      <c r="D134" s="11"/>
    </row>
    <row r="135" spans="4:39" ht="15.75" customHeight="1" x14ac:dyDescent="0.35">
      <c r="D135" s="37" t="s">
        <v>136</v>
      </c>
    </row>
    <row r="136" spans="4:39" ht="15.75" customHeight="1" x14ac:dyDescent="0.35">
      <c r="D136" s="37" t="s">
        <v>138</v>
      </c>
    </row>
    <row r="137" spans="4:39" ht="15.75" customHeight="1" x14ac:dyDescent="0.45">
      <c r="D137" s="8" t="s">
        <v>140</v>
      </c>
      <c r="F137" s="3">
        <f t="shared" ref="F137:AM137" si="19">C56*E$95</f>
        <v>0.12941451847745528</v>
      </c>
      <c r="G137" s="3">
        <f t="shared" si="19"/>
        <v>0.13165228190742015</v>
      </c>
      <c r="H137" s="3">
        <f t="shared" si="19"/>
        <v>0.13332897425524579</v>
      </c>
      <c r="I137" s="3">
        <f t="shared" si="19"/>
        <v>0.1344149883701436</v>
      </c>
      <c r="J137" s="3">
        <f t="shared" si="19"/>
        <v>0.1347840829186355</v>
      </c>
      <c r="K137" s="3">
        <f t="shared" si="19"/>
        <v>0.13467680160532963</v>
      </c>
      <c r="L137" s="3">
        <f t="shared" si="19"/>
        <v>0.13406592183114238</v>
      </c>
      <c r="M137" s="3">
        <f t="shared" si="19"/>
        <v>0.13330697936690292</v>
      </c>
      <c r="N137" s="3">
        <f t="shared" si="19"/>
        <v>0.13229741840469109</v>
      </c>
      <c r="O137" s="3">
        <f t="shared" si="19"/>
        <v>0.1320037238939305</v>
      </c>
      <c r="P137" s="3">
        <f t="shared" si="19"/>
        <v>0.13197095028802239</v>
      </c>
      <c r="Q137" s="3">
        <f t="shared" si="19"/>
        <v>0.13210848973166694</v>
      </c>
      <c r="R137" s="3">
        <f t="shared" si="19"/>
        <v>0.13232461587930125</v>
      </c>
      <c r="S137" s="3">
        <f t="shared" si="19"/>
        <v>0.13272732430706785</v>
      </c>
      <c r="T137" s="3">
        <f t="shared" si="19"/>
        <v>0.13311008305765112</v>
      </c>
      <c r="U137" s="3">
        <f t="shared" si="19"/>
        <v>0.13380397230567348</v>
      </c>
      <c r="V137" s="3">
        <f t="shared" si="19"/>
        <v>0.13459847644220199</v>
      </c>
      <c r="W137" s="3">
        <f t="shared" si="19"/>
        <v>0.13550387917095522</v>
      </c>
      <c r="X137" s="3">
        <f t="shared" si="19"/>
        <v>0.13664145414052073</v>
      </c>
      <c r="Y137" s="3">
        <f t="shared" si="19"/>
        <v>0.13815186448362363</v>
      </c>
      <c r="Z137" s="3">
        <f t="shared" si="19"/>
        <v>0.14006090291213955</v>
      </c>
      <c r="AA137" s="3">
        <f t="shared" si="19"/>
        <v>0.14213382282322681</v>
      </c>
      <c r="AB137" s="3">
        <f t="shared" si="19"/>
        <v>0.14464568003725192</v>
      </c>
      <c r="AC137" s="3">
        <f t="shared" si="19"/>
        <v>0.14722279355193865</v>
      </c>
      <c r="AD137" s="3">
        <f t="shared" si="19"/>
        <v>0.15013762918486762</v>
      </c>
      <c r="AE137" s="3">
        <f t="shared" si="19"/>
        <v>0.1532764799877184</v>
      </c>
      <c r="AF137" s="3">
        <f t="shared" si="19"/>
        <v>0.15665080107460577</v>
      </c>
      <c r="AG137" s="3">
        <f t="shared" si="19"/>
        <v>0.16041625254426364</v>
      </c>
      <c r="AH137" s="3">
        <f t="shared" si="19"/>
        <v>0.16415595262756963</v>
      </c>
      <c r="AI137" s="3">
        <f t="shared" si="19"/>
        <v>0.16816029408875383</v>
      </c>
      <c r="AJ137" s="3">
        <f t="shared" si="19"/>
        <v>0.17245063430938615</v>
      </c>
      <c r="AK137" s="3">
        <f t="shared" si="19"/>
        <v>0.17687987548078488</v>
      </c>
      <c r="AL137" s="3">
        <f t="shared" si="19"/>
        <v>0.18129278831815257</v>
      </c>
      <c r="AM137" s="3">
        <f t="shared" si="19"/>
        <v>0.18600692780108002</v>
      </c>
    </row>
    <row r="138" spans="4:39" ht="15.75" customHeight="1" x14ac:dyDescent="0.45">
      <c r="D138" s="8" t="s">
        <v>80</v>
      </c>
      <c r="F138" s="3">
        <f t="shared" ref="F138:AM138" si="20">C57*E$95</f>
        <v>7.464609296496125E-3</v>
      </c>
      <c r="G138" s="3">
        <f t="shared" si="20"/>
        <v>7.6889716882983872E-3</v>
      </c>
      <c r="H138" s="3">
        <f t="shared" si="20"/>
        <v>7.9196714472763493E-3</v>
      </c>
      <c r="I138" s="3">
        <f t="shared" si="20"/>
        <v>8.1571101121723031E-3</v>
      </c>
      <c r="J138" s="3">
        <f t="shared" si="20"/>
        <v>8.3110828609346283E-3</v>
      </c>
      <c r="K138" s="3">
        <f t="shared" si="20"/>
        <v>8.4690811672524444E-3</v>
      </c>
      <c r="L138" s="3">
        <f t="shared" si="20"/>
        <v>8.537437989246997E-3</v>
      </c>
      <c r="M138" s="3">
        <f t="shared" si="20"/>
        <v>8.7022490117562162E-3</v>
      </c>
      <c r="N138" s="3">
        <f t="shared" si="20"/>
        <v>8.871823931338901E-3</v>
      </c>
      <c r="O138" s="3">
        <f t="shared" si="20"/>
        <v>9.0454358993581913E-3</v>
      </c>
      <c r="P138" s="3">
        <f t="shared" si="20"/>
        <v>9.2237760953994153E-3</v>
      </c>
      <c r="Q138" s="3">
        <f t="shared" si="20"/>
        <v>9.4067860450560981E-3</v>
      </c>
      <c r="R138" s="3">
        <f t="shared" si="20"/>
        <v>9.5948526255110866E-3</v>
      </c>
      <c r="S138" s="3">
        <f t="shared" si="20"/>
        <v>9.787833478073887E-3</v>
      </c>
      <c r="T138" s="3">
        <f t="shared" si="20"/>
        <v>1.0095735895551445E-2</v>
      </c>
      <c r="U138" s="3">
        <f t="shared" si="20"/>
        <v>1.0301226319767333E-2</v>
      </c>
      <c r="V138" s="3">
        <f t="shared" si="20"/>
        <v>1.0511935341835811E-2</v>
      </c>
      <c r="W138" s="3">
        <f t="shared" si="20"/>
        <v>1.0844974838983508E-2</v>
      </c>
      <c r="X138" s="3">
        <f t="shared" si="20"/>
        <v>1.1188411750182011E-2</v>
      </c>
      <c r="Y138" s="3">
        <f t="shared" si="20"/>
        <v>1.1543031773038035E-2</v>
      </c>
      <c r="Z138" s="3">
        <f t="shared" si="20"/>
        <v>1.1909518759579624E-2</v>
      </c>
      <c r="AA138" s="3">
        <f t="shared" si="20"/>
        <v>1.2287861687926024E-2</v>
      </c>
      <c r="AB138" s="3">
        <f t="shared" si="20"/>
        <v>1.2679138321691135E-2</v>
      </c>
      <c r="AC138" s="3">
        <f t="shared" si="20"/>
        <v>1.3083533717811423E-2</v>
      </c>
      <c r="AD138" s="3">
        <f t="shared" si="20"/>
        <v>1.3501585358351404E-2</v>
      </c>
      <c r="AE138" s="3">
        <f t="shared" si="20"/>
        <v>1.3934225453428945E-2</v>
      </c>
      <c r="AF138" s="3">
        <f t="shared" si="20"/>
        <v>1.4381981736822494E-2</v>
      </c>
      <c r="AG138" s="3">
        <f t="shared" si="20"/>
        <v>1.4845349516674889E-2</v>
      </c>
      <c r="AH138" s="3">
        <f t="shared" si="20"/>
        <v>1.5472508999905576E-2</v>
      </c>
      <c r="AI138" s="3">
        <f t="shared" si="20"/>
        <v>1.5972214313089522E-2</v>
      </c>
      <c r="AJ138" s="3">
        <f t="shared" si="20"/>
        <v>1.64899176685472E-2</v>
      </c>
      <c r="AK138" s="3">
        <f t="shared" si="20"/>
        <v>1.7183517314978212E-2</v>
      </c>
      <c r="AL138" s="3">
        <f t="shared" si="20"/>
        <v>1.7742176792701764E-2</v>
      </c>
      <c r="AM138" s="3">
        <f t="shared" si="20"/>
        <v>1.8485160526815411E-2</v>
      </c>
    </row>
    <row r="139" spans="4:39" ht="15.75" customHeight="1" x14ac:dyDescent="0.45">
      <c r="D139" s="8" t="s">
        <v>86</v>
      </c>
      <c r="F139" s="3">
        <f t="shared" ref="F139:AM139" si="21">C58*E$95</f>
        <v>2.0129283496169324E-3</v>
      </c>
      <c r="G139" s="3">
        <f t="shared" si="21"/>
        <v>2.0503924502129033E-3</v>
      </c>
      <c r="H139" s="3">
        <f t="shared" si="21"/>
        <v>2.0887045575234326E-3</v>
      </c>
      <c r="I139" s="3">
        <f t="shared" si="21"/>
        <v>2.1279417683927747E-3</v>
      </c>
      <c r="J139" s="3">
        <f t="shared" si="21"/>
        <v>2.1681085724177293E-3</v>
      </c>
      <c r="K139" s="3">
        <f t="shared" si="21"/>
        <v>2.2093255218919418E-3</v>
      </c>
      <c r="L139" s="3">
        <f t="shared" si="21"/>
        <v>2.2516319971640428E-3</v>
      </c>
      <c r="M139" s="3">
        <f t="shared" si="21"/>
        <v>2.2950986404631783E-3</v>
      </c>
      <c r="N139" s="3">
        <f t="shared" si="21"/>
        <v>2.3398216961772922E-3</v>
      </c>
      <c r="O139" s="3">
        <f t="shared" si="21"/>
        <v>2.3856094679625996E-3</v>
      </c>
      <c r="P139" s="3">
        <f t="shared" si="21"/>
        <v>2.4326442449405044E-3</v>
      </c>
      <c r="Q139" s="3">
        <f t="shared" si="21"/>
        <v>2.5842818805099171E-3</v>
      </c>
      <c r="R139" s="3">
        <f t="shared" si="21"/>
        <v>2.6359485234920565E-3</v>
      </c>
      <c r="S139" s="3">
        <f t="shared" si="21"/>
        <v>2.6889652412290898E-3</v>
      </c>
      <c r="T139" s="3">
        <f t="shared" si="21"/>
        <v>2.7434064933563708E-3</v>
      </c>
      <c r="U139" s="3">
        <f t="shared" si="21"/>
        <v>2.799246282545471E-3</v>
      </c>
      <c r="V139" s="3">
        <f t="shared" si="21"/>
        <v>2.8565041689771224E-3</v>
      </c>
      <c r="W139" s="3">
        <f t="shared" si="21"/>
        <v>2.9153158169310505E-3</v>
      </c>
      <c r="X139" s="3">
        <f t="shared" si="21"/>
        <v>2.9756414229207473E-3</v>
      </c>
      <c r="Y139" s="3">
        <f t="shared" si="21"/>
        <v>3.037639940273167E-3</v>
      </c>
      <c r="Z139" s="3">
        <f t="shared" si="21"/>
        <v>3.1014371769738608E-3</v>
      </c>
      <c r="AA139" s="3">
        <f t="shared" si="21"/>
        <v>3.1669746618366041E-3</v>
      </c>
      <c r="AB139" s="3">
        <f t="shared" si="21"/>
        <v>3.2344740616559019E-3</v>
      </c>
      <c r="AC139" s="3">
        <f t="shared" si="21"/>
        <v>3.3039226560129856E-3</v>
      </c>
      <c r="AD139" s="3">
        <f t="shared" si="21"/>
        <v>3.375396339587851E-3</v>
      </c>
      <c r="AE139" s="3">
        <f t="shared" si="21"/>
        <v>3.4490657062942933E-3</v>
      </c>
      <c r="AF139" s="3">
        <f t="shared" si="21"/>
        <v>3.5249955237310034E-3</v>
      </c>
      <c r="AG139" s="3">
        <f t="shared" si="21"/>
        <v>3.603240173950216E-3</v>
      </c>
      <c r="AH139" s="3">
        <f t="shared" si="21"/>
        <v>3.6839307142632325E-3</v>
      </c>
      <c r="AI139" s="3">
        <f t="shared" si="21"/>
        <v>3.7670316776154526E-3</v>
      </c>
      <c r="AJ139" s="3">
        <f t="shared" si="21"/>
        <v>3.8527845019970097E-3</v>
      </c>
      <c r="AK139" s="3">
        <f t="shared" si="21"/>
        <v>3.9411736960959197E-3</v>
      </c>
      <c r="AL139" s="3">
        <f t="shared" si="21"/>
        <v>4.0323129074322185E-3</v>
      </c>
      <c r="AM139" s="3">
        <f t="shared" si="21"/>
        <v>4.1261519033070106E-3</v>
      </c>
    </row>
    <row r="140" spans="4:39" ht="15.75" customHeight="1" x14ac:dyDescent="0.45">
      <c r="D140" s="7" t="s">
        <v>22</v>
      </c>
      <c r="F140" s="3">
        <f>C59*$Y$9</f>
        <v>0.29518367354318364</v>
      </c>
      <c r="G140" s="3">
        <f t="shared" ref="G140:AM140" si="22">D59*$Y$9*F$94</f>
        <v>0.30440276420229823</v>
      </c>
      <c r="H140" s="3">
        <f t="shared" si="22"/>
        <v>0.30921463313554437</v>
      </c>
      <c r="I140" s="3">
        <f t="shared" si="22"/>
        <v>0.31030956678390215</v>
      </c>
      <c r="J140" s="3">
        <f t="shared" si="22"/>
        <v>0.30927250012541352</v>
      </c>
      <c r="K140" s="3">
        <f t="shared" si="22"/>
        <v>0.30931337571048589</v>
      </c>
      <c r="L140" s="3">
        <f t="shared" si="22"/>
        <v>0.30882295986895303</v>
      </c>
      <c r="M140" s="3">
        <f t="shared" si="22"/>
        <v>0.30833753291538424</v>
      </c>
      <c r="N140" s="3">
        <f t="shared" si="22"/>
        <v>0.30785990554365272</v>
      </c>
      <c r="O140" s="3">
        <f t="shared" si="22"/>
        <v>0.30681949788035862</v>
      </c>
      <c r="P140" s="3">
        <f t="shared" si="22"/>
        <v>0.30473277455285386</v>
      </c>
      <c r="Q140" s="3">
        <f t="shared" si="22"/>
        <v>0.30317170486131051</v>
      </c>
      <c r="R140" s="3">
        <f t="shared" si="22"/>
        <v>0.30055228327691558</v>
      </c>
      <c r="S140" s="3">
        <f t="shared" si="22"/>
        <v>0.2984559050340499</v>
      </c>
      <c r="T140" s="3">
        <f t="shared" si="22"/>
        <v>0.29636277375461301</v>
      </c>
      <c r="U140" s="3">
        <f t="shared" si="22"/>
        <v>0.29479489912292911</v>
      </c>
      <c r="V140" s="3">
        <f t="shared" si="22"/>
        <v>0.29322454900748002</v>
      </c>
      <c r="W140" s="3">
        <f t="shared" si="22"/>
        <v>0.29272982727474628</v>
      </c>
      <c r="X140" s="3">
        <f t="shared" si="22"/>
        <v>0.29329290810205988</v>
      </c>
      <c r="Y140" s="3">
        <f t="shared" si="22"/>
        <v>0.29386724600277275</v>
      </c>
      <c r="Z140" s="3">
        <f t="shared" si="22"/>
        <v>0.29498213235126436</v>
      </c>
      <c r="AA140" s="3">
        <f t="shared" si="22"/>
        <v>0.2966198952541006</v>
      </c>
      <c r="AB140" s="3">
        <f t="shared" si="22"/>
        <v>0.29773998925483819</v>
      </c>
      <c r="AC140" s="3">
        <f t="shared" si="22"/>
        <v>0.29885333849485685</v>
      </c>
      <c r="AD140" s="3">
        <f t="shared" si="22"/>
        <v>0.3005018730173028</v>
      </c>
      <c r="AE140" s="3">
        <f t="shared" si="22"/>
        <v>0.30269387781555107</v>
      </c>
      <c r="AF140" s="3">
        <f t="shared" si="22"/>
        <v>0.3048857282969567</v>
      </c>
      <c r="AG140" s="3">
        <f t="shared" si="22"/>
        <v>0.30761039683126662</v>
      </c>
      <c r="AH140" s="3">
        <f t="shared" si="22"/>
        <v>0.31034036056981296</v>
      </c>
      <c r="AI140" s="3">
        <f t="shared" si="22"/>
        <v>0.31359548791820041</v>
      </c>
      <c r="AJ140" s="3">
        <f t="shared" si="22"/>
        <v>0.31739916242466581</v>
      </c>
      <c r="AK140" s="3">
        <f t="shared" si="22"/>
        <v>0.32119532441940729</v>
      </c>
      <c r="AL140" s="3">
        <f t="shared" si="22"/>
        <v>0.32392551652744039</v>
      </c>
      <c r="AM140" s="3">
        <f t="shared" si="22"/>
        <v>0.32771426515008861</v>
      </c>
    </row>
    <row r="141" spans="4:39" ht="15.75" customHeight="1" x14ac:dyDescent="0.45">
      <c r="D141" s="8" t="s">
        <v>145</v>
      </c>
      <c r="F141" s="3">
        <f t="shared" ref="F141:AM141" si="23">C60*E$95</f>
        <v>4.1936007283686097E-4</v>
      </c>
      <c r="G141" s="3">
        <f t="shared" si="23"/>
        <v>4.271650937943549E-4</v>
      </c>
      <c r="H141" s="3">
        <f t="shared" si="23"/>
        <v>4.351467828173818E-4</v>
      </c>
      <c r="I141" s="3">
        <f t="shared" si="23"/>
        <v>4.4332120174849475E-4</v>
      </c>
      <c r="J141" s="3">
        <f t="shared" si="23"/>
        <v>4.5168928592036032E-4</v>
      </c>
      <c r="K141" s="3">
        <f t="shared" si="23"/>
        <v>4.6027615039415467E-4</v>
      </c>
      <c r="L141" s="3">
        <f t="shared" si="23"/>
        <v>4.6908999940917565E-4</v>
      </c>
      <c r="M141" s="3">
        <f t="shared" si="23"/>
        <v>4.7814555009649551E-4</v>
      </c>
      <c r="N141" s="3">
        <f t="shared" si="23"/>
        <v>4.8746285337026923E-4</v>
      </c>
      <c r="O141" s="3">
        <f t="shared" si="23"/>
        <v>4.9700197249220824E-4</v>
      </c>
      <c r="P141" s="3">
        <f t="shared" si="23"/>
        <v>5.0680088436260513E-4</v>
      </c>
      <c r="Q141" s="3">
        <f t="shared" si="23"/>
        <v>5.1685637610198343E-4</v>
      </c>
      <c r="R141" s="3">
        <f t="shared" si="23"/>
        <v>5.2718970469841134E-4</v>
      </c>
      <c r="S141" s="3">
        <f t="shared" si="23"/>
        <v>5.3779304824581799E-4</v>
      </c>
      <c r="T141" s="3">
        <f t="shared" si="23"/>
        <v>5.4868129867127421E-4</v>
      </c>
      <c r="U141" s="3">
        <f t="shared" si="23"/>
        <v>6.7181910781091291E-4</v>
      </c>
      <c r="V141" s="3">
        <f t="shared" si="23"/>
        <v>6.8556100055450935E-4</v>
      </c>
      <c r="W141" s="3">
        <f t="shared" si="23"/>
        <v>6.9967579606345211E-4</v>
      </c>
      <c r="X141" s="3">
        <f t="shared" si="23"/>
        <v>7.1415394150097932E-4</v>
      </c>
      <c r="Y141" s="3">
        <f t="shared" si="23"/>
        <v>7.2903358566556002E-4</v>
      </c>
      <c r="Z141" s="3">
        <f t="shared" si="23"/>
        <v>7.443449224737265E-4</v>
      </c>
      <c r="AA141" s="3">
        <f t="shared" si="23"/>
        <v>7.6007391884078492E-4</v>
      </c>
      <c r="AB141" s="3">
        <f t="shared" si="23"/>
        <v>7.762737747974164E-4</v>
      </c>
      <c r="AC141" s="3">
        <f t="shared" si="23"/>
        <v>7.9294143744311648E-4</v>
      </c>
      <c r="AD141" s="3">
        <f t="shared" si="23"/>
        <v>8.1009512150108419E-4</v>
      </c>
      <c r="AE141" s="3">
        <f t="shared" si="23"/>
        <v>8.2777576951063045E-4</v>
      </c>
      <c r="AF141" s="3">
        <f t="shared" si="23"/>
        <v>8.4599892569544081E-4</v>
      </c>
      <c r="AG141" s="3">
        <f t="shared" si="23"/>
        <v>8.6477764174805179E-4</v>
      </c>
      <c r="AH141" s="3">
        <f t="shared" si="23"/>
        <v>8.8414337142317574E-4</v>
      </c>
      <c r="AI141" s="3">
        <f t="shared" si="23"/>
        <v>9.0408760262770862E-4</v>
      </c>
      <c r="AJ141" s="3">
        <f t="shared" si="23"/>
        <v>9.2466828047928229E-4</v>
      </c>
      <c r="AK141" s="3">
        <f t="shared" si="23"/>
        <v>9.4588168706302071E-4</v>
      </c>
      <c r="AL141" s="3">
        <f t="shared" si="23"/>
        <v>9.6775509778373244E-4</v>
      </c>
      <c r="AM141" s="3">
        <f t="shared" si="23"/>
        <v>9.9027645679368253E-4</v>
      </c>
    </row>
    <row r="142" spans="4:39" ht="15.75" customHeight="1" x14ac:dyDescent="0.45">
      <c r="D142" s="7" t="s">
        <v>23</v>
      </c>
      <c r="F142" s="3">
        <f t="shared" ref="F142:F144" si="24">C61*$Y$9</f>
        <v>2.7167346945567345E-2</v>
      </c>
      <c r="G142" s="3">
        <f t="shared" ref="G142:AM142" si="25">D61*$Y$9*F$94</f>
        <v>2.7672978563845301E-2</v>
      </c>
      <c r="H142" s="3">
        <f t="shared" si="25"/>
        <v>2.7674975771167482E-2</v>
      </c>
      <c r="I142" s="3">
        <f t="shared" si="25"/>
        <v>2.7145433800993157E-2</v>
      </c>
      <c r="J142" s="3">
        <f t="shared" si="25"/>
        <v>2.6615533573615624E-2</v>
      </c>
      <c r="K142" s="3">
        <f t="shared" si="25"/>
        <v>2.6619051265962642E-2</v>
      </c>
      <c r="L142" s="3">
        <f t="shared" si="25"/>
        <v>2.6090215575135686E-2</v>
      </c>
      <c r="M142" s="3">
        <f t="shared" si="25"/>
        <v>2.6626729958150627E-2</v>
      </c>
      <c r="N142" s="3">
        <f t="shared" si="25"/>
        <v>2.6631479718309058E-2</v>
      </c>
      <c r="O142" s="3">
        <f t="shared" si="25"/>
        <v>2.6633636968781127E-2</v>
      </c>
      <c r="P142" s="3">
        <f t="shared" si="25"/>
        <v>2.6637480293081633E-2</v>
      </c>
      <c r="Q142" s="3">
        <f t="shared" si="25"/>
        <v>2.6640747351609012E-2</v>
      </c>
      <c r="R142" s="3">
        <f t="shared" si="25"/>
        <v>2.6644705964265568E-2</v>
      </c>
      <c r="S142" s="3">
        <f t="shared" si="25"/>
        <v>2.7180805637029543E-2</v>
      </c>
      <c r="T142" s="3">
        <f t="shared" si="25"/>
        <v>2.7184355146556233E-2</v>
      </c>
      <c r="U142" s="3">
        <f t="shared" si="25"/>
        <v>2.6654150011114743E-2</v>
      </c>
      <c r="V142" s="3">
        <f t="shared" si="25"/>
        <v>2.6656777182498183E-2</v>
      </c>
      <c r="W142" s="3">
        <f t="shared" si="25"/>
        <v>2.6660275708082534E-2</v>
      </c>
      <c r="X142" s="3">
        <f t="shared" si="25"/>
        <v>2.6662991645641804E-2</v>
      </c>
      <c r="Y142" s="3">
        <f t="shared" si="25"/>
        <v>2.6666719238001159E-2</v>
      </c>
      <c r="Z142" s="3">
        <f t="shared" si="25"/>
        <v>2.6671078874436194E-2</v>
      </c>
      <c r="AA142" s="3">
        <f t="shared" si="25"/>
        <v>2.6674451012059407E-2</v>
      </c>
      <c r="AB142" s="3">
        <f t="shared" si="25"/>
        <v>2.6679210506705929E-2</v>
      </c>
      <c r="AC142" s="3">
        <f t="shared" si="25"/>
        <v>2.6683333794183653E-2</v>
      </c>
      <c r="AD142" s="3">
        <f t="shared" si="25"/>
        <v>2.6687555330133467E-2</v>
      </c>
      <c r="AE142" s="3">
        <f t="shared" si="25"/>
        <v>2.6692581817949826E-2</v>
      </c>
      <c r="AF142" s="3">
        <f t="shared" si="25"/>
        <v>2.6697524369260657E-2</v>
      </c>
      <c r="AG142" s="3">
        <f t="shared" si="25"/>
        <v>2.6702291391603003E-2</v>
      </c>
      <c r="AH142" s="3">
        <f t="shared" si="25"/>
        <v>2.6707432062806624E-2</v>
      </c>
      <c r="AI142" s="3">
        <f t="shared" si="25"/>
        <v>2.6711711066286233E-2</v>
      </c>
      <c r="AJ142" s="3">
        <f t="shared" si="25"/>
        <v>2.6717101214197455E-2</v>
      </c>
      <c r="AK142" s="3">
        <f t="shared" si="25"/>
        <v>2.7256175616289135E-2</v>
      </c>
      <c r="AL142" s="3">
        <f t="shared" si="25"/>
        <v>2.7261058321616273E-2</v>
      </c>
      <c r="AM142" s="3">
        <f t="shared" si="25"/>
        <v>2.7264971488832817E-2</v>
      </c>
    </row>
    <row r="143" spans="4:39" ht="15.75" customHeight="1" x14ac:dyDescent="0.45">
      <c r="D143" s="7" t="s">
        <v>24</v>
      </c>
      <c r="F143" s="3">
        <f t="shared" si="24"/>
        <v>4.7020408175020402E-3</v>
      </c>
      <c r="G143" s="3">
        <f t="shared" ref="G143:AM143" si="26">D62*$Y$9*F$94</f>
        <v>4.7895539822039946E-3</v>
      </c>
      <c r="H143" s="3">
        <f t="shared" si="26"/>
        <v>4.7898996527020645E-3</v>
      </c>
      <c r="I143" s="3">
        <f t="shared" si="26"/>
        <v>4.7903706707634981E-3</v>
      </c>
      <c r="J143" s="3">
        <f t="shared" si="26"/>
        <v>4.7907960432508126E-3</v>
      </c>
      <c r="K143" s="3">
        <f t="shared" si="26"/>
        <v>4.2590482025540227E-3</v>
      </c>
      <c r="L143" s="3">
        <f t="shared" si="26"/>
        <v>4.2596270326752134E-3</v>
      </c>
      <c r="M143" s="3">
        <f t="shared" si="26"/>
        <v>4.2602767933041007E-3</v>
      </c>
      <c r="N143" s="3">
        <f t="shared" si="26"/>
        <v>4.2610367549294498E-3</v>
      </c>
      <c r="O143" s="3">
        <f t="shared" si="26"/>
        <v>3.7287091756293585E-3</v>
      </c>
      <c r="P143" s="3">
        <f t="shared" si="26"/>
        <v>3.7292472410314298E-3</v>
      </c>
      <c r="Q143" s="3">
        <f t="shared" si="26"/>
        <v>3.7297046292252617E-3</v>
      </c>
      <c r="R143" s="3">
        <f t="shared" si="26"/>
        <v>3.7302588349971801E-3</v>
      </c>
      <c r="S143" s="3">
        <f t="shared" si="26"/>
        <v>3.1977418396505349E-3</v>
      </c>
      <c r="T143" s="3">
        <f t="shared" si="26"/>
        <v>3.1981594290066153E-3</v>
      </c>
      <c r="U143" s="3">
        <f t="shared" si="26"/>
        <v>3.1984980013337692E-3</v>
      </c>
      <c r="V143" s="3">
        <f t="shared" si="26"/>
        <v>3.1988132618997818E-3</v>
      </c>
      <c r="W143" s="3">
        <f t="shared" si="26"/>
        <v>3.1992330849699041E-3</v>
      </c>
      <c r="X143" s="3">
        <f t="shared" si="26"/>
        <v>3.1995589974770163E-3</v>
      </c>
      <c r="Y143" s="3">
        <f t="shared" si="26"/>
        <v>3.2000063085601388E-3</v>
      </c>
      <c r="Z143" s="3">
        <f t="shared" si="26"/>
        <v>3.2005294649323432E-3</v>
      </c>
      <c r="AA143" s="3">
        <f t="shared" si="26"/>
        <v>2.6674451012059408E-3</v>
      </c>
      <c r="AB143" s="3">
        <f t="shared" si="26"/>
        <v>2.6679210506705925E-3</v>
      </c>
      <c r="AC143" s="3">
        <f t="shared" si="26"/>
        <v>2.6683333794183654E-3</v>
      </c>
      <c r="AD143" s="3">
        <f t="shared" si="26"/>
        <v>2.6687555330133471E-3</v>
      </c>
      <c r="AE143" s="3">
        <f t="shared" si="26"/>
        <v>2.669258181794983E-3</v>
      </c>
      <c r="AF143" s="3">
        <f t="shared" si="26"/>
        <v>2.6697524369260657E-3</v>
      </c>
      <c r="AG143" s="3">
        <f t="shared" si="26"/>
        <v>2.6702291391603001E-3</v>
      </c>
      <c r="AH143" s="3">
        <f t="shared" si="26"/>
        <v>2.6707432062806629E-3</v>
      </c>
      <c r="AI143" s="3">
        <f t="shared" si="26"/>
        <v>2.671171106628623E-3</v>
      </c>
      <c r="AJ143" s="3">
        <f t="shared" si="26"/>
        <v>2.6717101214197457E-3</v>
      </c>
      <c r="AK143" s="3">
        <f t="shared" si="26"/>
        <v>2.6721740800283466E-3</v>
      </c>
      <c r="AL143" s="3">
        <f t="shared" si="26"/>
        <v>2.672652776629046E-3</v>
      </c>
      <c r="AM143" s="3">
        <f t="shared" si="26"/>
        <v>2.6730364204738057E-3</v>
      </c>
    </row>
    <row r="144" spans="4:39" ht="15.75" customHeight="1" x14ac:dyDescent="0.45">
      <c r="D144" s="7" t="s">
        <v>25</v>
      </c>
      <c r="F144" s="3">
        <f t="shared" si="24"/>
        <v>5.0155102053355091E-2</v>
      </c>
      <c r="G144" s="3">
        <f t="shared" ref="G144:AM144" si="27">D63*$Y$9*F$94</f>
        <v>4.8959885151418608E-2</v>
      </c>
      <c r="H144" s="3">
        <f t="shared" si="27"/>
        <v>5.5349951542334963E-2</v>
      </c>
      <c r="I144" s="3">
        <f t="shared" si="27"/>
        <v>4.5774653076184536E-2</v>
      </c>
      <c r="J144" s="3">
        <f t="shared" si="27"/>
        <v>4.5778717746618867E-2</v>
      </c>
      <c r="K144" s="3">
        <f t="shared" si="27"/>
        <v>4.897905432937126E-2</v>
      </c>
      <c r="L144" s="3">
        <f t="shared" si="27"/>
        <v>4.951816425484936E-2</v>
      </c>
      <c r="M144" s="3">
        <f t="shared" si="27"/>
        <v>5.0058252321323181E-2</v>
      </c>
      <c r="N144" s="3">
        <f t="shared" si="27"/>
        <v>5.0067181870421029E-2</v>
      </c>
      <c r="O144" s="3">
        <f t="shared" si="27"/>
        <v>5.007123750130852E-2</v>
      </c>
      <c r="P144" s="3">
        <f t="shared" si="27"/>
        <v>5.0078462950993476E-2</v>
      </c>
      <c r="Q144" s="3">
        <f t="shared" si="27"/>
        <v>5.0084605021024943E-2</v>
      </c>
      <c r="R144" s="3">
        <f t="shared" si="27"/>
        <v>5.009204721281927E-2</v>
      </c>
      <c r="S144" s="3">
        <f t="shared" si="27"/>
        <v>4.9564998514583292E-2</v>
      </c>
      <c r="T144" s="3">
        <f t="shared" si="27"/>
        <v>4.9571471149602545E-2</v>
      </c>
      <c r="U144" s="3">
        <f t="shared" si="27"/>
        <v>4.9576719020673427E-2</v>
      </c>
      <c r="V144" s="3">
        <f t="shared" si="27"/>
        <v>4.9581605559446622E-2</v>
      </c>
      <c r="W144" s="3">
        <f t="shared" si="27"/>
        <v>4.9588112817033514E-2</v>
      </c>
      <c r="X144" s="3">
        <f t="shared" si="27"/>
        <v>4.8526644795068082E-2</v>
      </c>
      <c r="Y144" s="3">
        <f t="shared" si="27"/>
        <v>4.8533429013162106E-2</v>
      </c>
      <c r="Z144" s="3">
        <f t="shared" si="27"/>
        <v>4.8541363551473878E-2</v>
      </c>
      <c r="AA144" s="3">
        <f t="shared" si="27"/>
        <v>4.8547500841948123E-2</v>
      </c>
      <c r="AB144" s="3">
        <f t="shared" si="27"/>
        <v>4.8556163122204794E-2</v>
      </c>
      <c r="AC144" s="3">
        <f t="shared" si="27"/>
        <v>4.8563667505414257E-2</v>
      </c>
      <c r="AD144" s="3">
        <f t="shared" si="27"/>
        <v>4.8571350700842911E-2</v>
      </c>
      <c r="AE144" s="3">
        <f t="shared" si="27"/>
        <v>4.8580498908668689E-2</v>
      </c>
      <c r="AF144" s="3">
        <f t="shared" si="27"/>
        <v>4.8589494352054396E-2</v>
      </c>
      <c r="AG144" s="3">
        <f t="shared" si="27"/>
        <v>4.8598170332717468E-2</v>
      </c>
      <c r="AH144" s="3">
        <f t="shared" si="27"/>
        <v>4.8607526354308053E-2</v>
      </c>
      <c r="AI144" s="3">
        <f t="shared" si="27"/>
        <v>4.8615314140640943E-2</v>
      </c>
      <c r="AJ144" s="3">
        <f t="shared" si="27"/>
        <v>4.8625124209839367E-2</v>
      </c>
      <c r="AK144" s="3">
        <f t="shared" si="27"/>
        <v>4.8633568256515915E-2</v>
      </c>
      <c r="AL144" s="3">
        <f t="shared" si="27"/>
        <v>4.8642280534648648E-2</v>
      </c>
      <c r="AM144" s="3">
        <f t="shared" si="27"/>
        <v>4.8649262852623269E-2</v>
      </c>
    </row>
    <row r="145" spans="4:39" ht="15.75" customHeight="1" x14ac:dyDescent="0.45">
      <c r="D145" s="8" t="s">
        <v>150</v>
      </c>
      <c r="F145" s="3">
        <f t="shared" ref="F145:AM145" si="28">C64*E$95</f>
        <v>2.0129283496169324E-3</v>
      </c>
      <c r="G145" s="3">
        <f t="shared" si="28"/>
        <v>2.0503924502129033E-3</v>
      </c>
      <c r="H145" s="3">
        <f t="shared" si="28"/>
        <v>2.0887045575234326E-3</v>
      </c>
      <c r="I145" s="3">
        <f t="shared" si="28"/>
        <v>2.1279417683927747E-3</v>
      </c>
      <c r="J145" s="3">
        <f t="shared" si="28"/>
        <v>2.1681085724177293E-3</v>
      </c>
      <c r="K145" s="3">
        <f t="shared" si="28"/>
        <v>2.2093255218919418E-3</v>
      </c>
      <c r="L145" s="3">
        <f t="shared" si="28"/>
        <v>2.2516319971640428E-3</v>
      </c>
      <c r="M145" s="3">
        <f t="shared" si="28"/>
        <v>2.2950986404631783E-3</v>
      </c>
      <c r="N145" s="3">
        <f t="shared" si="28"/>
        <v>2.3398216961772922E-3</v>
      </c>
      <c r="O145" s="3">
        <f t="shared" si="28"/>
        <v>2.4850098624610412E-3</v>
      </c>
      <c r="P145" s="3">
        <f t="shared" si="28"/>
        <v>2.5340044218130258E-3</v>
      </c>
      <c r="Q145" s="3">
        <f t="shared" si="28"/>
        <v>2.5842818805099171E-3</v>
      </c>
      <c r="R145" s="3">
        <f t="shared" si="28"/>
        <v>2.6359485234920565E-3</v>
      </c>
      <c r="S145" s="3">
        <f t="shared" si="28"/>
        <v>2.6889652412290898E-3</v>
      </c>
      <c r="T145" s="3">
        <f t="shared" si="28"/>
        <v>2.7434064933563708E-3</v>
      </c>
      <c r="U145" s="3">
        <f t="shared" si="28"/>
        <v>2.799246282545471E-3</v>
      </c>
      <c r="V145" s="3">
        <f t="shared" si="28"/>
        <v>2.7422440022180374E-3</v>
      </c>
      <c r="W145" s="3">
        <f t="shared" si="28"/>
        <v>2.7987031842538084E-3</v>
      </c>
      <c r="X145" s="3">
        <f t="shared" si="28"/>
        <v>2.8566157660039173E-3</v>
      </c>
      <c r="Y145" s="3">
        <f t="shared" si="28"/>
        <v>2.9161343426622401E-3</v>
      </c>
      <c r="Z145" s="3">
        <f t="shared" si="28"/>
        <v>2.977379689894906E-3</v>
      </c>
      <c r="AA145" s="3">
        <f t="shared" si="28"/>
        <v>3.0402956753631397E-3</v>
      </c>
      <c r="AB145" s="3">
        <f t="shared" si="28"/>
        <v>3.1050950991896656E-3</v>
      </c>
      <c r="AC145" s="3">
        <f t="shared" si="28"/>
        <v>3.1717657497724659E-3</v>
      </c>
      <c r="AD145" s="3">
        <f t="shared" si="28"/>
        <v>3.2403804860043368E-3</v>
      </c>
      <c r="AE145" s="3">
        <f t="shared" si="28"/>
        <v>3.3111030780425218E-3</v>
      </c>
      <c r="AF145" s="3">
        <f t="shared" si="28"/>
        <v>3.3839957027817632E-3</v>
      </c>
      <c r="AG145" s="3">
        <f t="shared" si="28"/>
        <v>3.4591105669922071E-3</v>
      </c>
      <c r="AH145" s="3">
        <f t="shared" si="28"/>
        <v>3.536573485692703E-3</v>
      </c>
      <c r="AI145" s="3">
        <f t="shared" si="28"/>
        <v>3.6163504105108345E-3</v>
      </c>
      <c r="AJ145" s="3">
        <f t="shared" si="28"/>
        <v>3.6986731219171291E-3</v>
      </c>
      <c r="AK145" s="3">
        <f t="shared" si="28"/>
        <v>3.7835267482520829E-3</v>
      </c>
      <c r="AL145" s="3">
        <f t="shared" si="28"/>
        <v>3.8710203911349298E-3</v>
      </c>
      <c r="AM145" s="3">
        <f t="shared" si="28"/>
        <v>3.9611058271747301E-3</v>
      </c>
    </row>
    <row r="146" spans="4:39" ht="15.75" customHeight="1" x14ac:dyDescent="0.45">
      <c r="D146" s="8" t="s">
        <v>90</v>
      </c>
      <c r="F146" s="3">
        <f t="shared" ref="F146:AM146" si="29">C65*E$95</f>
        <v>2.1135747670977791E-2</v>
      </c>
      <c r="G146" s="3">
        <f t="shared" si="29"/>
        <v>2.1699986764753227E-2</v>
      </c>
      <c r="H146" s="3">
        <f t="shared" si="29"/>
        <v>2.2453573993376899E-2</v>
      </c>
      <c r="I146" s="3">
        <f t="shared" si="29"/>
        <v>2.3141366731271422E-2</v>
      </c>
      <c r="J146" s="3">
        <f t="shared" si="29"/>
        <v>2.384919429659502E-2</v>
      </c>
      <c r="K146" s="3">
        <f t="shared" si="29"/>
        <v>2.4486691200969024E-2</v>
      </c>
      <c r="L146" s="3">
        <f t="shared" si="29"/>
        <v>2.523704196821365E-2</v>
      </c>
      <c r="M146" s="3">
        <f t="shared" si="29"/>
        <v>2.6011117925249353E-2</v>
      </c>
      <c r="N146" s="3">
        <f t="shared" si="29"/>
        <v>2.6810456935364806E-2</v>
      </c>
      <c r="O146" s="3">
        <f t="shared" si="29"/>
        <v>2.7633309670566774E-2</v>
      </c>
      <c r="P146" s="3">
        <f t="shared" si="29"/>
        <v>2.8482209701178408E-2</v>
      </c>
      <c r="Q146" s="3">
        <f t="shared" si="29"/>
        <v>2.9460813437813056E-2</v>
      </c>
      <c r="R146" s="3">
        <f t="shared" si="29"/>
        <v>3.0366126990628493E-2</v>
      </c>
      <c r="S146" s="3">
        <f t="shared" si="29"/>
        <v>3.1299555407906604E-2</v>
      </c>
      <c r="T146" s="3">
        <f t="shared" si="29"/>
        <v>3.2262460361870922E-2</v>
      </c>
      <c r="U146" s="3">
        <f t="shared" si="29"/>
        <v>3.3255045836640192E-2</v>
      </c>
      <c r="V146" s="3">
        <f t="shared" si="29"/>
        <v>3.4278050027725472E-2</v>
      </c>
      <c r="W146" s="3">
        <f t="shared" si="29"/>
        <v>3.533362770120433E-2</v>
      </c>
      <c r="X146" s="3">
        <f t="shared" si="29"/>
        <v>3.6540876673466775E-2</v>
      </c>
      <c r="Y146" s="3">
        <f t="shared" si="29"/>
        <v>3.7666735259387268E-2</v>
      </c>
      <c r="Z146" s="3">
        <f t="shared" si="29"/>
        <v>3.8829993455712732E-2</v>
      </c>
      <c r="AA146" s="3">
        <f t="shared" si="29"/>
        <v>4.0030559725614673E-2</v>
      </c>
      <c r="AB146" s="3">
        <f t="shared" si="29"/>
        <v>4.1271889026729305E-2</v>
      </c>
      <c r="AC146" s="3">
        <f t="shared" si="29"/>
        <v>4.2554523809447256E-2</v>
      </c>
      <c r="AD146" s="3">
        <f t="shared" si="29"/>
        <v>4.3880152414642062E-2</v>
      </c>
      <c r="AE146" s="3">
        <f t="shared" si="29"/>
        <v>4.5389704694832902E-2</v>
      </c>
      <c r="AF146" s="3">
        <f t="shared" si="29"/>
        <v>4.6811940555147723E-2</v>
      </c>
      <c r="AG146" s="3">
        <f t="shared" si="29"/>
        <v>4.8427547937890898E-2</v>
      </c>
      <c r="AH146" s="3">
        <f t="shared" si="29"/>
        <v>4.9954100485409436E-2</v>
      </c>
      <c r="AI146" s="3">
        <f t="shared" si="29"/>
        <v>5.1683674616884015E-2</v>
      </c>
      <c r="AJ146" s="3">
        <f t="shared" si="29"/>
        <v>5.3476648887718498E-2</v>
      </c>
      <c r="AK146" s="3">
        <f t="shared" si="29"/>
        <v>5.5334078693186711E-2</v>
      </c>
      <c r="AL146" s="3">
        <f t="shared" si="29"/>
        <v>5.72588432855375E-2</v>
      </c>
      <c r="AM146" s="3">
        <f t="shared" si="29"/>
        <v>5.9251541331488675E-2</v>
      </c>
    </row>
    <row r="147" spans="4:39" ht="15.75" customHeight="1" x14ac:dyDescent="0.45">
      <c r="D147" s="8" t="s">
        <v>153</v>
      </c>
      <c r="F147" s="3">
        <f t="shared" ref="F147:AM147" si="30">C66*E$95</f>
        <v>4.5290887866380981E-3</v>
      </c>
      <c r="G147" s="3">
        <f t="shared" si="30"/>
        <v>4.7842490504967751E-3</v>
      </c>
      <c r="H147" s="3">
        <f t="shared" si="30"/>
        <v>5.1347320372451049E-3</v>
      </c>
      <c r="I147" s="3">
        <f t="shared" si="30"/>
        <v>5.2311901806322376E-3</v>
      </c>
      <c r="J147" s="3">
        <f t="shared" si="30"/>
        <v>5.2395957166761781E-3</v>
      </c>
      <c r="K147" s="3">
        <f t="shared" si="30"/>
        <v>5.3392033445721927E-3</v>
      </c>
      <c r="L147" s="3">
        <f t="shared" si="30"/>
        <v>5.2538079933827676E-3</v>
      </c>
      <c r="M147" s="3">
        <f t="shared" si="30"/>
        <v>5.2596010510614502E-3</v>
      </c>
      <c r="N147" s="3">
        <f t="shared" si="30"/>
        <v>5.3620913870729616E-3</v>
      </c>
      <c r="O147" s="3">
        <f t="shared" si="30"/>
        <v>5.4670216974142911E-3</v>
      </c>
      <c r="P147" s="3">
        <f t="shared" si="30"/>
        <v>5.5748097279886572E-3</v>
      </c>
      <c r="Q147" s="3">
        <f t="shared" si="30"/>
        <v>5.6854201371218174E-3</v>
      </c>
      <c r="R147" s="3">
        <f t="shared" si="30"/>
        <v>5.7990867516825246E-3</v>
      </c>
      <c r="S147" s="3">
        <f t="shared" si="30"/>
        <v>5.9157235307039976E-3</v>
      </c>
      <c r="T147" s="3">
        <f t="shared" si="30"/>
        <v>6.0354942853840165E-3</v>
      </c>
      <c r="U147" s="3">
        <f t="shared" si="30"/>
        <v>6.1583418216000357E-3</v>
      </c>
      <c r="V147" s="3">
        <f t="shared" si="30"/>
        <v>6.2843091717496692E-3</v>
      </c>
      <c r="W147" s="3">
        <f t="shared" si="30"/>
        <v>6.4136947972483118E-3</v>
      </c>
      <c r="X147" s="3">
        <f t="shared" si="30"/>
        <v>6.5464111304256445E-3</v>
      </c>
      <c r="Y147" s="3">
        <f t="shared" si="30"/>
        <v>6.6828078686009679E-3</v>
      </c>
      <c r="Z147" s="3">
        <f t="shared" si="30"/>
        <v>6.9472192764214484E-3</v>
      </c>
      <c r="AA147" s="3">
        <f t="shared" si="30"/>
        <v>7.0940232425139929E-3</v>
      </c>
      <c r="AB147" s="3">
        <f t="shared" si="30"/>
        <v>7.2452218981092211E-3</v>
      </c>
      <c r="AC147" s="3">
        <f t="shared" si="30"/>
        <v>7.4007867494690878E-3</v>
      </c>
      <c r="AD147" s="3">
        <f t="shared" si="30"/>
        <v>7.5608878006767867E-3</v>
      </c>
      <c r="AE147" s="3">
        <f t="shared" si="30"/>
        <v>7.7259071820992183E-3</v>
      </c>
      <c r="AF147" s="3">
        <f t="shared" si="30"/>
        <v>7.8959899731574478E-3</v>
      </c>
      <c r="AG147" s="3">
        <f t="shared" si="30"/>
        <v>8.0712579896484848E-3</v>
      </c>
      <c r="AH147" s="3">
        <f t="shared" si="30"/>
        <v>8.2520047999496415E-3</v>
      </c>
      <c r="AI147" s="3">
        <f t="shared" si="30"/>
        <v>8.4381509578586155E-3</v>
      </c>
      <c r="AJ147" s="3">
        <f t="shared" si="30"/>
        <v>8.6302372844733032E-3</v>
      </c>
      <c r="AK147" s="3">
        <f t="shared" si="30"/>
        <v>8.8282290792548613E-3</v>
      </c>
      <c r="AL147" s="3">
        <f t="shared" si="30"/>
        <v>9.0323809126481719E-3</v>
      </c>
      <c r="AM147" s="3">
        <f t="shared" si="30"/>
        <v>9.2425802634077056E-3</v>
      </c>
    </row>
    <row r="148" spans="4:39" ht="15.75" customHeight="1" x14ac:dyDescent="0.45">
      <c r="D148" s="7" t="s">
        <v>26</v>
      </c>
      <c r="F148" s="3">
        <f t="shared" ref="F148:F149" si="31">C67*E$95</f>
        <v>1.1742082039432108E-3</v>
      </c>
      <c r="G148" s="3">
        <f t="shared" ref="G148:AM148" si="32">D67*F$95*F$94</f>
        <v>1.1312999874240372E-3</v>
      </c>
      <c r="H148" s="3">
        <f t="shared" si="32"/>
        <v>1.1525217905268177E-3</v>
      </c>
      <c r="I148" s="3">
        <f t="shared" si="32"/>
        <v>1.1742878696767093E-3</v>
      </c>
      <c r="J148" s="3">
        <f t="shared" si="32"/>
        <v>1.1965598454291343E-3</v>
      </c>
      <c r="K148" s="3">
        <f t="shared" si="32"/>
        <v>1.2194682654337755E-3</v>
      </c>
      <c r="L148" s="3">
        <f t="shared" si="32"/>
        <v>1.242988825575453E-3</v>
      </c>
      <c r="M148" s="3">
        <f t="shared" si="32"/>
        <v>1.2671773756615743E-3</v>
      </c>
      <c r="N148" s="3">
        <f t="shared" si="32"/>
        <v>1.2921004634605889E-3</v>
      </c>
      <c r="O148" s="3">
        <f t="shared" si="32"/>
        <v>1.3174921807450051E-3</v>
      </c>
      <c r="P148" s="3">
        <f t="shared" si="32"/>
        <v>1.3436617791820502E-3</v>
      </c>
      <c r="Q148" s="3">
        <f t="shared" si="32"/>
        <v>1.3704895878752419E-3</v>
      </c>
      <c r="R148" s="3">
        <f t="shared" si="32"/>
        <v>1.3980970221820622E-3</v>
      </c>
      <c r="S148" s="3">
        <f t="shared" si="32"/>
        <v>1.4263851065873074E-3</v>
      </c>
      <c r="T148" s="3">
        <f t="shared" si="32"/>
        <v>1.4554539856609912E-3</v>
      </c>
      <c r="U148" s="3">
        <f t="shared" si="32"/>
        <v>1.4852357753204158E-3</v>
      </c>
      <c r="V148" s="3">
        <f t="shared" si="32"/>
        <v>1.5157652906414429E-3</v>
      </c>
      <c r="W148" s="3">
        <f t="shared" si="32"/>
        <v>1.5471759258995652E-3</v>
      </c>
      <c r="X148" s="3">
        <f t="shared" si="32"/>
        <v>1.5793519692504161E-3</v>
      </c>
      <c r="Y148" s="3">
        <f t="shared" si="32"/>
        <v>1.6124837134430608E-3</v>
      </c>
      <c r="Z148" s="3">
        <f t="shared" si="32"/>
        <v>1.6466186351771189E-3</v>
      </c>
      <c r="AA148" s="3">
        <f t="shared" si="32"/>
        <v>1.6816264611945722E-3</v>
      </c>
      <c r="AB148" s="3">
        <f t="shared" si="32"/>
        <v>1.7177742981113841E-3</v>
      </c>
      <c r="AC148" s="3">
        <f t="shared" si="32"/>
        <v>1.7549284516105469E-3</v>
      </c>
      <c r="AD148" s="3">
        <f t="shared" si="32"/>
        <v>1.7931764301005199E-3</v>
      </c>
      <c r="AE148" s="3">
        <f t="shared" si="32"/>
        <v>1.8326583268291727E-3</v>
      </c>
      <c r="AF148" s="3">
        <f t="shared" si="32"/>
        <v>1.8733503911557441E-3</v>
      </c>
      <c r="AG148" s="3">
        <f t="shared" si="32"/>
        <v>1.9152752464950279E-3</v>
      </c>
      <c r="AH148" s="3">
        <f t="shared" si="32"/>
        <v>1.9585426791462468E-3</v>
      </c>
      <c r="AI148" s="3">
        <f t="shared" si="32"/>
        <v>2.0030437474604051E-3</v>
      </c>
      <c r="AJ148" s="3">
        <f t="shared" si="32"/>
        <v>2.0490544912743626E-3</v>
      </c>
      <c r="AK148" s="3">
        <f t="shared" si="32"/>
        <v>2.0964271552869279E-3</v>
      </c>
      <c r="AL148" s="3">
        <f t="shared" si="32"/>
        <v>2.145291045600582E-3</v>
      </c>
      <c r="AM148" s="3">
        <f t="shared" si="32"/>
        <v>2.1955308425711823E-3</v>
      </c>
    </row>
    <row r="149" spans="4:39" ht="15.75" customHeight="1" x14ac:dyDescent="0.45">
      <c r="D149" s="7" t="s">
        <v>27</v>
      </c>
      <c r="F149" s="3">
        <f t="shared" si="31"/>
        <v>5.7032969905813089E-3</v>
      </c>
      <c r="G149" s="3">
        <f t="shared" ref="G149:AM149" si="33">D68*F$95*F$94</f>
        <v>6.0916153168986608E-3</v>
      </c>
      <c r="H149" s="3">
        <f t="shared" si="33"/>
        <v>6.1172310420269565E-3</v>
      </c>
      <c r="I149" s="3">
        <f t="shared" si="33"/>
        <v>6.0520990206415024E-3</v>
      </c>
      <c r="J149" s="3">
        <f t="shared" si="33"/>
        <v>6.0748422921786819E-3</v>
      </c>
      <c r="K149" s="3">
        <f t="shared" si="33"/>
        <v>6.0973413271688771E-3</v>
      </c>
      <c r="L149" s="3">
        <f t="shared" si="33"/>
        <v>6.1193296028330003E-3</v>
      </c>
      <c r="M149" s="3">
        <f t="shared" si="33"/>
        <v>6.2384116955646737E-3</v>
      </c>
      <c r="N149" s="3">
        <f t="shared" si="33"/>
        <v>6.4605023173029451E-3</v>
      </c>
      <c r="O149" s="3">
        <f t="shared" si="33"/>
        <v>6.6888064560900254E-3</v>
      </c>
      <c r="P149" s="3">
        <f t="shared" si="33"/>
        <v>6.8216674943088699E-3</v>
      </c>
      <c r="Q149" s="3">
        <f t="shared" si="33"/>
        <v>7.0632924913570155E-3</v>
      </c>
      <c r="R149" s="3">
        <f t="shared" si="33"/>
        <v>7.3131228852600181E-3</v>
      </c>
      <c r="S149" s="3">
        <f t="shared" si="33"/>
        <v>7.4610913267643764E-3</v>
      </c>
      <c r="T149" s="3">
        <f t="shared" si="33"/>
        <v>7.7251019238929524E-3</v>
      </c>
      <c r="U149" s="3">
        <f t="shared" si="33"/>
        <v>7.8831744997775906E-3</v>
      </c>
      <c r="V149" s="3">
        <f t="shared" si="33"/>
        <v>8.0452157734045814E-3</v>
      </c>
      <c r="W149" s="3">
        <f t="shared" si="33"/>
        <v>8.3309472933053488E-3</v>
      </c>
      <c r="X149" s="3">
        <f t="shared" si="33"/>
        <v>8.504202911348395E-3</v>
      </c>
      <c r="Y149" s="3">
        <f t="shared" si="33"/>
        <v>8.6826046108472495E-3</v>
      </c>
      <c r="Z149" s="3">
        <f t="shared" si="33"/>
        <v>8.8664080355691007E-3</v>
      </c>
      <c r="AA149" s="3">
        <f t="shared" si="33"/>
        <v>9.0549117141246194E-3</v>
      </c>
      <c r="AB149" s="3">
        <f t="shared" si="33"/>
        <v>9.3816903973775595E-3</v>
      </c>
      <c r="AC149" s="3">
        <f t="shared" si="33"/>
        <v>9.5846092357191395E-3</v>
      </c>
      <c r="AD149" s="3">
        <f t="shared" si="33"/>
        <v>9.9314386897874935E-3</v>
      </c>
      <c r="AE149" s="3">
        <f t="shared" si="33"/>
        <v>1.0150107656284647E-2</v>
      </c>
      <c r="AF149" s="3">
        <f t="shared" si="33"/>
        <v>1.0519582965720716E-2</v>
      </c>
      <c r="AG149" s="3">
        <f t="shared" si="33"/>
        <v>1.0755007153395155E-2</v>
      </c>
      <c r="AH149" s="3">
        <f t="shared" si="33"/>
        <v>1.1148627558217097E-2</v>
      </c>
      <c r="AI149" s="3">
        <f t="shared" si="33"/>
        <v>1.1401941331697692E-2</v>
      </c>
      <c r="AJ149" s="3">
        <f t="shared" si="33"/>
        <v>1.1821468218890557E-2</v>
      </c>
      <c r="AK149" s="3">
        <f t="shared" si="33"/>
        <v>1.2094772049732276E-2</v>
      </c>
      <c r="AL149" s="3">
        <f t="shared" si="33"/>
        <v>1.2541701497357248E-2</v>
      </c>
      <c r="AM149" s="3">
        <f t="shared" si="33"/>
        <v>1.2835411079646915E-2</v>
      </c>
    </row>
    <row r="150" spans="4:39" ht="15.75" customHeight="1" x14ac:dyDescent="0.45">
      <c r="D150" s="37" t="s">
        <v>156</v>
      </c>
      <c r="F150" s="3">
        <f t="shared" ref="F150:AM150" si="34">SUM(F137:F149)</f>
        <v>0.55107484955777075</v>
      </c>
      <c r="G150" s="3">
        <f t="shared" si="34"/>
        <v>0.5634015366092775</v>
      </c>
      <c r="H150" s="3">
        <f t="shared" si="34"/>
        <v>0.57774872056531112</v>
      </c>
      <c r="I150" s="3">
        <f t="shared" si="34"/>
        <v>0.5708902713549151</v>
      </c>
      <c r="J150" s="3">
        <f t="shared" si="34"/>
        <v>0.57070081185010391</v>
      </c>
      <c r="K150" s="3">
        <f t="shared" si="34"/>
        <v>0.57433804361327767</v>
      </c>
      <c r="L150" s="3">
        <f t="shared" si="34"/>
        <v>0.57411984893574497</v>
      </c>
      <c r="M150" s="3">
        <f t="shared" si="34"/>
        <v>0.57513667124538137</v>
      </c>
      <c r="N150" s="3">
        <f t="shared" si="34"/>
        <v>0.57508110357226849</v>
      </c>
      <c r="O150" s="3">
        <f t="shared" si="34"/>
        <v>0.57477649262709818</v>
      </c>
      <c r="P150" s="3">
        <f t="shared" si="34"/>
        <v>0.57406848967515645</v>
      </c>
      <c r="Q150" s="3">
        <f t="shared" si="34"/>
        <v>0.57440747343118181</v>
      </c>
      <c r="R150" s="3">
        <f t="shared" si="34"/>
        <v>0.57361428419524541</v>
      </c>
      <c r="S150" s="3">
        <f t="shared" si="34"/>
        <v>0.57293308771312146</v>
      </c>
      <c r="T150" s="3">
        <f t="shared" si="34"/>
        <v>0.57303658327517382</v>
      </c>
      <c r="U150" s="3">
        <f t="shared" si="34"/>
        <v>0.57338157438773196</v>
      </c>
      <c r="V150" s="3">
        <f t="shared" si="34"/>
        <v>0.57417980623063325</v>
      </c>
      <c r="W150" s="3">
        <f t="shared" si="34"/>
        <v>0.57656544340967675</v>
      </c>
      <c r="X150" s="3">
        <f t="shared" si="34"/>
        <v>0.57922922324586634</v>
      </c>
      <c r="Y150" s="3">
        <f t="shared" si="34"/>
        <v>0.58328973614003732</v>
      </c>
      <c r="Z150" s="3">
        <f t="shared" si="34"/>
        <v>0.58847892710604888</v>
      </c>
      <c r="AA150" s="3">
        <f t="shared" si="34"/>
        <v>0.59375944211995524</v>
      </c>
      <c r="AB150" s="3">
        <f t="shared" si="34"/>
        <v>0.5997005208493329</v>
      </c>
      <c r="AC150" s="3">
        <f t="shared" si="34"/>
        <v>0.60563847853309782</v>
      </c>
      <c r="AD150" s="3">
        <f t="shared" si="34"/>
        <v>0.61266027640681175</v>
      </c>
      <c r="AE150" s="3">
        <f t="shared" si="34"/>
        <v>0.62053324457900538</v>
      </c>
      <c r="AF150" s="3">
        <f t="shared" si="34"/>
        <v>0.628731136304016</v>
      </c>
      <c r="AG150" s="3">
        <f t="shared" si="34"/>
        <v>0.63793890646580598</v>
      </c>
      <c r="AH150" s="3">
        <f t="shared" si="34"/>
        <v>0.64737244691478524</v>
      </c>
      <c r="AI150" s="3">
        <f t="shared" si="34"/>
        <v>0.65754047297825424</v>
      </c>
      <c r="AJ150" s="3">
        <f t="shared" si="34"/>
        <v>0.66880718473480594</v>
      </c>
      <c r="AK150" s="3">
        <f t="shared" si="34"/>
        <v>0.68084472427687559</v>
      </c>
      <c r="AL150" s="3">
        <f t="shared" si="34"/>
        <v>0.69138577840868309</v>
      </c>
      <c r="AM150" s="3">
        <f t="shared" si="34"/>
        <v>0.70339622194430385</v>
      </c>
    </row>
    <row r="151" spans="4:39" ht="15.75" customHeight="1" x14ac:dyDescent="0.45">
      <c r="D151" s="11"/>
    </row>
    <row r="152" spans="4:39" ht="15.75" customHeight="1" x14ac:dyDescent="0.35">
      <c r="D152" s="37" t="s">
        <v>158</v>
      </c>
    </row>
    <row r="153" spans="4:39" ht="15.75" customHeight="1" x14ac:dyDescent="0.45">
      <c r="D153" s="8" t="s">
        <v>140</v>
      </c>
      <c r="F153" s="3">
        <f t="shared" ref="F153:AM153" si="35">C72*E$95</f>
        <v>7.0117004178323145E-2</v>
      </c>
      <c r="G153" s="3">
        <f t="shared" si="35"/>
        <v>7.1336570663657256E-2</v>
      </c>
      <c r="H153" s="3">
        <f t="shared" si="35"/>
        <v>7.2321395304248859E-2</v>
      </c>
      <c r="I153" s="3">
        <f t="shared" si="35"/>
        <v>7.2882005567452543E-2</v>
      </c>
      <c r="J153" s="3">
        <f t="shared" si="35"/>
        <v>7.3083326461914289E-2</v>
      </c>
      <c r="K153" s="3">
        <f t="shared" si="35"/>
        <v>7.309185268259176E-2</v>
      </c>
      <c r="L153" s="3">
        <f t="shared" si="35"/>
        <v>7.2802767908304061E-2</v>
      </c>
      <c r="M153" s="3">
        <f t="shared" si="35"/>
        <v>7.2391236284609417E-2</v>
      </c>
      <c r="N153" s="3">
        <f t="shared" si="35"/>
        <v>7.1949517157451737E-2</v>
      </c>
      <c r="O153" s="3">
        <f t="shared" si="35"/>
        <v>7.1767084827874861E-2</v>
      </c>
      <c r="P153" s="3">
        <f t="shared" si="35"/>
        <v>7.1763005225744886E-2</v>
      </c>
      <c r="Q153" s="3">
        <f t="shared" si="35"/>
        <v>7.1946407553396097E-2</v>
      </c>
      <c r="R153" s="3">
        <f t="shared" si="35"/>
        <v>7.2014113661802978E-2</v>
      </c>
      <c r="S153" s="3">
        <f t="shared" si="35"/>
        <v>7.2279385684237932E-2</v>
      </c>
      <c r="T153" s="3">
        <f t="shared" si="35"/>
        <v>7.2535667684342442E-2</v>
      </c>
      <c r="U153" s="3">
        <f t="shared" si="35"/>
        <v>7.2892373197484053E-2</v>
      </c>
      <c r="V153" s="3">
        <f t="shared" si="35"/>
        <v>7.3240766892573417E-2</v>
      </c>
      <c r="W153" s="3">
        <f t="shared" si="35"/>
        <v>7.3815796484694191E-2</v>
      </c>
      <c r="X153" s="3">
        <f t="shared" si="35"/>
        <v>7.4391035573018682E-2</v>
      </c>
      <c r="Y153" s="3">
        <f t="shared" si="35"/>
        <v>7.5333470518774537E-2</v>
      </c>
      <c r="Z153" s="3">
        <f t="shared" si="35"/>
        <v>7.6295354553556974E-2</v>
      </c>
      <c r="AA153" s="3">
        <f t="shared" si="35"/>
        <v>7.7527539721760075E-2</v>
      </c>
      <c r="AB153" s="3">
        <f t="shared" si="35"/>
        <v>7.8791788141937769E-2</v>
      </c>
      <c r="AC153" s="3">
        <f t="shared" si="35"/>
        <v>8.0219242087995288E-2</v>
      </c>
      <c r="AD153" s="3">
        <f t="shared" si="35"/>
        <v>8.1819607271609501E-2</v>
      </c>
      <c r="AE153" s="3">
        <f t="shared" si="35"/>
        <v>8.3467390092321889E-2</v>
      </c>
      <c r="AF153" s="3">
        <f t="shared" si="35"/>
        <v>8.5304891674290284E-2</v>
      </c>
      <c r="AG153" s="3">
        <f t="shared" si="35"/>
        <v>8.7198412209595233E-2</v>
      </c>
      <c r="AH153" s="3">
        <f t="shared" si="35"/>
        <v>8.9298480513740758E-2</v>
      </c>
      <c r="AI153" s="3">
        <f t="shared" si="35"/>
        <v>9.1463529132503191E-2</v>
      </c>
      <c r="AJ153" s="3">
        <f t="shared" si="35"/>
        <v>9.3545607708487397E-2</v>
      </c>
      <c r="AK153" s="3">
        <f t="shared" si="35"/>
        <v>9.6006991236896599E-2</v>
      </c>
      <c r="AL153" s="3">
        <f t="shared" si="35"/>
        <v>9.8388434941346123E-2</v>
      </c>
      <c r="AM153" s="3">
        <f t="shared" si="35"/>
        <v>0.10100819859295562</v>
      </c>
    </row>
    <row r="154" spans="4:39" ht="15.75" customHeight="1" x14ac:dyDescent="0.45">
      <c r="D154" s="8" t="s">
        <v>80</v>
      </c>
      <c r="F154" s="3">
        <f t="shared" ref="F154:AM154" si="36">C73*E$95</f>
        <v>3.8581126700991211E-3</v>
      </c>
      <c r="G154" s="3">
        <f t="shared" si="36"/>
        <v>4.0153518816669351E-3</v>
      </c>
      <c r="H154" s="3">
        <f t="shared" si="36"/>
        <v>4.1774091150468652E-3</v>
      </c>
      <c r="I154" s="3">
        <f t="shared" si="36"/>
        <v>4.2558835367855494E-3</v>
      </c>
      <c r="J154" s="3">
        <f t="shared" si="36"/>
        <v>4.3362171448354586E-3</v>
      </c>
      <c r="K154" s="3">
        <f t="shared" si="36"/>
        <v>4.4186510437838836E-3</v>
      </c>
      <c r="L154" s="3">
        <f t="shared" si="36"/>
        <v>4.5032639943280856E-3</v>
      </c>
      <c r="M154" s="3">
        <f t="shared" si="36"/>
        <v>4.5901972809263567E-3</v>
      </c>
      <c r="N154" s="3">
        <f t="shared" si="36"/>
        <v>4.6796433923545844E-3</v>
      </c>
      <c r="O154" s="3">
        <f t="shared" si="36"/>
        <v>4.7712189359251991E-3</v>
      </c>
      <c r="P154" s="3">
        <f t="shared" si="36"/>
        <v>4.8652884898810088E-3</v>
      </c>
      <c r="Q154" s="3">
        <f t="shared" si="36"/>
        <v>4.9618212105790403E-3</v>
      </c>
      <c r="R154" s="3">
        <f t="shared" si="36"/>
        <v>5.0610211651047482E-3</v>
      </c>
      <c r="S154" s="3">
        <f t="shared" si="36"/>
        <v>5.162813263159852E-3</v>
      </c>
      <c r="T154" s="3">
        <f t="shared" si="36"/>
        <v>5.3770767269784867E-3</v>
      </c>
      <c r="U154" s="3">
        <f t="shared" si="36"/>
        <v>5.4865227137891222E-3</v>
      </c>
      <c r="V154" s="3">
        <f t="shared" si="36"/>
        <v>5.5987481711951602E-3</v>
      </c>
      <c r="W154" s="3">
        <f t="shared" si="36"/>
        <v>5.830631633862101E-3</v>
      </c>
      <c r="X154" s="3">
        <f t="shared" si="36"/>
        <v>5.9512828458414945E-3</v>
      </c>
      <c r="Y154" s="3">
        <f t="shared" si="36"/>
        <v>6.196785478157261E-3</v>
      </c>
      <c r="Z154" s="3">
        <f t="shared" si="36"/>
        <v>6.3269318410266754E-3</v>
      </c>
      <c r="AA154" s="3">
        <f t="shared" si="36"/>
        <v>6.587307296620137E-3</v>
      </c>
      <c r="AB154" s="3">
        <f t="shared" si="36"/>
        <v>6.8570850107105121E-3</v>
      </c>
      <c r="AC154" s="3">
        <f t="shared" si="36"/>
        <v>7.0043160307475295E-3</v>
      </c>
      <c r="AD154" s="3">
        <f t="shared" si="36"/>
        <v>7.290856093509759E-3</v>
      </c>
      <c r="AE154" s="3">
        <f t="shared" si="36"/>
        <v>7.4499819255956744E-3</v>
      </c>
      <c r="AF154" s="3">
        <f t="shared" si="36"/>
        <v>7.7549901522082085E-3</v>
      </c>
      <c r="AG154" s="3">
        <f t="shared" si="36"/>
        <v>8.0712579896484848E-3</v>
      </c>
      <c r="AH154" s="3">
        <f t="shared" si="36"/>
        <v>8.2520047999496415E-3</v>
      </c>
      <c r="AI154" s="3">
        <f t="shared" si="36"/>
        <v>8.5888322249632314E-3</v>
      </c>
      <c r="AJ154" s="3">
        <f t="shared" si="36"/>
        <v>8.9384600446330616E-3</v>
      </c>
      <c r="AK154" s="3">
        <f t="shared" si="36"/>
        <v>9.1435229749425341E-3</v>
      </c>
      <c r="AL154" s="3">
        <f t="shared" si="36"/>
        <v>9.5162584615400368E-3</v>
      </c>
      <c r="AM154" s="3">
        <f t="shared" si="36"/>
        <v>9.902764567936824E-3</v>
      </c>
    </row>
    <row r="155" spans="4:39" ht="15.75" customHeight="1" x14ac:dyDescent="0.45">
      <c r="D155" s="8" t="s">
        <v>86</v>
      </c>
      <c r="F155" s="3">
        <f t="shared" ref="F155:AM155" si="37">C74*E$95</f>
        <v>9.2259216024109401E-4</v>
      </c>
      <c r="G155" s="3">
        <f t="shared" si="37"/>
        <v>9.3976320634758066E-4</v>
      </c>
      <c r="H155" s="3">
        <f t="shared" si="37"/>
        <v>1.0443522787617163E-3</v>
      </c>
      <c r="I155" s="3">
        <f t="shared" si="37"/>
        <v>1.0639708841963874E-3</v>
      </c>
      <c r="J155" s="3">
        <f t="shared" si="37"/>
        <v>1.0840542862088646E-3</v>
      </c>
      <c r="K155" s="3">
        <f t="shared" si="37"/>
        <v>1.1046627609459709E-3</v>
      </c>
      <c r="L155" s="3">
        <f t="shared" si="37"/>
        <v>1.1258159985820214E-3</v>
      </c>
      <c r="M155" s="3">
        <f t="shared" si="37"/>
        <v>1.1475493202315892E-3</v>
      </c>
      <c r="N155" s="3">
        <f t="shared" si="37"/>
        <v>1.1699108480886461E-3</v>
      </c>
      <c r="O155" s="3">
        <f t="shared" si="37"/>
        <v>1.1928047339812998E-3</v>
      </c>
      <c r="P155" s="3">
        <f t="shared" si="37"/>
        <v>1.2163221224702522E-3</v>
      </c>
      <c r="Q155" s="3">
        <f t="shared" si="37"/>
        <v>1.2404553026447601E-3</v>
      </c>
      <c r="R155" s="3">
        <f t="shared" si="37"/>
        <v>1.265255291276187E-3</v>
      </c>
      <c r="S155" s="3">
        <f t="shared" si="37"/>
        <v>1.290703315789963E-3</v>
      </c>
      <c r="T155" s="3">
        <f t="shared" si="37"/>
        <v>1.3168351168110579E-3</v>
      </c>
      <c r="U155" s="3">
        <f t="shared" si="37"/>
        <v>1.3436382156218258E-3</v>
      </c>
      <c r="V155" s="3">
        <f t="shared" si="37"/>
        <v>1.3711220011090187E-3</v>
      </c>
      <c r="W155" s="3">
        <f t="shared" si="37"/>
        <v>1.3993515921269042E-3</v>
      </c>
      <c r="X155" s="3">
        <f t="shared" si="37"/>
        <v>1.4283078830019586E-3</v>
      </c>
      <c r="Y155" s="3">
        <f t="shared" si="37"/>
        <v>1.45806717133112E-3</v>
      </c>
      <c r="Z155" s="3">
        <f t="shared" si="37"/>
        <v>1.488689844947453E-3</v>
      </c>
      <c r="AA155" s="3">
        <f t="shared" si="37"/>
        <v>1.5201478376815698E-3</v>
      </c>
      <c r="AB155" s="3">
        <f t="shared" si="37"/>
        <v>1.5525475495948328E-3</v>
      </c>
      <c r="AC155" s="3">
        <f t="shared" si="37"/>
        <v>1.585882874886233E-3</v>
      </c>
      <c r="AD155" s="3">
        <f t="shared" si="37"/>
        <v>1.6201902430021684E-3</v>
      </c>
      <c r="AE155" s="3">
        <f t="shared" si="37"/>
        <v>1.6555515390212609E-3</v>
      </c>
      <c r="AF155" s="3">
        <f t="shared" si="37"/>
        <v>1.6919978513908816E-3</v>
      </c>
      <c r="AG155" s="3">
        <f t="shared" si="37"/>
        <v>1.7295552834961036E-3</v>
      </c>
      <c r="AH155" s="3">
        <f t="shared" si="37"/>
        <v>1.7682867428463515E-3</v>
      </c>
      <c r="AI155" s="3">
        <f t="shared" si="37"/>
        <v>1.8081752052554172E-3</v>
      </c>
      <c r="AJ155" s="3">
        <f t="shared" si="37"/>
        <v>1.8493365609585646E-3</v>
      </c>
      <c r="AK155" s="3">
        <f t="shared" si="37"/>
        <v>1.8917633741260414E-3</v>
      </c>
      <c r="AL155" s="3">
        <f t="shared" si="37"/>
        <v>1.9355101955674649E-3</v>
      </c>
      <c r="AM155" s="3">
        <f t="shared" si="37"/>
        <v>1.9805529135873651E-3</v>
      </c>
    </row>
    <row r="156" spans="4:39" ht="15.75" customHeight="1" x14ac:dyDescent="0.45">
      <c r="D156" s="7" t="s">
        <v>22</v>
      </c>
      <c r="F156" s="3">
        <f>C75*$Y$9</f>
        <v>0.14210612248450613</v>
      </c>
      <c r="G156" s="3">
        <f t="shared" ref="G156:AM156" si="38">D75*$Y$9*F$94</f>
        <v>0.1463474827895665</v>
      </c>
      <c r="H156" s="3">
        <f t="shared" si="38"/>
        <v>0.14901910030628643</v>
      </c>
      <c r="I156" s="3">
        <f t="shared" si="38"/>
        <v>0.14903375420153103</v>
      </c>
      <c r="J156" s="3">
        <f t="shared" si="38"/>
        <v>0.1485146773407752</v>
      </c>
      <c r="K156" s="3">
        <f t="shared" si="38"/>
        <v>0.14853430606407156</v>
      </c>
      <c r="L156" s="3">
        <f t="shared" si="38"/>
        <v>0.1485544927645481</v>
      </c>
      <c r="M156" s="3">
        <f t="shared" si="38"/>
        <v>0.14857715316648051</v>
      </c>
      <c r="N156" s="3">
        <f t="shared" si="38"/>
        <v>0.14807102723379834</v>
      </c>
      <c r="O156" s="3">
        <f t="shared" si="38"/>
        <v>0.14755034880704743</v>
      </c>
      <c r="P156" s="3">
        <f t="shared" si="38"/>
        <v>0.146506141611949</v>
      </c>
      <c r="Q156" s="3">
        <f t="shared" si="38"/>
        <v>0.14599129548681741</v>
      </c>
      <c r="R156" s="3">
        <f t="shared" si="38"/>
        <v>0.14494720044560472</v>
      </c>
      <c r="S156" s="3">
        <f t="shared" si="38"/>
        <v>0.14389838278427405</v>
      </c>
      <c r="T156" s="3">
        <f t="shared" si="38"/>
        <v>0.14285112116229551</v>
      </c>
      <c r="U156" s="3">
        <f t="shared" si="38"/>
        <v>0.1423331610593527</v>
      </c>
      <c r="V156" s="3">
        <f t="shared" si="38"/>
        <v>0.14128091906724036</v>
      </c>
      <c r="W156" s="3">
        <f t="shared" si="38"/>
        <v>0.14129946125283743</v>
      </c>
      <c r="X156" s="3">
        <f t="shared" si="38"/>
        <v>0.14131385572190155</v>
      </c>
      <c r="Y156" s="3">
        <f t="shared" si="38"/>
        <v>0.14186694634616617</v>
      </c>
      <c r="Z156" s="3">
        <f t="shared" si="38"/>
        <v>0.14242356118948929</v>
      </c>
      <c r="AA156" s="3">
        <f t="shared" si="38"/>
        <v>0.14297505742463842</v>
      </c>
      <c r="AB156" s="3">
        <f t="shared" si="38"/>
        <v>0.14406773673621201</v>
      </c>
      <c r="AC156" s="3">
        <f t="shared" si="38"/>
        <v>0.14462366916447542</v>
      </c>
      <c r="AD156" s="3">
        <f t="shared" si="38"/>
        <v>0.14518030099592608</v>
      </c>
      <c r="AE156" s="3">
        <f t="shared" si="38"/>
        <v>0.14627534836236505</v>
      </c>
      <c r="AF156" s="3">
        <f t="shared" si="38"/>
        <v>0.1473703345183188</v>
      </c>
      <c r="AG156" s="3">
        <f t="shared" si="38"/>
        <v>0.14899878596514476</v>
      </c>
      <c r="AH156" s="3">
        <f t="shared" si="38"/>
        <v>0.15009576819297327</v>
      </c>
      <c r="AI156" s="3">
        <f t="shared" si="38"/>
        <v>0.15172251885650578</v>
      </c>
      <c r="AJ156" s="3">
        <f t="shared" si="38"/>
        <v>0.15389050299377735</v>
      </c>
      <c r="AK156" s="3">
        <f t="shared" si="38"/>
        <v>0.1555205314576498</v>
      </c>
      <c r="AL156" s="3">
        <f t="shared" si="38"/>
        <v>0.15715198326578794</v>
      </c>
      <c r="AM156" s="3">
        <f t="shared" si="38"/>
        <v>0.15877836337614409</v>
      </c>
    </row>
    <row r="157" spans="4:39" ht="15.75" customHeight="1" x14ac:dyDescent="0.45">
      <c r="D157" s="8" t="s">
        <v>145</v>
      </c>
      <c r="F157" s="3">
        <f t="shared" ref="F157:AM157" si="39">C76*E$95</f>
        <v>1.6774402913474437E-4</v>
      </c>
      <c r="G157" s="3">
        <f t="shared" si="39"/>
        <v>1.7086603751774194E-4</v>
      </c>
      <c r="H157" s="3">
        <f t="shared" si="39"/>
        <v>1.7405871312695272E-4</v>
      </c>
      <c r="I157" s="3">
        <f t="shared" si="39"/>
        <v>1.7732848069939791E-4</v>
      </c>
      <c r="J157" s="3">
        <f t="shared" si="39"/>
        <v>1.8067571436814411E-4</v>
      </c>
      <c r="K157" s="3">
        <f t="shared" si="39"/>
        <v>1.8411046015766186E-4</v>
      </c>
      <c r="L157" s="3">
        <f t="shared" si="39"/>
        <v>1.8763599976367025E-4</v>
      </c>
      <c r="M157" s="3">
        <f t="shared" si="39"/>
        <v>1.9125822003859819E-4</v>
      </c>
      <c r="N157" s="3">
        <f t="shared" si="39"/>
        <v>1.949851413481077E-4</v>
      </c>
      <c r="O157" s="3">
        <f t="shared" si="39"/>
        <v>1.988007889968833E-4</v>
      </c>
      <c r="P157" s="3">
        <f t="shared" si="39"/>
        <v>2.0272035374504206E-4</v>
      </c>
      <c r="Q157" s="3">
        <f t="shared" si="39"/>
        <v>3.1011382566119002E-4</v>
      </c>
      <c r="R157" s="3">
        <f t="shared" si="39"/>
        <v>3.1631382281904676E-4</v>
      </c>
      <c r="S157" s="3">
        <f t="shared" si="39"/>
        <v>3.2267582894749075E-4</v>
      </c>
      <c r="T157" s="3">
        <f t="shared" si="39"/>
        <v>3.2920877920276448E-4</v>
      </c>
      <c r="U157" s="3">
        <f t="shared" si="39"/>
        <v>3.3590955390545645E-4</v>
      </c>
      <c r="V157" s="3">
        <f t="shared" si="39"/>
        <v>3.4278050027725468E-4</v>
      </c>
      <c r="W157" s="3">
        <f t="shared" si="39"/>
        <v>3.4983789803172605E-4</v>
      </c>
      <c r="X157" s="3">
        <f t="shared" si="39"/>
        <v>3.5707697075048966E-4</v>
      </c>
      <c r="Y157" s="3">
        <f t="shared" si="39"/>
        <v>3.6451679283278001E-4</v>
      </c>
      <c r="Z157" s="3">
        <f t="shared" si="39"/>
        <v>3.7217246123686325E-4</v>
      </c>
      <c r="AA157" s="3">
        <f t="shared" si="39"/>
        <v>3.8003695942039246E-4</v>
      </c>
      <c r="AB157" s="3">
        <f t="shared" si="39"/>
        <v>3.881368873987082E-4</v>
      </c>
      <c r="AC157" s="3">
        <f t="shared" si="39"/>
        <v>3.9647071872155824E-4</v>
      </c>
      <c r="AD157" s="3">
        <f t="shared" si="39"/>
        <v>4.050475607505421E-4</v>
      </c>
      <c r="AE157" s="3">
        <f t="shared" si="39"/>
        <v>4.1388788475531523E-4</v>
      </c>
      <c r="AF157" s="3">
        <f t="shared" si="39"/>
        <v>4.229994628477204E-4</v>
      </c>
      <c r="AG157" s="3">
        <f t="shared" si="39"/>
        <v>4.3238882087402589E-4</v>
      </c>
      <c r="AH157" s="3">
        <f t="shared" si="39"/>
        <v>4.4207168571158787E-4</v>
      </c>
      <c r="AI157" s="3">
        <f t="shared" si="39"/>
        <v>4.5204380131385431E-4</v>
      </c>
      <c r="AJ157" s="3">
        <f t="shared" si="39"/>
        <v>4.6233414023964114E-4</v>
      </c>
      <c r="AK157" s="3">
        <f t="shared" si="39"/>
        <v>4.7294084353151036E-4</v>
      </c>
      <c r="AL157" s="3">
        <f t="shared" si="39"/>
        <v>4.8387754889186622E-4</v>
      </c>
      <c r="AM157" s="3">
        <f t="shared" si="39"/>
        <v>4.9513822839684126E-4</v>
      </c>
    </row>
    <row r="158" spans="4:39" ht="15.75" customHeight="1" x14ac:dyDescent="0.45">
      <c r="D158" s="7" t="s">
        <v>23</v>
      </c>
      <c r="F158" s="3">
        <f t="shared" ref="F158:F160" si="40">C77*$Y$9</f>
        <v>1.3061224493061224E-2</v>
      </c>
      <c r="G158" s="3">
        <f t="shared" ref="G158:AM158" si="41">D77*$Y$9*F$94</f>
        <v>1.3304316617233318E-2</v>
      </c>
      <c r="H158" s="3">
        <f t="shared" si="41"/>
        <v>1.330527681306129E-2</v>
      </c>
      <c r="I158" s="3">
        <f t="shared" si="41"/>
        <v>1.2774321788702659E-2</v>
      </c>
      <c r="J158" s="3">
        <f t="shared" si="41"/>
        <v>1.2775456115335499E-2</v>
      </c>
      <c r="K158" s="3">
        <f t="shared" si="41"/>
        <v>1.2777144607662067E-2</v>
      </c>
      <c r="L158" s="3">
        <f t="shared" si="41"/>
        <v>1.2246427718941239E-2</v>
      </c>
      <c r="M158" s="3">
        <f t="shared" si="41"/>
        <v>1.2780830379912301E-2</v>
      </c>
      <c r="N158" s="3">
        <f t="shared" si="41"/>
        <v>1.2783110264788348E-2</v>
      </c>
      <c r="O158" s="3">
        <f t="shared" si="41"/>
        <v>1.2784145745014941E-2</v>
      </c>
      <c r="P158" s="3">
        <f t="shared" si="41"/>
        <v>1.2785990540679184E-2</v>
      </c>
      <c r="Q158" s="3">
        <f t="shared" si="41"/>
        <v>1.2787558728772325E-2</v>
      </c>
      <c r="R158" s="3">
        <f t="shared" si="41"/>
        <v>1.2789458862847472E-2</v>
      </c>
      <c r="S158" s="3">
        <f t="shared" si="41"/>
        <v>1.279096735860214E-2</v>
      </c>
      <c r="T158" s="3">
        <f t="shared" si="41"/>
        <v>1.2792637716026461E-2</v>
      </c>
      <c r="U158" s="3">
        <f t="shared" si="41"/>
        <v>1.2793992005335077E-2</v>
      </c>
      <c r="V158" s="3">
        <f t="shared" si="41"/>
        <v>1.2795253047599127E-2</v>
      </c>
      <c r="W158" s="3">
        <f t="shared" si="41"/>
        <v>1.2796932339879616E-2</v>
      </c>
      <c r="X158" s="3">
        <f t="shared" si="41"/>
        <v>1.2798235989908065E-2</v>
      </c>
      <c r="Y158" s="3">
        <f t="shared" si="41"/>
        <v>1.2800025234240555E-2</v>
      </c>
      <c r="Z158" s="3">
        <f t="shared" si="41"/>
        <v>1.2802117859729373E-2</v>
      </c>
      <c r="AA158" s="3">
        <f t="shared" si="41"/>
        <v>1.2803736485788513E-2</v>
      </c>
      <c r="AB158" s="3">
        <f t="shared" si="41"/>
        <v>1.2806021043218844E-2</v>
      </c>
      <c r="AC158" s="3">
        <f t="shared" si="41"/>
        <v>1.2808000221208154E-2</v>
      </c>
      <c r="AD158" s="3">
        <f t="shared" si="41"/>
        <v>1.2810026558464064E-2</v>
      </c>
      <c r="AE158" s="3">
        <f t="shared" si="41"/>
        <v>1.2812439272615916E-2</v>
      </c>
      <c r="AF158" s="3">
        <f t="shared" si="41"/>
        <v>1.2814811697245113E-2</v>
      </c>
      <c r="AG158" s="3">
        <f t="shared" si="41"/>
        <v>1.281709986796944E-2</v>
      </c>
      <c r="AH158" s="3">
        <f t="shared" si="41"/>
        <v>1.2819567390147177E-2</v>
      </c>
      <c r="AI158" s="3">
        <f t="shared" si="41"/>
        <v>1.282162131181739E-2</v>
      </c>
      <c r="AJ158" s="3">
        <f t="shared" si="41"/>
        <v>1.2824208582814777E-2</v>
      </c>
      <c r="AK158" s="3">
        <f t="shared" si="41"/>
        <v>1.2826435584136063E-2</v>
      </c>
      <c r="AL158" s="3">
        <f t="shared" si="41"/>
        <v>1.2828733327819421E-2</v>
      </c>
      <c r="AM158" s="3">
        <f t="shared" si="41"/>
        <v>1.2830574818274269E-2</v>
      </c>
    </row>
    <row r="159" spans="4:39" ht="15.75" customHeight="1" x14ac:dyDescent="0.45">
      <c r="D159" s="7" t="s">
        <v>24</v>
      </c>
      <c r="F159" s="3">
        <f t="shared" si="40"/>
        <v>2.089795918889796E-3</v>
      </c>
      <c r="G159" s="3">
        <f t="shared" ref="G159:AM159" si="42">D78*$Y$9*F$94</f>
        <v>2.1286906587573307E-3</v>
      </c>
      <c r="H159" s="3">
        <f t="shared" si="42"/>
        <v>2.1288442900898067E-3</v>
      </c>
      <c r="I159" s="3">
        <f t="shared" si="42"/>
        <v>2.1290536314504437E-3</v>
      </c>
      <c r="J159" s="3">
        <f t="shared" si="42"/>
        <v>2.1292426858892503E-3</v>
      </c>
      <c r="K159" s="3">
        <f t="shared" si="42"/>
        <v>2.1295241012770113E-3</v>
      </c>
      <c r="L159" s="3">
        <f t="shared" si="42"/>
        <v>2.1298135163376067E-3</v>
      </c>
      <c r="M159" s="3">
        <f t="shared" si="42"/>
        <v>2.1301383966520504E-3</v>
      </c>
      <c r="N159" s="3">
        <f t="shared" si="42"/>
        <v>2.1305183774647249E-3</v>
      </c>
      <c r="O159" s="3">
        <f t="shared" si="42"/>
        <v>1.5980182181268676E-3</v>
      </c>
      <c r="P159" s="3">
        <f t="shared" si="42"/>
        <v>1.598248817584898E-3</v>
      </c>
      <c r="Q159" s="3">
        <f t="shared" si="42"/>
        <v>1.5984448410965406E-3</v>
      </c>
      <c r="R159" s="3">
        <f t="shared" si="42"/>
        <v>1.598682357855934E-3</v>
      </c>
      <c r="S159" s="3">
        <f t="shared" si="42"/>
        <v>1.5988709198252675E-3</v>
      </c>
      <c r="T159" s="3">
        <f t="shared" si="42"/>
        <v>1.5990797145033076E-3</v>
      </c>
      <c r="U159" s="3">
        <f t="shared" si="42"/>
        <v>1.5992490006668846E-3</v>
      </c>
      <c r="V159" s="3">
        <f t="shared" si="42"/>
        <v>1.5994066309498909E-3</v>
      </c>
      <c r="W159" s="3">
        <f t="shared" si="42"/>
        <v>1.599616542484952E-3</v>
      </c>
      <c r="X159" s="3">
        <f t="shared" si="42"/>
        <v>1.5997794987385081E-3</v>
      </c>
      <c r="Y159" s="3">
        <f t="shared" si="42"/>
        <v>1.6000031542800694E-3</v>
      </c>
      <c r="Z159" s="3">
        <f t="shared" si="42"/>
        <v>1.6002647324661716E-3</v>
      </c>
      <c r="AA159" s="3">
        <f t="shared" si="42"/>
        <v>1.6004670607235641E-3</v>
      </c>
      <c r="AB159" s="3">
        <f t="shared" si="42"/>
        <v>1.6007526304023555E-3</v>
      </c>
      <c r="AC159" s="3">
        <f t="shared" si="42"/>
        <v>1.0673333517673463E-3</v>
      </c>
      <c r="AD159" s="3">
        <f t="shared" si="42"/>
        <v>1.0675022132053387E-3</v>
      </c>
      <c r="AE159" s="3">
        <f t="shared" si="42"/>
        <v>1.0677032727179933E-3</v>
      </c>
      <c r="AF159" s="3">
        <f t="shared" si="42"/>
        <v>1.0679009747704264E-3</v>
      </c>
      <c r="AG159" s="3">
        <f t="shared" si="42"/>
        <v>1.0680916556641202E-3</v>
      </c>
      <c r="AH159" s="3">
        <f t="shared" si="42"/>
        <v>1.0682972825122651E-3</v>
      </c>
      <c r="AI159" s="3">
        <f t="shared" si="42"/>
        <v>1.0684684426514495E-3</v>
      </c>
      <c r="AJ159" s="3">
        <f t="shared" si="42"/>
        <v>1.0686840485678983E-3</v>
      </c>
      <c r="AK159" s="3">
        <f t="shared" si="42"/>
        <v>1.0688696320113387E-3</v>
      </c>
      <c r="AL159" s="3">
        <f t="shared" si="42"/>
        <v>1.0690611106516186E-3</v>
      </c>
      <c r="AM159" s="3">
        <f t="shared" si="42"/>
        <v>1.0692145681895223E-3</v>
      </c>
    </row>
    <row r="160" spans="4:39" ht="15.75" customHeight="1" x14ac:dyDescent="0.45">
      <c r="D160" s="7" t="s">
        <v>25</v>
      </c>
      <c r="F160" s="3">
        <f t="shared" si="40"/>
        <v>2.2465306128065302E-2</v>
      </c>
      <c r="G160" s="3">
        <f t="shared" ref="G160:AM160" si="43">D79*$Y$9*F$94</f>
        <v>2.181907925226264E-2</v>
      </c>
      <c r="H160" s="3">
        <f t="shared" si="43"/>
        <v>2.5013920408555223E-2</v>
      </c>
      <c r="I160" s="3">
        <f t="shared" si="43"/>
        <v>2.1290536314504432E-2</v>
      </c>
      <c r="J160" s="3">
        <f t="shared" si="43"/>
        <v>2.0760116187420186E-2</v>
      </c>
      <c r="K160" s="3">
        <f t="shared" si="43"/>
        <v>2.2360003063408618E-2</v>
      </c>
      <c r="L160" s="3">
        <f t="shared" si="43"/>
        <v>2.2363041921544872E-2</v>
      </c>
      <c r="M160" s="3">
        <f t="shared" si="43"/>
        <v>2.236645316484653E-2</v>
      </c>
      <c r="N160" s="3">
        <f t="shared" si="43"/>
        <v>2.237044296337961E-2</v>
      </c>
      <c r="O160" s="3">
        <f t="shared" si="43"/>
        <v>2.2372255053776147E-2</v>
      </c>
      <c r="P160" s="3">
        <f t="shared" si="43"/>
        <v>2.237548344618857E-2</v>
      </c>
      <c r="Q160" s="3">
        <f t="shared" si="43"/>
        <v>2.2378227775351568E-2</v>
      </c>
      <c r="R160" s="3">
        <f t="shared" si="43"/>
        <v>2.2381553009983075E-2</v>
      </c>
      <c r="S160" s="3">
        <f t="shared" si="43"/>
        <v>2.2384192877553742E-2</v>
      </c>
      <c r="T160" s="3">
        <f t="shared" si="43"/>
        <v>2.2387116003046308E-2</v>
      </c>
      <c r="U160" s="3">
        <f t="shared" si="43"/>
        <v>2.2389486009336382E-2</v>
      </c>
      <c r="V160" s="3">
        <f t="shared" si="43"/>
        <v>2.2391692833298473E-2</v>
      </c>
      <c r="W160" s="3">
        <f t="shared" si="43"/>
        <v>2.2394631594789331E-2</v>
      </c>
      <c r="X160" s="3">
        <f t="shared" si="43"/>
        <v>2.1863653149426281E-2</v>
      </c>
      <c r="Y160" s="3">
        <f t="shared" si="43"/>
        <v>2.1866709775160951E-2</v>
      </c>
      <c r="Z160" s="3">
        <f t="shared" si="43"/>
        <v>2.1870284677037676E-2</v>
      </c>
      <c r="AA160" s="3">
        <f t="shared" si="43"/>
        <v>2.1873049829888712E-2</v>
      </c>
      <c r="AB160" s="3">
        <f t="shared" si="43"/>
        <v>2.1876952615498858E-2</v>
      </c>
      <c r="AC160" s="3">
        <f t="shared" si="43"/>
        <v>2.1880333711230597E-2</v>
      </c>
      <c r="AD160" s="3">
        <f t="shared" si="43"/>
        <v>2.188379537070944E-2</v>
      </c>
      <c r="AE160" s="3">
        <f t="shared" si="43"/>
        <v>2.1887917090718859E-2</v>
      </c>
      <c r="AF160" s="3">
        <f t="shared" si="43"/>
        <v>2.1891969982793739E-2</v>
      </c>
      <c r="AG160" s="3">
        <f t="shared" si="43"/>
        <v>2.1895878941114458E-2</v>
      </c>
      <c r="AH160" s="3">
        <f t="shared" si="43"/>
        <v>2.1900094291501433E-2</v>
      </c>
      <c r="AI160" s="3">
        <f t="shared" si="43"/>
        <v>2.1903603074354707E-2</v>
      </c>
      <c r="AJ160" s="3">
        <f t="shared" si="43"/>
        <v>2.1908022995641912E-2</v>
      </c>
      <c r="AK160" s="3">
        <f t="shared" si="43"/>
        <v>2.1911827456232442E-2</v>
      </c>
      <c r="AL160" s="3">
        <f t="shared" si="43"/>
        <v>2.1915752768358179E-2</v>
      </c>
      <c r="AM160" s="3">
        <f t="shared" si="43"/>
        <v>2.1918898647885206E-2</v>
      </c>
    </row>
    <row r="161" spans="3:40" ht="15.75" customHeight="1" x14ac:dyDescent="0.45">
      <c r="D161" s="8" t="s">
        <v>150</v>
      </c>
      <c r="F161" s="3">
        <f t="shared" ref="F161:AM161" si="44">C80*E$95</f>
        <v>1.0903361893758385E-3</v>
      </c>
      <c r="G161" s="3">
        <f t="shared" si="44"/>
        <v>1.1106292438653228E-3</v>
      </c>
      <c r="H161" s="3">
        <f t="shared" si="44"/>
        <v>1.1313816353251927E-3</v>
      </c>
      <c r="I161" s="3">
        <f t="shared" si="44"/>
        <v>1.1526351245460863E-3</v>
      </c>
      <c r="J161" s="3">
        <f t="shared" si="44"/>
        <v>1.1743921433929366E-3</v>
      </c>
      <c r="K161" s="3">
        <f t="shared" si="44"/>
        <v>1.1967179910248021E-3</v>
      </c>
      <c r="L161" s="3">
        <f t="shared" si="44"/>
        <v>1.2196339984638566E-3</v>
      </c>
      <c r="M161" s="3">
        <f t="shared" si="44"/>
        <v>1.243178430250888E-3</v>
      </c>
      <c r="N161" s="3">
        <f t="shared" si="44"/>
        <v>1.2674034187626999E-3</v>
      </c>
      <c r="O161" s="3">
        <f t="shared" si="44"/>
        <v>1.2922051284797414E-3</v>
      </c>
      <c r="P161" s="3">
        <f t="shared" si="44"/>
        <v>1.3176822993427736E-3</v>
      </c>
      <c r="Q161" s="3">
        <f t="shared" si="44"/>
        <v>1.3438265778651568E-3</v>
      </c>
      <c r="R161" s="3">
        <f t="shared" si="44"/>
        <v>1.3706932322158694E-3</v>
      </c>
      <c r="S161" s="3">
        <f t="shared" si="44"/>
        <v>1.3982619254391268E-3</v>
      </c>
      <c r="T161" s="3">
        <f t="shared" si="44"/>
        <v>1.4265713765453129E-3</v>
      </c>
      <c r="U161" s="3">
        <f t="shared" si="44"/>
        <v>1.455608066923645E-3</v>
      </c>
      <c r="V161" s="3">
        <f t="shared" si="44"/>
        <v>1.4853821678681037E-3</v>
      </c>
      <c r="W161" s="3">
        <f t="shared" si="44"/>
        <v>1.5159642248041463E-3</v>
      </c>
      <c r="X161" s="3">
        <f t="shared" si="44"/>
        <v>1.5473335399187886E-3</v>
      </c>
      <c r="Y161" s="3">
        <f t="shared" si="44"/>
        <v>1.579572768942047E-3</v>
      </c>
      <c r="Z161" s="3">
        <f t="shared" si="44"/>
        <v>1.6127473320264075E-3</v>
      </c>
      <c r="AA161" s="3">
        <f t="shared" si="44"/>
        <v>1.6468268241550343E-3</v>
      </c>
      <c r="AB161" s="3">
        <f t="shared" si="44"/>
        <v>1.6819265120610689E-3</v>
      </c>
      <c r="AC161" s="3">
        <f t="shared" si="44"/>
        <v>1.7180397811267527E-3</v>
      </c>
      <c r="AD161" s="3">
        <f t="shared" si="44"/>
        <v>1.7552060965856826E-3</v>
      </c>
      <c r="AE161" s="3">
        <f t="shared" si="44"/>
        <v>1.7935141672730326E-3</v>
      </c>
      <c r="AF161" s="3">
        <f t="shared" si="44"/>
        <v>1.8329976723401218E-3</v>
      </c>
      <c r="AG161" s="3">
        <f t="shared" si="44"/>
        <v>1.8736848904541124E-3</v>
      </c>
      <c r="AH161" s="3">
        <f t="shared" si="44"/>
        <v>1.9156439714168808E-3</v>
      </c>
      <c r="AI161" s="3">
        <f t="shared" si="44"/>
        <v>1.9588564723600353E-3</v>
      </c>
      <c r="AJ161" s="3">
        <f t="shared" si="44"/>
        <v>2.0034479410384449E-3</v>
      </c>
      <c r="AK161" s="3">
        <f t="shared" si="44"/>
        <v>2.0494103219698785E-3</v>
      </c>
      <c r="AL161" s="3">
        <f t="shared" si="44"/>
        <v>2.0968027118647538E-3</v>
      </c>
      <c r="AM161" s="3">
        <f t="shared" si="44"/>
        <v>2.1455989897196455E-3</v>
      </c>
    </row>
    <row r="162" spans="3:40" ht="15.75" customHeight="1" x14ac:dyDescent="0.45">
      <c r="D162" s="8" t="s">
        <v>90</v>
      </c>
      <c r="F162" s="3">
        <f t="shared" ref="F162:AM162" si="45">C81*E$95</f>
        <v>1.0232385777219407E-2</v>
      </c>
      <c r="G162" s="3">
        <f t="shared" si="45"/>
        <v>1.050826130734113E-2</v>
      </c>
      <c r="H162" s="3">
        <f t="shared" si="45"/>
        <v>1.0878669570434546E-2</v>
      </c>
      <c r="I162" s="3">
        <f t="shared" si="45"/>
        <v>1.1171694284062067E-2</v>
      </c>
      <c r="J162" s="3">
        <f t="shared" si="45"/>
        <v>1.1563245719561223E-2</v>
      </c>
      <c r="K162" s="3">
        <f t="shared" si="45"/>
        <v>1.1875124680169189E-2</v>
      </c>
      <c r="L162" s="3">
        <f t="shared" si="45"/>
        <v>1.2196339984638567E-2</v>
      </c>
      <c r="M162" s="3">
        <f t="shared" si="45"/>
        <v>1.2527413412528181E-2</v>
      </c>
      <c r="N162" s="3">
        <f t="shared" si="45"/>
        <v>1.2966511899649161E-2</v>
      </c>
      <c r="O162" s="3">
        <f t="shared" si="45"/>
        <v>1.331965286279118E-2</v>
      </c>
      <c r="P162" s="3">
        <f t="shared" si="45"/>
        <v>1.3784984054662861E-2</v>
      </c>
      <c r="Q162" s="3">
        <f t="shared" si="45"/>
        <v>1.4265235980414738E-2</v>
      </c>
      <c r="R162" s="3">
        <f t="shared" si="45"/>
        <v>1.4655873790615833E-2</v>
      </c>
      <c r="S162" s="3">
        <f t="shared" si="45"/>
        <v>1.5165763960532066E-2</v>
      </c>
      <c r="T162" s="3">
        <f t="shared" si="45"/>
        <v>1.5582548882264185E-2</v>
      </c>
      <c r="U162" s="3">
        <f t="shared" si="45"/>
        <v>1.6123658587461911E-2</v>
      </c>
      <c r="V162" s="3">
        <f t="shared" si="45"/>
        <v>1.6567724180067311E-2</v>
      </c>
      <c r="W162" s="3">
        <f t="shared" si="45"/>
        <v>1.7142057003554576E-2</v>
      </c>
      <c r="X162" s="3">
        <f t="shared" si="45"/>
        <v>1.7615797223690825E-2</v>
      </c>
      <c r="Y162" s="3">
        <f t="shared" si="45"/>
        <v>1.8225839641638999E-2</v>
      </c>
      <c r="Z162" s="3">
        <f t="shared" si="45"/>
        <v>1.8732680548922118E-2</v>
      </c>
      <c r="AA162" s="3">
        <f t="shared" si="45"/>
        <v>1.9381884930440019E-2</v>
      </c>
      <c r="AB162" s="3">
        <f t="shared" si="45"/>
        <v>1.9924360219800357E-2</v>
      </c>
      <c r="AC162" s="3">
        <f t="shared" si="45"/>
        <v>2.0616477373521031E-2</v>
      </c>
      <c r="AD162" s="3">
        <f t="shared" si="45"/>
        <v>2.1197489012611707E-2</v>
      </c>
      <c r="AE162" s="3">
        <f t="shared" si="45"/>
        <v>2.1936057892031707E-2</v>
      </c>
      <c r="AF162" s="3">
        <f t="shared" si="45"/>
        <v>2.2700971172827662E-2</v>
      </c>
      <c r="AG162" s="3">
        <f t="shared" si="45"/>
        <v>2.3348996327197401E-2</v>
      </c>
      <c r="AH162" s="3">
        <f t="shared" si="45"/>
        <v>2.4166585485566803E-2</v>
      </c>
      <c r="AI162" s="3">
        <f t="shared" si="45"/>
        <v>2.5013090339366603E-2</v>
      </c>
      <c r="AJ162" s="3">
        <f t="shared" si="45"/>
        <v>2.5890711853419901E-2</v>
      </c>
      <c r="AK162" s="3">
        <f t="shared" si="45"/>
        <v>2.6799981133452257E-2</v>
      </c>
      <c r="AL162" s="3">
        <f t="shared" si="45"/>
        <v>2.7742312803133665E-2</v>
      </c>
      <c r="AM162" s="3">
        <f t="shared" si="45"/>
        <v>2.8552971170884511E-2</v>
      </c>
    </row>
    <row r="163" spans="3:40" ht="15.75" customHeight="1" x14ac:dyDescent="0.45">
      <c r="D163" s="8" t="s">
        <v>153</v>
      </c>
      <c r="F163" s="3">
        <f t="shared" ref="F163:AM163" si="46">C82*E$95</f>
        <v>2.180672378751677E-3</v>
      </c>
      <c r="G163" s="3">
        <f t="shared" si="46"/>
        <v>2.3066915064895162E-3</v>
      </c>
      <c r="H163" s="3">
        <f t="shared" si="46"/>
        <v>2.4368219837773383E-3</v>
      </c>
      <c r="I163" s="3">
        <f t="shared" si="46"/>
        <v>2.4825987297915704E-3</v>
      </c>
      <c r="J163" s="3">
        <f t="shared" si="46"/>
        <v>2.5294600011540177E-3</v>
      </c>
      <c r="K163" s="3">
        <f t="shared" si="46"/>
        <v>2.577546442207266E-3</v>
      </c>
      <c r="L163" s="3">
        <f t="shared" si="46"/>
        <v>2.5330859968095486E-3</v>
      </c>
      <c r="M163" s="3">
        <f t="shared" si="46"/>
        <v>2.4863568605017761E-3</v>
      </c>
      <c r="N163" s="3">
        <f t="shared" si="46"/>
        <v>2.5348068375253999E-3</v>
      </c>
      <c r="O163" s="3">
        <f t="shared" si="46"/>
        <v>2.5844102569594829E-3</v>
      </c>
      <c r="P163" s="3">
        <f t="shared" si="46"/>
        <v>2.6353645986855472E-3</v>
      </c>
      <c r="Q163" s="3">
        <f t="shared" si="46"/>
        <v>2.6876531557303135E-3</v>
      </c>
      <c r="R163" s="3">
        <f t="shared" si="46"/>
        <v>2.7413864644317389E-3</v>
      </c>
      <c r="S163" s="3">
        <f t="shared" si="46"/>
        <v>2.7965238508782537E-3</v>
      </c>
      <c r="T163" s="3">
        <f t="shared" si="46"/>
        <v>2.9628790128248808E-3</v>
      </c>
      <c r="U163" s="3">
        <f t="shared" si="46"/>
        <v>3.0231859851491088E-3</v>
      </c>
      <c r="V163" s="3">
        <f t="shared" si="46"/>
        <v>3.0850245024952924E-3</v>
      </c>
      <c r="W163" s="3">
        <f t="shared" si="46"/>
        <v>3.1485410822855346E-3</v>
      </c>
      <c r="X163" s="3">
        <f t="shared" si="46"/>
        <v>3.2136927367544077E-3</v>
      </c>
      <c r="Y163" s="3">
        <f t="shared" si="46"/>
        <v>3.2806511354950205E-3</v>
      </c>
      <c r="Z163" s="3">
        <f t="shared" si="46"/>
        <v>3.3495521511317699E-3</v>
      </c>
      <c r="AA163" s="3">
        <f t="shared" si="46"/>
        <v>3.4203326347835329E-3</v>
      </c>
      <c r="AB163" s="3">
        <f t="shared" si="46"/>
        <v>3.4932319865883742E-3</v>
      </c>
      <c r="AC163" s="3">
        <f t="shared" si="46"/>
        <v>3.5682364684940246E-3</v>
      </c>
      <c r="AD163" s="3">
        <f t="shared" si="46"/>
        <v>3.6454280467548795E-3</v>
      </c>
      <c r="AE163" s="3">
        <f t="shared" si="46"/>
        <v>3.7249909627978372E-3</v>
      </c>
      <c r="AF163" s="3">
        <f t="shared" si="46"/>
        <v>3.8069951656294837E-3</v>
      </c>
      <c r="AG163" s="3">
        <f t="shared" si="46"/>
        <v>3.8914993878662336E-3</v>
      </c>
      <c r="AH163" s="3">
        <f t="shared" si="46"/>
        <v>3.9786451714042912E-3</v>
      </c>
      <c r="AI163" s="3">
        <f t="shared" si="46"/>
        <v>4.0683942118246883E-3</v>
      </c>
      <c r="AJ163" s="3">
        <f t="shared" si="46"/>
        <v>4.1610072621567707E-3</v>
      </c>
      <c r="AK163" s="3">
        <f t="shared" si="46"/>
        <v>4.2564675917835942E-3</v>
      </c>
      <c r="AL163" s="3">
        <f t="shared" si="46"/>
        <v>4.3548979400267968E-3</v>
      </c>
      <c r="AM163" s="3">
        <f t="shared" si="46"/>
        <v>4.4562440555715723E-3</v>
      </c>
    </row>
    <row r="164" spans="3:40" ht="15.75" customHeight="1" x14ac:dyDescent="0.45">
      <c r="D164" s="7" t="s">
        <v>26</v>
      </c>
      <c r="F164" s="3">
        <f t="shared" ref="F164:F165" si="47">C83*$Y$9</f>
        <v>3.1346938783346932E-3</v>
      </c>
      <c r="G164" s="3">
        <f t="shared" ref="G164:AM164" si="48">D83*$Y$9*F$94</f>
        <v>3.1930359881359957E-3</v>
      </c>
      <c r="H164" s="3">
        <f t="shared" si="48"/>
        <v>3.1932664351347088E-3</v>
      </c>
      <c r="I164" s="3">
        <f t="shared" si="48"/>
        <v>3.1935804471756647E-3</v>
      </c>
      <c r="J164" s="3">
        <f t="shared" si="48"/>
        <v>3.1938640288338748E-3</v>
      </c>
      <c r="K164" s="3">
        <f t="shared" si="48"/>
        <v>3.1942861519155168E-3</v>
      </c>
      <c r="L164" s="3">
        <f t="shared" si="48"/>
        <v>3.1947202745064105E-3</v>
      </c>
      <c r="M164" s="3">
        <f t="shared" si="48"/>
        <v>3.1952075949780753E-3</v>
      </c>
      <c r="N164" s="3">
        <f t="shared" si="48"/>
        <v>3.195777566197087E-3</v>
      </c>
      <c r="O164" s="3">
        <f t="shared" si="48"/>
        <v>3.1960364362537351E-3</v>
      </c>
      <c r="P164" s="3">
        <f t="shared" si="48"/>
        <v>3.1964976351697961E-3</v>
      </c>
      <c r="Q164" s="3">
        <f t="shared" si="48"/>
        <v>3.1968896821930812E-3</v>
      </c>
      <c r="R164" s="3">
        <f t="shared" si="48"/>
        <v>3.1973647157118681E-3</v>
      </c>
      <c r="S164" s="3">
        <f t="shared" si="48"/>
        <v>3.1977418396505349E-3</v>
      </c>
      <c r="T164" s="3">
        <f t="shared" si="48"/>
        <v>3.1981594290066153E-3</v>
      </c>
      <c r="U164" s="3">
        <f t="shared" si="48"/>
        <v>3.1984980013337692E-3</v>
      </c>
      <c r="V164" s="3">
        <f t="shared" si="48"/>
        <v>3.1988132618997818E-3</v>
      </c>
      <c r="W164" s="3">
        <f t="shared" si="48"/>
        <v>3.1992330849699041E-3</v>
      </c>
      <c r="X164" s="3">
        <f t="shared" si="48"/>
        <v>3.1995589974770163E-3</v>
      </c>
      <c r="Y164" s="3">
        <f t="shared" si="48"/>
        <v>3.2000063085601388E-3</v>
      </c>
      <c r="Z164" s="3">
        <f t="shared" si="48"/>
        <v>3.2005294649323432E-3</v>
      </c>
      <c r="AA164" s="3">
        <f t="shared" si="48"/>
        <v>3.2009341214471283E-3</v>
      </c>
      <c r="AB164" s="3">
        <f t="shared" si="48"/>
        <v>3.201505260804711E-3</v>
      </c>
      <c r="AC164" s="3">
        <f t="shared" si="48"/>
        <v>3.2020000553020385E-3</v>
      </c>
      <c r="AD164" s="3">
        <f t="shared" si="48"/>
        <v>3.2025066396160159E-3</v>
      </c>
      <c r="AE164" s="3">
        <f t="shared" si="48"/>
        <v>3.203109818153979E-3</v>
      </c>
      <c r="AF164" s="3">
        <f t="shared" si="48"/>
        <v>3.2037029243112782E-3</v>
      </c>
      <c r="AG164" s="3">
        <f t="shared" si="48"/>
        <v>3.2042749669923599E-3</v>
      </c>
      <c r="AH164" s="3">
        <f t="shared" si="48"/>
        <v>3.2048918475367943E-3</v>
      </c>
      <c r="AI164" s="3">
        <f t="shared" si="48"/>
        <v>3.2054053279543474E-3</v>
      </c>
      <c r="AJ164" s="3">
        <f t="shared" si="48"/>
        <v>3.2060521457036944E-3</v>
      </c>
      <c r="AK164" s="3">
        <f t="shared" si="48"/>
        <v>3.2066088960340158E-3</v>
      </c>
      <c r="AL164" s="3">
        <f t="shared" si="48"/>
        <v>3.2071833319548553E-3</v>
      </c>
      <c r="AM164" s="3">
        <f t="shared" si="48"/>
        <v>3.2076437045685672E-3</v>
      </c>
    </row>
    <row r="165" spans="3:40" ht="15.75" customHeight="1" x14ac:dyDescent="0.45">
      <c r="D165" s="7" t="s">
        <v>27</v>
      </c>
      <c r="F165" s="3">
        <f t="shared" si="47"/>
        <v>1.6718367351118368E-2</v>
      </c>
      <c r="G165" s="3">
        <f t="shared" ref="G165:AM165" si="49">D84*$Y$9*F$94</f>
        <v>1.7561697934747975E-2</v>
      </c>
      <c r="H165" s="3">
        <f t="shared" si="49"/>
        <v>1.7562965393240901E-2</v>
      </c>
      <c r="I165" s="3">
        <f t="shared" si="49"/>
        <v>1.703242905160355E-2</v>
      </c>
      <c r="J165" s="3">
        <f t="shared" si="49"/>
        <v>1.6501630815641686E-2</v>
      </c>
      <c r="K165" s="3">
        <f t="shared" si="49"/>
        <v>1.6503811784896839E-2</v>
      </c>
      <c r="L165" s="3">
        <f t="shared" si="49"/>
        <v>1.5973601372532051E-2</v>
      </c>
      <c r="M165" s="3">
        <f t="shared" si="49"/>
        <v>1.5976037974890379E-2</v>
      </c>
      <c r="N165" s="3">
        <f t="shared" si="49"/>
        <v>1.6511517425351611E-2</v>
      </c>
      <c r="O165" s="3">
        <f t="shared" si="49"/>
        <v>1.6512854920644301E-2</v>
      </c>
      <c r="P165" s="3">
        <f t="shared" si="49"/>
        <v>1.6515237781710611E-2</v>
      </c>
      <c r="Q165" s="3">
        <f t="shared" si="49"/>
        <v>1.7050078305029769E-2</v>
      </c>
      <c r="R165" s="3">
        <f t="shared" si="49"/>
        <v>1.7052611817129963E-2</v>
      </c>
      <c r="S165" s="3">
        <f t="shared" si="49"/>
        <v>1.7054623144802852E-2</v>
      </c>
      <c r="T165" s="3">
        <f t="shared" si="49"/>
        <v>1.7056850288035285E-2</v>
      </c>
      <c r="U165" s="3">
        <f t="shared" si="49"/>
        <v>1.7591739007335731E-2</v>
      </c>
      <c r="V165" s="3">
        <f t="shared" si="49"/>
        <v>1.7593472940448801E-2</v>
      </c>
      <c r="W165" s="3">
        <f t="shared" si="49"/>
        <v>1.7595781967334474E-2</v>
      </c>
      <c r="X165" s="3">
        <f t="shared" si="49"/>
        <v>1.7597574486123594E-2</v>
      </c>
      <c r="Y165" s="3">
        <f t="shared" si="49"/>
        <v>1.7600034697080765E-2</v>
      </c>
      <c r="Z165" s="3">
        <f t="shared" si="49"/>
        <v>1.7602912057127888E-2</v>
      </c>
      <c r="AA165" s="3">
        <f t="shared" si="49"/>
        <v>1.7605137667959209E-2</v>
      </c>
      <c r="AB165" s="3">
        <f t="shared" si="49"/>
        <v>1.760827893442591E-2</v>
      </c>
      <c r="AC165" s="3">
        <f t="shared" si="49"/>
        <v>1.8144666980044886E-2</v>
      </c>
      <c r="AD165" s="3">
        <f t="shared" si="49"/>
        <v>1.8147537624490759E-2</v>
      </c>
      <c r="AE165" s="3">
        <f t="shared" si="49"/>
        <v>1.8150955636205883E-2</v>
      </c>
      <c r="AF165" s="3">
        <f t="shared" si="49"/>
        <v>1.8154316571097246E-2</v>
      </c>
      <c r="AG165" s="3">
        <f t="shared" si="49"/>
        <v>1.86916039741221E-2</v>
      </c>
      <c r="AH165" s="3">
        <f t="shared" si="49"/>
        <v>1.8695202443964637E-2</v>
      </c>
      <c r="AI165" s="3">
        <f t="shared" si="49"/>
        <v>1.8698197746400365E-2</v>
      </c>
      <c r="AJ165" s="3">
        <f t="shared" si="49"/>
        <v>1.8701970849938215E-2</v>
      </c>
      <c r="AK165" s="3">
        <f t="shared" si="49"/>
        <v>1.8705218560198428E-2</v>
      </c>
      <c r="AL165" s="3">
        <f t="shared" si="49"/>
        <v>1.9243099991729136E-2</v>
      </c>
      <c r="AM165" s="3">
        <f t="shared" si="49"/>
        <v>1.9245862227411401E-2</v>
      </c>
    </row>
    <row r="166" spans="3:40" ht="15.75" customHeight="1" x14ac:dyDescent="0.45">
      <c r="D166" s="37" t="s">
        <v>156</v>
      </c>
      <c r="F166" s="3">
        <f t="shared" ref="F166:AM166" si="50">SUM(F153:F165)</f>
        <v>0.28814435763712054</v>
      </c>
      <c r="G166" s="3">
        <f t="shared" si="50"/>
        <v>0.29474243708758924</v>
      </c>
      <c r="H166" s="3">
        <f t="shared" si="50"/>
        <v>0.30238746224708984</v>
      </c>
      <c r="I166" s="3">
        <f t="shared" si="50"/>
        <v>0.29863979204250141</v>
      </c>
      <c r="J166" s="3">
        <f t="shared" si="50"/>
        <v>0.29782635864533064</v>
      </c>
      <c r="K166" s="3">
        <f t="shared" si="50"/>
        <v>0.29994774183411216</v>
      </c>
      <c r="L166" s="3">
        <f t="shared" si="50"/>
        <v>0.29903064144930019</v>
      </c>
      <c r="M166" s="3">
        <f t="shared" si="50"/>
        <v>0.29960301048684668</v>
      </c>
      <c r="N166" s="3">
        <f t="shared" si="50"/>
        <v>0.29982517252616003</v>
      </c>
      <c r="O166" s="3">
        <f t="shared" si="50"/>
        <v>0.29913983671587202</v>
      </c>
      <c r="P166" s="3">
        <f t="shared" si="50"/>
        <v>0.2987629669778144</v>
      </c>
      <c r="Q166" s="3">
        <f t="shared" si="50"/>
        <v>0.29975800842555195</v>
      </c>
      <c r="R166" s="3">
        <f t="shared" si="50"/>
        <v>0.29939152863739943</v>
      </c>
      <c r="S166" s="3">
        <f t="shared" si="50"/>
        <v>0.29934090675369324</v>
      </c>
      <c r="T166" s="3">
        <f t="shared" si="50"/>
        <v>0.29941575189188269</v>
      </c>
      <c r="U166" s="3">
        <f t="shared" si="50"/>
        <v>0.30056702140369562</v>
      </c>
      <c r="V166" s="3">
        <f t="shared" si="50"/>
        <v>0.30055110619702197</v>
      </c>
      <c r="W166" s="3">
        <f t="shared" si="50"/>
        <v>0.3020878367016549</v>
      </c>
      <c r="X166" s="3">
        <f t="shared" si="50"/>
        <v>0.30287718461655172</v>
      </c>
      <c r="Y166" s="3">
        <f t="shared" si="50"/>
        <v>0.30537262902266044</v>
      </c>
      <c r="Z166" s="3">
        <f t="shared" si="50"/>
        <v>0.30767779871363099</v>
      </c>
      <c r="AA166" s="3">
        <f t="shared" si="50"/>
        <v>0.31052245879530627</v>
      </c>
      <c r="AB166" s="3">
        <f t="shared" si="50"/>
        <v>0.31385032352865427</v>
      </c>
      <c r="AC166" s="3">
        <f t="shared" si="50"/>
        <v>0.31683466881952088</v>
      </c>
      <c r="AD166" s="3">
        <f t="shared" si="50"/>
        <v>0.32002549372723593</v>
      </c>
      <c r="AE166" s="3">
        <f t="shared" si="50"/>
        <v>0.32383884791657436</v>
      </c>
      <c r="AF166" s="3">
        <f t="shared" si="50"/>
        <v>0.32801887982007094</v>
      </c>
      <c r="AG166" s="3">
        <f t="shared" si="50"/>
        <v>0.33322153028013884</v>
      </c>
      <c r="AH166" s="3">
        <f t="shared" si="50"/>
        <v>0.33760553981927188</v>
      </c>
      <c r="AI166" s="3">
        <f t="shared" si="50"/>
        <v>0.34277273614727111</v>
      </c>
      <c r="AJ166" s="3">
        <f t="shared" si="50"/>
        <v>0.34845034712737777</v>
      </c>
      <c r="AK166" s="3">
        <f t="shared" si="50"/>
        <v>0.35386056906296448</v>
      </c>
      <c r="AL166" s="3">
        <f t="shared" si="50"/>
        <v>0.35993390839867184</v>
      </c>
      <c r="AM166" s="3">
        <f t="shared" si="50"/>
        <v>0.3655920258615255</v>
      </c>
    </row>
    <row r="167" spans="3:40" ht="15.75" customHeight="1" x14ac:dyDescent="0.35"/>
    <row r="168" spans="3:40" ht="15.75" customHeight="1" x14ac:dyDescent="0.35"/>
    <row r="169" spans="3:40" ht="15.75" customHeight="1" x14ac:dyDescent="0.35"/>
    <row r="170" spans="3:40" ht="15.75" customHeight="1" x14ac:dyDescent="0.35"/>
    <row r="171" spans="3:40" ht="15.75" customHeight="1" x14ac:dyDescent="0.45">
      <c r="C171" s="5">
        <v>1980</v>
      </c>
      <c r="D171" s="5">
        <v>1981</v>
      </c>
      <c r="E171" s="5">
        <v>1982</v>
      </c>
      <c r="F171" s="5">
        <v>1983</v>
      </c>
      <c r="G171" s="5">
        <v>1984</v>
      </c>
      <c r="H171" s="5">
        <v>1985</v>
      </c>
      <c r="I171" s="5">
        <v>1986</v>
      </c>
      <c r="J171" s="5">
        <v>1987</v>
      </c>
      <c r="K171" s="5">
        <v>1988</v>
      </c>
      <c r="L171" s="5">
        <v>1989</v>
      </c>
      <c r="M171" s="5">
        <v>1990</v>
      </c>
      <c r="N171" s="5">
        <v>1991</v>
      </c>
      <c r="O171" s="5">
        <v>1992</v>
      </c>
      <c r="P171" s="5">
        <v>1993</v>
      </c>
      <c r="Q171" s="5">
        <v>1994</v>
      </c>
      <c r="R171" s="5">
        <v>1995</v>
      </c>
      <c r="S171" s="5">
        <v>1996</v>
      </c>
      <c r="T171" s="5">
        <v>1997</v>
      </c>
      <c r="U171" s="5">
        <v>1998</v>
      </c>
      <c r="V171" s="5">
        <v>1999</v>
      </c>
      <c r="W171" s="5">
        <v>2000</v>
      </c>
      <c r="X171" s="5">
        <v>2001</v>
      </c>
      <c r="Y171" s="5">
        <v>2002</v>
      </c>
      <c r="Z171" s="5">
        <v>2003</v>
      </c>
      <c r="AA171" s="5">
        <v>2004</v>
      </c>
      <c r="AB171" s="5">
        <v>2005</v>
      </c>
      <c r="AC171" s="5">
        <v>2006</v>
      </c>
      <c r="AD171" s="5">
        <v>2007</v>
      </c>
      <c r="AE171" s="5">
        <v>2008</v>
      </c>
      <c r="AF171" s="5">
        <v>2009</v>
      </c>
      <c r="AG171" s="5">
        <v>2010</v>
      </c>
      <c r="AH171" s="5">
        <v>2011</v>
      </c>
      <c r="AI171" s="5">
        <v>2012</v>
      </c>
      <c r="AJ171" s="5">
        <v>2013</v>
      </c>
      <c r="AK171" s="5">
        <v>2014</v>
      </c>
      <c r="AL171" s="5">
        <v>2015</v>
      </c>
      <c r="AM171" s="5">
        <v>2016</v>
      </c>
      <c r="AN171" s="5">
        <v>2017</v>
      </c>
    </row>
    <row r="172" spans="3:40" ht="15.75" customHeight="1" x14ac:dyDescent="0.4">
      <c r="C172" s="50">
        <v>4172989</v>
      </c>
      <c r="D172" s="50">
        <v>4132385</v>
      </c>
      <c r="E172" s="50">
        <v>4010592</v>
      </c>
      <c r="F172" s="50">
        <v>4112419</v>
      </c>
      <c r="G172" s="50">
        <v>4227617</v>
      </c>
      <c r="H172" s="50">
        <v>4221461</v>
      </c>
      <c r="I172" s="50">
        <v>4280091</v>
      </c>
      <c r="J172" s="50">
        <v>4459963</v>
      </c>
      <c r="K172" s="50">
        <v>4606023</v>
      </c>
      <c r="L172" s="50">
        <v>4577594</v>
      </c>
      <c r="M172" s="50">
        <v>4655432</v>
      </c>
      <c r="N172" s="50">
        <v>4676163</v>
      </c>
      <c r="O172" s="50">
        <v>4805060</v>
      </c>
      <c r="P172" s="50">
        <v>4858768</v>
      </c>
      <c r="Q172" s="50">
        <v>5089119</v>
      </c>
      <c r="R172" s="50">
        <v>5288639</v>
      </c>
      <c r="S172" s="50">
        <v>5394429</v>
      </c>
      <c r="T172" s="50">
        <v>5444841</v>
      </c>
      <c r="U172" s="50">
        <v>5463709</v>
      </c>
      <c r="V172" s="50">
        <v>5482577</v>
      </c>
      <c r="W172" s="50">
        <v>5501444</v>
      </c>
      <c r="X172" s="50">
        <v>5520312</v>
      </c>
      <c r="Y172" s="50">
        <v>5539180</v>
      </c>
      <c r="Z172" s="50">
        <v>5579251</v>
      </c>
      <c r="AA172" s="50">
        <v>5619322</v>
      </c>
      <c r="AB172" s="50">
        <v>5621751</v>
      </c>
      <c r="AC172" s="50">
        <v>5614804</v>
      </c>
      <c r="AD172" s="50">
        <v>5689924</v>
      </c>
      <c r="AE172" s="50">
        <v>6044871</v>
      </c>
      <c r="AF172" s="50">
        <v>5417599</v>
      </c>
      <c r="AG172" s="50">
        <v>5673656</v>
      </c>
      <c r="AH172" s="50">
        <v>5902243</v>
      </c>
      <c r="AI172" s="51">
        <v>4942380</v>
      </c>
      <c r="AJ172" s="51">
        <v>5009010</v>
      </c>
      <c r="AK172" s="51">
        <v>5229383</v>
      </c>
      <c r="AL172" s="51">
        <v>5117429</v>
      </c>
      <c r="AM172" s="51">
        <v>4983659</v>
      </c>
      <c r="AN172" s="50">
        <v>5084101</v>
      </c>
    </row>
    <row r="173" spans="3:40" ht="15.75" customHeight="1" x14ac:dyDescent="0.45">
      <c r="D173" s="3">
        <f t="shared" ref="D173:AN173" si="51">(D172-C172)/C172</f>
        <v>-9.730195790115909E-3</v>
      </c>
      <c r="E173" s="3">
        <f t="shared" si="51"/>
        <v>-2.9472810495633876E-2</v>
      </c>
      <c r="F173" s="3">
        <f t="shared" si="51"/>
        <v>2.5389518554866711E-2</v>
      </c>
      <c r="G173" s="3">
        <f t="shared" si="51"/>
        <v>2.8012223462638413E-2</v>
      </c>
      <c r="H173" s="3">
        <f t="shared" si="51"/>
        <v>-1.4561394752646705E-3</v>
      </c>
      <c r="I173" s="3">
        <f t="shared" si="51"/>
        <v>1.3888556592137178E-2</v>
      </c>
      <c r="J173" s="3">
        <f t="shared" si="51"/>
        <v>4.2025274696262299E-2</v>
      </c>
      <c r="K173" s="3">
        <f t="shared" si="51"/>
        <v>3.2749150609545419E-2</v>
      </c>
      <c r="L173" s="3">
        <f t="shared" si="51"/>
        <v>-6.172135918557072E-3</v>
      </c>
      <c r="M173" s="3">
        <f t="shared" si="51"/>
        <v>1.7004129243440986E-2</v>
      </c>
      <c r="N173" s="3">
        <f t="shared" si="51"/>
        <v>4.4530776091241371E-3</v>
      </c>
      <c r="O173" s="3">
        <f t="shared" si="51"/>
        <v>2.7564693531855072E-2</v>
      </c>
      <c r="P173" s="3">
        <f t="shared" si="51"/>
        <v>1.1177383841200735E-2</v>
      </c>
      <c r="Q173" s="3">
        <f t="shared" si="51"/>
        <v>4.7409343273850491E-2</v>
      </c>
      <c r="R173" s="3">
        <f t="shared" si="51"/>
        <v>3.9205214104838182E-2</v>
      </c>
      <c r="S173" s="3">
        <f t="shared" si="51"/>
        <v>2.0003256036193812E-2</v>
      </c>
      <c r="T173" s="3">
        <f t="shared" si="51"/>
        <v>9.3451966834673331E-3</v>
      </c>
      <c r="U173" s="3">
        <f t="shared" si="51"/>
        <v>3.4652986193719889E-3</v>
      </c>
      <c r="V173" s="3">
        <f t="shared" si="51"/>
        <v>3.4533317934758237E-3</v>
      </c>
      <c r="W173" s="3">
        <f t="shared" si="51"/>
        <v>3.4412649380026949E-3</v>
      </c>
      <c r="X173" s="3">
        <f t="shared" si="51"/>
        <v>3.4296450168355801E-3</v>
      </c>
      <c r="Y173" s="3">
        <f t="shared" si="51"/>
        <v>3.4179227550906544E-3</v>
      </c>
      <c r="Z173" s="3">
        <f t="shared" si="51"/>
        <v>7.2341032427182365E-3</v>
      </c>
      <c r="AA173" s="3">
        <f t="shared" si="51"/>
        <v>7.1821468508945019E-3</v>
      </c>
      <c r="AB173" s="3">
        <f t="shared" si="51"/>
        <v>4.3225855361198382E-4</v>
      </c>
      <c r="AC173" s="3">
        <f t="shared" si="51"/>
        <v>-1.2357359833261915E-3</v>
      </c>
      <c r="AD173" s="3">
        <f t="shared" si="51"/>
        <v>1.3378917589999579E-2</v>
      </c>
      <c r="AE173" s="3">
        <f t="shared" si="51"/>
        <v>6.2381676802713004E-2</v>
      </c>
      <c r="AF173" s="3">
        <f t="shared" si="51"/>
        <v>-0.10376929466319464</v>
      </c>
      <c r="AG173" s="3">
        <f t="shared" si="51"/>
        <v>4.7263926326034836E-2</v>
      </c>
      <c r="AH173" s="3">
        <f t="shared" si="51"/>
        <v>4.028918919300007E-2</v>
      </c>
      <c r="AI173" s="3">
        <f t="shared" si="51"/>
        <v>-0.16262681831297018</v>
      </c>
      <c r="AJ173" s="3">
        <f t="shared" si="51"/>
        <v>1.3481359183227513E-2</v>
      </c>
      <c r="AK173" s="3">
        <f t="shared" si="51"/>
        <v>4.399532043258049E-2</v>
      </c>
      <c r="AL173" s="3">
        <f t="shared" si="51"/>
        <v>-2.140864419377965E-2</v>
      </c>
      <c r="AM173" s="3">
        <f t="shared" si="51"/>
        <v>-2.6140079324989171E-2</v>
      </c>
      <c r="AN173" s="3">
        <f t="shared" si="51"/>
        <v>2.0154268179263468E-2</v>
      </c>
    </row>
    <row r="174" spans="3:40" ht="15.75" customHeight="1" x14ac:dyDescent="0.35"/>
    <row r="175" spans="3:40" ht="15.75" customHeight="1" x14ac:dyDescent="0.35"/>
    <row r="176" spans="3:40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</sheetData>
  <pageMargins left="0.75" right="0.75" top="1" bottom="1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1000"/>
  <sheetViews>
    <sheetView workbookViewId="0"/>
  </sheetViews>
  <sheetFormatPr defaultColWidth="12.625" defaultRowHeight="15" customHeight="1" x14ac:dyDescent="0.35"/>
  <cols>
    <col min="1" max="1" width="18" customWidth="1"/>
    <col min="2" max="37" width="7.625" customWidth="1"/>
  </cols>
  <sheetData>
    <row r="1" spans="1:37" ht="14.25" customHeight="1" x14ac:dyDescent="0.45">
      <c r="A1" s="3" t="s">
        <v>196</v>
      </c>
    </row>
    <row r="2" spans="1:37" ht="14.25" customHeight="1" x14ac:dyDescent="0.45">
      <c r="A2" s="3" t="s">
        <v>197</v>
      </c>
    </row>
    <row r="3" spans="1:37" ht="14.25" customHeight="1" x14ac:dyDescent="0.35"/>
    <row r="4" spans="1:37" ht="14.25" customHeight="1" x14ac:dyDescent="0.45">
      <c r="A4" s="3" t="s">
        <v>198</v>
      </c>
    </row>
    <row r="5" spans="1:37" ht="14.25" customHeight="1" x14ac:dyDescent="0.35"/>
    <row r="6" spans="1:37" ht="14.25" customHeight="1" x14ac:dyDescent="0.45">
      <c r="A6" s="2" t="s">
        <v>199</v>
      </c>
      <c r="B6" s="52"/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</row>
    <row r="7" spans="1:37" ht="14.25" customHeight="1" x14ac:dyDescent="0.45">
      <c r="A7" s="1"/>
      <c r="B7" s="1">
        <f>'AEO Table 7'!C1</f>
        <v>2017</v>
      </c>
      <c r="C7" s="1">
        <f>'AEO Table 7'!D1</f>
        <v>2018</v>
      </c>
      <c r="D7" s="1">
        <f>'AEO Table 7'!E1</f>
        <v>2019</v>
      </c>
      <c r="E7" s="1">
        <f>'AEO Table 7'!F1</f>
        <v>2020</v>
      </c>
      <c r="F7" s="1">
        <f>'AEO Table 7'!G1</f>
        <v>2021</v>
      </c>
      <c r="G7" s="1">
        <f>'AEO Table 7'!H1</f>
        <v>2022</v>
      </c>
      <c r="H7" s="1">
        <f>'AEO Table 7'!I1</f>
        <v>2023</v>
      </c>
      <c r="I7" s="1">
        <f>'AEO Table 7'!J1</f>
        <v>2024</v>
      </c>
      <c r="J7" s="1">
        <f>'AEO Table 7'!K1</f>
        <v>2025</v>
      </c>
      <c r="K7" s="1">
        <f>'AEO Table 7'!L1</f>
        <v>2026</v>
      </c>
      <c r="L7" s="1">
        <f>'AEO Table 7'!M1</f>
        <v>2027</v>
      </c>
      <c r="M7" s="1">
        <f>'AEO Table 7'!N1</f>
        <v>2028</v>
      </c>
      <c r="N7" s="1">
        <f>'AEO Table 7'!O1</f>
        <v>2029</v>
      </c>
      <c r="O7" s="1">
        <f>'AEO Table 7'!P1</f>
        <v>2030</v>
      </c>
      <c r="P7" s="1">
        <f>'AEO Table 7'!Q1</f>
        <v>2031</v>
      </c>
      <c r="Q7" s="1">
        <f>'AEO Table 7'!R1</f>
        <v>2032</v>
      </c>
      <c r="R7" s="1">
        <f>'AEO Table 7'!S1</f>
        <v>2033</v>
      </c>
      <c r="S7" s="1">
        <f>'AEO Table 7'!T1</f>
        <v>2034</v>
      </c>
      <c r="T7" s="1">
        <f>'AEO Table 7'!U1</f>
        <v>2035</v>
      </c>
      <c r="U7" s="1">
        <f>'AEO Table 7'!V1</f>
        <v>2036</v>
      </c>
      <c r="V7" s="1">
        <f>'AEO Table 7'!W1</f>
        <v>2037</v>
      </c>
      <c r="W7" s="1">
        <f>'AEO Table 7'!X1</f>
        <v>2038</v>
      </c>
      <c r="X7" s="1">
        <f>'AEO Table 7'!Y1</f>
        <v>2039</v>
      </c>
      <c r="Y7" s="1">
        <f>'AEO Table 7'!Z1</f>
        <v>2040</v>
      </c>
      <c r="Z7" s="1">
        <f>'AEO Table 7'!AA1</f>
        <v>2041</v>
      </c>
      <c r="AA7" s="1">
        <f>'AEO Table 7'!AB1</f>
        <v>2042</v>
      </c>
      <c r="AB7" s="1">
        <f>'AEO Table 7'!AC1</f>
        <v>2043</v>
      </c>
      <c r="AC7" s="1">
        <f>'AEO Table 7'!AD1</f>
        <v>2044</v>
      </c>
      <c r="AD7" s="1">
        <f>'AEO Table 7'!AE1</f>
        <v>2045</v>
      </c>
      <c r="AE7" s="1">
        <f>'AEO Table 7'!AF1</f>
        <v>2046</v>
      </c>
      <c r="AF7" s="1">
        <f>'AEO Table 7'!AG1</f>
        <v>2047</v>
      </c>
      <c r="AG7" s="1">
        <f>'AEO Table 7'!AH1</f>
        <v>2048</v>
      </c>
      <c r="AH7" s="1">
        <f>'AEO Table 7'!AI1</f>
        <v>2049</v>
      </c>
      <c r="AI7" s="1">
        <f>'AEO Table 7'!AJ1</f>
        <v>2050</v>
      </c>
      <c r="AJ7" s="1"/>
      <c r="AK7" s="1"/>
    </row>
    <row r="8" spans="1:37" ht="14.25" customHeight="1" x14ac:dyDescent="0.45">
      <c r="A8" s="3" t="s">
        <v>200</v>
      </c>
      <c r="B8" s="53">
        <f t="array" ref="B8">INDEX('AEO Table 7'!$56:$56,MATCH(B7,'AEO Table 7'!$1:$1,0))</f>
        <v>1.4131050987478373</v>
      </c>
      <c r="C8" s="53">
        <f t="array" ref="C8">INDEX('AEO Table 7'!$56:$56,MATCH(C7,'AEO Table 7'!$1:$1,0))</f>
        <v>1.4243460479087744</v>
      </c>
      <c r="D8" s="53">
        <f t="array" ref="D8">INDEX('AEO Table 7'!$56:$56,MATCH(D7,'AEO Table 7'!$1:$1,0))</f>
        <v>1.4291955379129777</v>
      </c>
      <c r="E8" s="53">
        <f t="array" ref="E8">INDEX('AEO Table 7'!$56:$56,MATCH(E7,'AEO Table 7'!$1:$1,0))</f>
        <v>1.4274912341907311</v>
      </c>
      <c r="F8" s="53">
        <f t="array" ref="F8">INDEX('AEO Table 7'!$56:$56,MATCH(F7,'AEO Table 7'!$1:$1,0))</f>
        <v>1.4180897422751642</v>
      </c>
      <c r="G8" s="53">
        <f t="array" ref="G8">INDEX('AEO Table 7'!$56:$56,MATCH(G7,'AEO Table 7'!$1:$1,0))</f>
        <v>1.4036814480094737</v>
      </c>
      <c r="H8" s="53">
        <f t="array" ref="H8">INDEX('AEO Table 7'!$56:$56,MATCH(H7,'AEO Table 7'!$1:$1,0))</f>
        <v>1.384125002652226</v>
      </c>
      <c r="I8" s="53">
        <f t="array" ref="I8">INDEX('AEO Table 7'!$56:$56,MATCH(I7,'AEO Table 7'!$1:$1,0))</f>
        <v>1.3631945174385887</v>
      </c>
      <c r="J8" s="53">
        <f t="array" ref="J8">INDEX('AEO Table 7'!$56:$56,MATCH(J7,'AEO Table 7'!$1:$1,0))</f>
        <v>1.339879086989441</v>
      </c>
      <c r="K8" s="53">
        <f t="array" ref="K8">INDEX('AEO Table 7'!$56:$56,MATCH(K7,'AEO Table 7'!$1:$1,0))</f>
        <v>1.3240126333654816</v>
      </c>
      <c r="L8" s="53">
        <f t="array" ref="L8">INDEX('AEO Table 7'!$56:$56,MATCH(L7,'AEO Table 7'!$1:$1,0))</f>
        <v>1.3108248444205088</v>
      </c>
      <c r="M8" s="53">
        <f t="array" ref="M8">INDEX('AEO Table 7'!$56:$56,MATCH(M7,'AEO Table 7'!$1:$1,0))</f>
        <v>1.2993638823557869</v>
      </c>
      <c r="N8" s="53">
        <f t="array" ref="N8">INDEX('AEO Table 7'!$56:$56,MATCH(N7,'AEO Table 7'!$1:$1,0))</f>
        <v>1.2886713814177884</v>
      </c>
      <c r="O8" s="53">
        <f t="array" ref="O8">INDEX('AEO Table 7'!$56:$56,MATCH(O7,'AEO Table 7'!$1:$1,0))</f>
        <v>1.2797871627537203</v>
      </c>
      <c r="P8" s="53">
        <f t="array" ref="P8">INDEX('AEO Table 7'!$56:$56,MATCH(P7,'AEO Table 7'!$1:$1,0))</f>
        <v>1.270679073365619</v>
      </c>
      <c r="Q8" s="53">
        <f t="array" ref="Q8">INDEX('AEO Table 7'!$56:$56,MATCH(Q7,'AEO Table 7'!$1:$1,0))</f>
        <v>1.2644989003762708</v>
      </c>
      <c r="R8" s="53">
        <f t="array" ref="R8">INDEX('AEO Table 7'!$56:$56,MATCH(R7,'AEO Table 7'!$1:$1,0))</f>
        <v>1.2591942076141946</v>
      </c>
      <c r="S8" s="53">
        <f t="array" ref="S8">INDEX('AEO Table 7'!$56:$56,MATCH(S7,'AEO Table 7'!$1:$1,0))</f>
        <v>1.2548127653026564</v>
      </c>
      <c r="T8" s="53">
        <f t="array" ref="T8">INDEX('AEO Table 7'!$56:$56,MATCH(T7,'AEO Table 7'!$1:$1,0))</f>
        <v>1.2524551463158982</v>
      </c>
      <c r="U8" s="53">
        <f t="array" ref="U8">INDEX('AEO Table 7'!$56:$56,MATCH(U7,'AEO Table 7'!$1:$1,0))</f>
        <v>1.2533102964464948</v>
      </c>
      <c r="V8" s="53">
        <f t="array" ref="V8">INDEX('AEO Table 7'!$56:$56,MATCH(V7,'AEO Table 7'!$1:$1,0))</f>
        <v>1.2574925820369898</v>
      </c>
      <c r="W8" s="53">
        <f t="array" ref="W8">INDEX('AEO Table 7'!$56:$56,MATCH(W7,'AEO Table 7'!$1:$1,0))</f>
        <v>1.2628307456174026</v>
      </c>
      <c r="X8" s="53">
        <f t="array" ref="X8">INDEX('AEO Table 7'!$56:$56,MATCH(X7,'AEO Table 7'!$1:$1,0))</f>
        <v>1.2716676856854059</v>
      </c>
      <c r="Y8" s="53">
        <f t="array" ref="Y8">INDEX('AEO Table 7'!$56:$56,MATCH(Y7,'AEO Table 7'!$1:$1,0))</f>
        <v>1.280649023022544</v>
      </c>
      <c r="Z8" s="53">
        <f t="array" ref="Z8">INDEX('AEO Table 7'!$56:$56,MATCH(Z7,'AEO Table 7'!$1:$1,0))</f>
        <v>1.2921031060003407</v>
      </c>
      <c r="AA8" s="53">
        <f t="array" ref="AA8">INDEX('AEO Table 7'!$56:$56,MATCH(AA7,'AEO Table 7'!$1:$1,0))</f>
        <v>1.3049527549545812</v>
      </c>
      <c r="AB8" s="53">
        <f t="array" ref="AB8">INDEX('AEO Table 7'!$56:$56,MATCH(AB7,'AEO Table 7'!$1:$1,0))</f>
        <v>1.3192385682426322</v>
      </c>
      <c r="AC8" s="53">
        <f t="array" ref="AC8">INDEX('AEO Table 7'!$56:$56,MATCH(AC7,'AEO Table 7'!$1:$1,0))</f>
        <v>1.3362009170845732</v>
      </c>
      <c r="AD8" s="53">
        <f t="array" ref="AD8">INDEX('AEO Table 7'!$56:$56,MATCH(AD7,'AEO Table 7'!$1:$1,0))</f>
        <v>1.3522933528902394</v>
      </c>
      <c r="AE8" s="53">
        <f t="array" ref="AE8">INDEX('AEO Table 7'!$56:$56,MATCH(AE7,'AEO Table 7'!$1:$1,0))</f>
        <v>1.3699156477792684</v>
      </c>
      <c r="AF8" s="53">
        <f t="array" ref="AF8">INDEX('AEO Table 7'!$56:$56,MATCH(AF7,'AEO Table 7'!$1:$1,0))</f>
        <v>1.3891445561647033</v>
      </c>
      <c r="AG8" s="53">
        <f t="array" ref="AG8">INDEX('AEO Table 7'!$56:$56,MATCH(AG7,'AEO Table 7'!$1:$1,0))</f>
        <v>1.4087555511494556</v>
      </c>
      <c r="AH8" s="53">
        <f t="array" ref="AH8">INDEX('AEO Table 7'!$56:$56,MATCH(AH7,'AEO Table 7'!$1:$1,0))</f>
        <v>1.4274911350674073</v>
      </c>
      <c r="AI8" s="53">
        <f t="array" ref="AI8">INDEX('AEO Table 7'!$56:$56,MATCH(AI7,'AEO Table 7'!$1:$1,0))</f>
        <v>1.4478598261980238</v>
      </c>
      <c r="AJ8" s="53"/>
    </row>
    <row r="9" spans="1:37" ht="14.25" customHeight="1" x14ac:dyDescent="0.45">
      <c r="A9" s="3" t="s">
        <v>201</v>
      </c>
      <c r="B9" s="53">
        <f t="array" ref="B9">SUM(INDEX('AEO Table 7'!$57:$59,0,MATCH(B7,'AEO Table 7'!$1:$1,0)))</f>
        <v>1.3949158536110666</v>
      </c>
      <c r="C9" s="53">
        <f t="array" ref="C9">SUM(INDEX('AEO Table 7'!$57:$59,0,MATCH(C7,'AEO Table 7'!$1:$1,0)))</f>
        <v>1.4249094233732478</v>
      </c>
      <c r="D9" s="53">
        <f t="array" ref="D9">SUM(INDEX('AEO Table 7'!$57:$59,0,MATCH(D7,'AEO Table 7'!$1:$1,0)))</f>
        <v>1.447632543043186</v>
      </c>
      <c r="E9" s="53">
        <f t="array" ref="E9">SUM(INDEX('AEO Table 7'!$57:$59,0,MATCH(E7,'AEO Table 7'!$1:$1,0)))</f>
        <v>1.4542572170205423</v>
      </c>
      <c r="F9" s="53">
        <f t="array" ref="F9">SUM(INDEX('AEO Table 7'!$57:$59,0,MATCH(F7,'AEO Table 7'!$1:$1,0)))</f>
        <v>1.4507286261136754</v>
      </c>
      <c r="G9" s="53">
        <f t="array" ref="G9">SUM(INDEX('AEO Table 7'!$57:$59,0,MATCH(G7,'AEO Table 7'!$1:$1,0)))</f>
        <v>1.451860263824962</v>
      </c>
      <c r="H9" s="53">
        <f t="array" ref="H9">SUM(INDEX('AEO Table 7'!$57:$59,0,MATCH(H7,'AEO Table 7'!$1:$1,0)))</f>
        <v>1.4497358235142064</v>
      </c>
      <c r="I9" s="53">
        <f t="array" ref="I9">SUM(INDEX('AEO Table 7'!$57:$59,0,MATCH(I7,'AEO Table 7'!$1:$1,0)))</f>
        <v>1.4486002358524042</v>
      </c>
      <c r="J9" s="53">
        <f t="array" ref="J9">SUM(INDEX('AEO Table 7'!$57:$59,0,MATCH(J7,'AEO Table 7'!$1:$1,0)))</f>
        <v>1.4475019431674299</v>
      </c>
      <c r="K9" s="53">
        <f t="array" ref="K9">SUM(INDEX('AEO Table 7'!$57:$59,0,MATCH(K7,'AEO Table 7'!$1:$1,0)))</f>
        <v>1.4440456621659332</v>
      </c>
      <c r="L9" s="53">
        <f t="array" ref="L9">SUM(INDEX('AEO Table 7'!$57:$59,0,MATCH(L7,'AEO Table 7'!$1:$1,0)))</f>
        <v>1.4360337805096217</v>
      </c>
      <c r="M9" s="53">
        <f t="array" ref="M9">SUM(INDEX('AEO Table 7'!$57:$59,0,MATCH(M7,'AEO Table 7'!$1:$1,0)))</f>
        <v>1.4313495781121082</v>
      </c>
      <c r="N9" s="53">
        <f t="array" ref="N9">SUM(INDEX('AEO Table 7'!$57:$59,0,MATCH(N7,'AEO Table 7'!$1:$1,0)))</f>
        <v>1.4210780295644303</v>
      </c>
      <c r="O9" s="53">
        <f t="array" ref="O9">SUM(INDEX('AEO Table 7'!$57:$59,0,MATCH(O7,'AEO Table 7'!$1:$1,0)))</f>
        <v>1.41311235185184</v>
      </c>
      <c r="P9" s="53">
        <f t="array" ref="P9">SUM(INDEX('AEO Table 7'!$57:$59,0,MATCH(P7,'AEO Table 7'!$1:$1,0)))</f>
        <v>1.4062211123063015</v>
      </c>
      <c r="Q9" s="53">
        <f t="array" ref="Q9">SUM(INDEX('AEO Table 7'!$57:$59,0,MATCH(Q7,'AEO Table 7'!$1:$1,0)))</f>
        <v>1.4006035362602407</v>
      </c>
      <c r="R9" s="53">
        <f t="array" ref="R9">SUM(INDEX('AEO Table 7'!$57:$59,0,MATCH(R7,'AEO Table 7'!$1:$1,0)))</f>
        <v>1.3949993257851123</v>
      </c>
      <c r="S9" s="53">
        <f t="array" ref="S9">SUM(INDEX('AEO Table 7'!$57:$59,0,MATCH(S7,'AEO Table 7'!$1:$1,0)))</f>
        <v>1.3951343020855582</v>
      </c>
      <c r="T9" s="53">
        <f t="array" ref="T9">SUM(INDEX('AEO Table 7'!$57:$59,0,MATCH(T7,'AEO Table 7'!$1:$1,0)))</f>
        <v>1.3999107336143286</v>
      </c>
      <c r="U9" s="53">
        <f t="array" ref="U9">SUM(INDEX('AEO Table 7'!$57:$59,0,MATCH(U7,'AEO Table 7'!$1:$1,0)))</f>
        <v>1.4047567406214339</v>
      </c>
      <c r="V9" s="53">
        <f t="array" ref="V9">SUM(INDEX('AEO Table 7'!$57:$59,0,MATCH(V7,'AEO Table 7'!$1:$1,0)))</f>
        <v>1.4119755710890649</v>
      </c>
      <c r="W9" s="53">
        <f t="array" ref="W9">SUM(INDEX('AEO Table 7'!$57:$59,0,MATCH(W7,'AEO Table 7'!$1:$1,0)))</f>
        <v>1.4215275440866011</v>
      </c>
      <c r="X9" s="53">
        <f t="array" ref="X9">SUM(INDEX('AEO Table 7'!$57:$59,0,MATCH(X7,'AEO Table 7'!$1:$1,0)))</f>
        <v>1.4288550452246707</v>
      </c>
      <c r="Y9" s="53">
        <f t="array" ref="Y9">SUM(INDEX('AEO Table 7'!$57:$59,0,MATCH(Y7,'AEO Table 7'!$1:$1,0)))</f>
        <v>1.4362184977022241</v>
      </c>
      <c r="Z9" s="53">
        <f t="array" ref="Z9">SUM(INDEX('AEO Table 7'!$57:$59,0,MATCH(Z7,'AEO Table 7'!$1:$1,0)))</f>
        <v>1.4459473463191468</v>
      </c>
      <c r="AA9" s="53">
        <f t="array" ref="AA9">SUM(INDEX('AEO Table 7'!$57:$59,0,MATCH(AA7,'AEO Table 7'!$1:$1,0)))</f>
        <v>1.4580629622046217</v>
      </c>
      <c r="AB9" s="53">
        <f t="array" ref="AB9">SUM(INDEX('AEO Table 7'!$57:$59,0,MATCH(AB7,'AEO Table 7'!$1:$1,0)))</f>
        <v>1.4702348004716808</v>
      </c>
      <c r="AC9" s="53">
        <f t="array" ref="AC9">SUM(INDEX('AEO Table 7'!$57:$59,0,MATCH(AC7,'AEO Table 7'!$1:$1,0)))</f>
        <v>1.4847723670244077</v>
      </c>
      <c r="AD9" s="53">
        <f t="array" ref="AD9">SUM(INDEX('AEO Table 7'!$57:$59,0,MATCH(AD7,'AEO Table 7'!$1:$1,0)))</f>
        <v>1.5005952327621415</v>
      </c>
      <c r="AE9" s="53">
        <f t="array" ref="AE9">SUM(INDEX('AEO Table 7'!$57:$59,0,MATCH(AE7,'AEO Table 7'!$1:$1,0)))</f>
        <v>1.5175683911917142</v>
      </c>
      <c r="AF9" s="53">
        <f t="array" ref="AF9">SUM(INDEX('AEO Table 7'!$57:$59,0,MATCH(AF7,'AEO Table 7'!$1:$1,0)))</f>
        <v>1.5369477696704281</v>
      </c>
      <c r="AG9" s="53">
        <f t="array" ref="AG9">SUM(INDEX('AEO Table 7'!$57:$59,0,MATCH(AG7,'AEO Table 7'!$1:$1,0)))</f>
        <v>1.5576296585311482</v>
      </c>
      <c r="AH9" s="53">
        <f t="array" ref="AH9">SUM(INDEX('AEO Table 7'!$57:$59,0,MATCH(AH7,'AEO Table 7'!$1:$1,0)))</f>
        <v>1.5725182987360964</v>
      </c>
      <c r="AI9" s="53">
        <f t="array" ref="AI9">SUM(INDEX('AEO Table 7'!$57:$59,0,MATCH(AI7,'AEO Table 7'!$1:$1,0)))</f>
        <v>1.5933568742845032</v>
      </c>
      <c r="AJ9" s="53"/>
    </row>
    <row r="10" spans="1:37" ht="14.25" customHeight="1" x14ac:dyDescent="0.35"/>
    <row r="11" spans="1:37" ht="14.25" customHeight="1" x14ac:dyDescent="0.45">
      <c r="A11" s="3" t="s">
        <v>202</v>
      </c>
    </row>
    <row r="12" spans="1:37" ht="14.25" customHeight="1" x14ac:dyDescent="0.35"/>
    <row r="13" spans="1:37" ht="14.25" customHeight="1" x14ac:dyDescent="0.45">
      <c r="A13" s="2" t="s">
        <v>203</v>
      </c>
      <c r="B13" s="52"/>
      <c r="C13" s="52"/>
    </row>
    <row r="14" spans="1:37" ht="14.25" customHeight="1" x14ac:dyDescent="0.45">
      <c r="A14" s="3" t="s">
        <v>200</v>
      </c>
      <c r="B14" s="3">
        <v>114000</v>
      </c>
      <c r="C14" s="3" t="s">
        <v>204</v>
      </c>
    </row>
    <row r="15" spans="1:37" ht="14.25" customHeight="1" x14ac:dyDescent="0.45">
      <c r="A15" s="3" t="s">
        <v>201</v>
      </c>
      <c r="B15" s="3">
        <v>129500</v>
      </c>
      <c r="C15" s="3" t="s">
        <v>204</v>
      </c>
    </row>
    <row r="16" spans="1:37" ht="14.25" customHeight="1" x14ac:dyDescent="0.35"/>
    <row r="17" spans="1:37" ht="14.25" customHeight="1" x14ac:dyDescent="0.35"/>
    <row r="18" spans="1:37" ht="14.25" customHeight="1" x14ac:dyDescent="0.45">
      <c r="A18" s="2" t="s">
        <v>205</v>
      </c>
      <c r="B18" s="52"/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52"/>
      <c r="AB18" s="52"/>
      <c r="AC18" s="52"/>
      <c r="AD18" s="52"/>
      <c r="AE18" s="52"/>
      <c r="AF18" s="52"/>
      <c r="AG18" s="52"/>
      <c r="AH18" s="52"/>
      <c r="AI18" s="52"/>
      <c r="AJ18" s="52"/>
      <c r="AK18" s="52"/>
    </row>
    <row r="19" spans="1:37" ht="14.25" customHeight="1" x14ac:dyDescent="0.45">
      <c r="A19" s="1"/>
      <c r="B19" s="1">
        <f t="shared" ref="B19:AI19" si="0">B7</f>
        <v>2017</v>
      </c>
      <c r="C19" s="1">
        <f t="shared" si="0"/>
        <v>2018</v>
      </c>
      <c r="D19" s="1">
        <f t="shared" si="0"/>
        <v>2019</v>
      </c>
      <c r="E19" s="1">
        <f t="shared" si="0"/>
        <v>2020</v>
      </c>
      <c r="F19" s="1">
        <f t="shared" si="0"/>
        <v>2021</v>
      </c>
      <c r="G19" s="1">
        <f t="shared" si="0"/>
        <v>2022</v>
      </c>
      <c r="H19" s="1">
        <f t="shared" si="0"/>
        <v>2023</v>
      </c>
      <c r="I19" s="1">
        <f t="shared" si="0"/>
        <v>2024</v>
      </c>
      <c r="J19" s="1">
        <f t="shared" si="0"/>
        <v>2025</v>
      </c>
      <c r="K19" s="1">
        <f t="shared" si="0"/>
        <v>2026</v>
      </c>
      <c r="L19" s="1">
        <f t="shared" si="0"/>
        <v>2027</v>
      </c>
      <c r="M19" s="1">
        <f t="shared" si="0"/>
        <v>2028</v>
      </c>
      <c r="N19" s="1">
        <f t="shared" si="0"/>
        <v>2029</v>
      </c>
      <c r="O19" s="1">
        <f t="shared" si="0"/>
        <v>2030</v>
      </c>
      <c r="P19" s="1">
        <f t="shared" si="0"/>
        <v>2031</v>
      </c>
      <c r="Q19" s="1">
        <f t="shared" si="0"/>
        <v>2032</v>
      </c>
      <c r="R19" s="1">
        <f t="shared" si="0"/>
        <v>2033</v>
      </c>
      <c r="S19" s="1">
        <f t="shared" si="0"/>
        <v>2034</v>
      </c>
      <c r="T19" s="1">
        <f t="shared" si="0"/>
        <v>2035</v>
      </c>
      <c r="U19" s="1">
        <f t="shared" si="0"/>
        <v>2036</v>
      </c>
      <c r="V19" s="1">
        <f t="shared" si="0"/>
        <v>2037</v>
      </c>
      <c r="W19" s="1">
        <f t="shared" si="0"/>
        <v>2038</v>
      </c>
      <c r="X19" s="1">
        <f t="shared" si="0"/>
        <v>2039</v>
      </c>
      <c r="Y19" s="1">
        <f t="shared" si="0"/>
        <v>2040</v>
      </c>
      <c r="Z19" s="1">
        <f t="shared" si="0"/>
        <v>2041</v>
      </c>
      <c r="AA19" s="1">
        <f t="shared" si="0"/>
        <v>2042</v>
      </c>
      <c r="AB19" s="1">
        <f t="shared" si="0"/>
        <v>2043</v>
      </c>
      <c r="AC19" s="1">
        <f t="shared" si="0"/>
        <v>2044</v>
      </c>
      <c r="AD19" s="1">
        <f t="shared" si="0"/>
        <v>2045</v>
      </c>
      <c r="AE19" s="1">
        <f t="shared" si="0"/>
        <v>2046</v>
      </c>
      <c r="AF19" s="1">
        <f t="shared" si="0"/>
        <v>2047</v>
      </c>
      <c r="AG19" s="1">
        <f t="shared" si="0"/>
        <v>2048</v>
      </c>
      <c r="AH19" s="1">
        <f t="shared" si="0"/>
        <v>2049</v>
      </c>
      <c r="AI19" s="1">
        <f t="shared" si="0"/>
        <v>2050</v>
      </c>
      <c r="AJ19" s="1"/>
      <c r="AK19" s="1"/>
    </row>
    <row r="20" spans="1:37" ht="14.25" customHeight="1" x14ac:dyDescent="0.45">
      <c r="A20" s="3" t="s">
        <v>200</v>
      </c>
      <c r="B20" s="53">
        <f t="shared" ref="B20:AI20" si="1">B8/$B14*10^6</f>
        <v>12.395658760945942</v>
      </c>
      <c r="C20" s="53">
        <f t="shared" si="1"/>
        <v>12.494263578147145</v>
      </c>
      <c r="D20" s="53">
        <f t="shared" si="1"/>
        <v>12.536802964148928</v>
      </c>
      <c r="E20" s="53">
        <f t="shared" si="1"/>
        <v>12.521852931497641</v>
      </c>
      <c r="F20" s="53">
        <f t="shared" si="1"/>
        <v>12.439383704168106</v>
      </c>
      <c r="G20" s="53">
        <f t="shared" si="1"/>
        <v>12.31299515797784</v>
      </c>
      <c r="H20" s="53">
        <f t="shared" si="1"/>
        <v>12.141447391686194</v>
      </c>
      <c r="I20" s="53">
        <f t="shared" si="1"/>
        <v>11.957846644198147</v>
      </c>
      <c r="J20" s="53">
        <f t="shared" si="1"/>
        <v>11.753325324468781</v>
      </c>
      <c r="K20" s="53">
        <f t="shared" si="1"/>
        <v>11.61414590671475</v>
      </c>
      <c r="L20" s="53">
        <f t="shared" si="1"/>
        <v>11.498463547548324</v>
      </c>
      <c r="M20" s="53">
        <f t="shared" si="1"/>
        <v>11.397928792594623</v>
      </c>
      <c r="N20" s="53">
        <f t="shared" si="1"/>
        <v>11.304134924717442</v>
      </c>
      <c r="O20" s="53">
        <f t="shared" si="1"/>
        <v>11.226203182050178</v>
      </c>
      <c r="P20" s="53">
        <f t="shared" si="1"/>
        <v>11.146307661101922</v>
      </c>
      <c r="Q20" s="53">
        <f t="shared" si="1"/>
        <v>11.09209561733571</v>
      </c>
      <c r="R20" s="53">
        <f t="shared" si="1"/>
        <v>11.045563224685917</v>
      </c>
      <c r="S20" s="53">
        <f t="shared" si="1"/>
        <v>11.00712952019874</v>
      </c>
      <c r="T20" s="53">
        <f t="shared" si="1"/>
        <v>10.986448651893845</v>
      </c>
      <c r="U20" s="53">
        <f t="shared" si="1"/>
        <v>10.9939499688289</v>
      </c>
      <c r="V20" s="53">
        <f t="shared" si="1"/>
        <v>11.030636684534999</v>
      </c>
      <c r="W20" s="53">
        <f t="shared" si="1"/>
        <v>11.077462680854408</v>
      </c>
      <c r="X20" s="53">
        <f t="shared" si="1"/>
        <v>11.154979698994788</v>
      </c>
      <c r="Y20" s="53">
        <f t="shared" si="1"/>
        <v>11.233763359846877</v>
      </c>
      <c r="Z20" s="53">
        <f t="shared" si="1"/>
        <v>11.334237771932814</v>
      </c>
      <c r="AA20" s="53">
        <f t="shared" si="1"/>
        <v>11.446953990829661</v>
      </c>
      <c r="AB20" s="53">
        <f t="shared" si="1"/>
        <v>11.57226814247923</v>
      </c>
      <c r="AC20" s="53">
        <f t="shared" si="1"/>
        <v>11.721060676180466</v>
      </c>
      <c r="AD20" s="53">
        <f t="shared" si="1"/>
        <v>11.862222393774029</v>
      </c>
      <c r="AE20" s="53">
        <f t="shared" si="1"/>
        <v>12.01680392788832</v>
      </c>
      <c r="AF20" s="53">
        <f t="shared" si="1"/>
        <v>12.185478562848274</v>
      </c>
      <c r="AG20" s="53">
        <f t="shared" si="1"/>
        <v>12.357504834644347</v>
      </c>
      <c r="AH20" s="53">
        <f t="shared" si="1"/>
        <v>12.521852061994799</v>
      </c>
      <c r="AI20" s="53">
        <f t="shared" si="1"/>
        <v>12.700524791210736</v>
      </c>
      <c r="AJ20" s="53"/>
    </row>
    <row r="21" spans="1:37" ht="14.25" customHeight="1" x14ac:dyDescent="0.45">
      <c r="A21" s="3" t="s">
        <v>201</v>
      </c>
      <c r="B21" s="53">
        <f t="shared" ref="B21:AI21" si="2">B9/$B15*10^6</f>
        <v>10.77155099313565</v>
      </c>
      <c r="C21" s="53">
        <f t="shared" si="2"/>
        <v>11.003161570449789</v>
      </c>
      <c r="D21" s="53">
        <f t="shared" si="2"/>
        <v>11.178629676009157</v>
      </c>
      <c r="E21" s="53">
        <f t="shared" si="2"/>
        <v>11.229785459618087</v>
      </c>
      <c r="F21" s="53">
        <f t="shared" si="2"/>
        <v>11.202537653387454</v>
      </c>
      <c r="G21" s="53">
        <f t="shared" si="2"/>
        <v>11.211276168532526</v>
      </c>
      <c r="H21" s="53">
        <f t="shared" si="2"/>
        <v>11.194871224047924</v>
      </c>
      <c r="I21" s="53">
        <f t="shared" si="2"/>
        <v>11.186102207354471</v>
      </c>
      <c r="J21" s="53">
        <f t="shared" si="2"/>
        <v>11.177621182760076</v>
      </c>
      <c r="K21" s="53">
        <f t="shared" si="2"/>
        <v>11.15093175417709</v>
      </c>
      <c r="L21" s="53">
        <f t="shared" si="2"/>
        <v>11.089063942159241</v>
      </c>
      <c r="M21" s="53">
        <f t="shared" si="2"/>
        <v>11.052892495074195</v>
      </c>
      <c r="N21" s="53">
        <f t="shared" si="2"/>
        <v>10.97357551787205</v>
      </c>
      <c r="O21" s="53">
        <f t="shared" si="2"/>
        <v>10.912064493064403</v>
      </c>
      <c r="P21" s="53">
        <f t="shared" si="2"/>
        <v>10.858850288079548</v>
      </c>
      <c r="Q21" s="53">
        <f t="shared" si="2"/>
        <v>10.8154713224729</v>
      </c>
      <c r="R21" s="53">
        <f t="shared" si="2"/>
        <v>10.772195565908204</v>
      </c>
      <c r="S21" s="53">
        <f t="shared" si="2"/>
        <v>10.773237853942534</v>
      </c>
      <c r="T21" s="53">
        <f t="shared" si="2"/>
        <v>10.810121495091341</v>
      </c>
      <c r="U21" s="53">
        <f t="shared" si="2"/>
        <v>10.84754239862111</v>
      </c>
      <c r="V21" s="53">
        <f t="shared" si="2"/>
        <v>10.903286263236021</v>
      </c>
      <c r="W21" s="53">
        <f t="shared" si="2"/>
        <v>10.977046672483407</v>
      </c>
      <c r="X21" s="53">
        <f t="shared" si="2"/>
        <v>11.033629692854598</v>
      </c>
      <c r="Y21" s="53">
        <f t="shared" si="2"/>
        <v>11.090490329746903</v>
      </c>
      <c r="Z21" s="53">
        <f t="shared" si="2"/>
        <v>11.165616573893026</v>
      </c>
      <c r="AA21" s="53">
        <f t="shared" si="2"/>
        <v>11.259173453317542</v>
      </c>
      <c r="AB21" s="53">
        <f t="shared" si="2"/>
        <v>11.353164482406802</v>
      </c>
      <c r="AC21" s="53">
        <f t="shared" si="2"/>
        <v>11.46542368358616</v>
      </c>
      <c r="AD21" s="53">
        <f t="shared" si="2"/>
        <v>11.587607974997232</v>
      </c>
      <c r="AE21" s="53">
        <f t="shared" si="2"/>
        <v>11.718674835457252</v>
      </c>
      <c r="AF21" s="53">
        <f t="shared" si="2"/>
        <v>11.868322545717591</v>
      </c>
      <c r="AG21" s="53">
        <f t="shared" si="2"/>
        <v>12.028028251205779</v>
      </c>
      <c r="AH21" s="53">
        <f t="shared" si="2"/>
        <v>12.142998445838582</v>
      </c>
      <c r="AI21" s="53">
        <f t="shared" si="2"/>
        <v>12.303914087139022</v>
      </c>
      <c r="AJ21" s="53"/>
    </row>
    <row r="22" spans="1:37" ht="14.25" customHeight="1" x14ac:dyDescent="0.35"/>
    <row r="23" spans="1:37" ht="14.25" customHeight="1" x14ac:dyDescent="0.45">
      <c r="A23" s="3" t="s">
        <v>206</v>
      </c>
    </row>
    <row r="24" spans="1:37" ht="14.25" customHeight="1" x14ac:dyDescent="0.45">
      <c r="A24" s="3" t="s">
        <v>207</v>
      </c>
    </row>
    <row r="25" spans="1:37" ht="14.25" customHeight="1" x14ac:dyDescent="0.45">
      <c r="A25" s="3" t="s">
        <v>208</v>
      </c>
    </row>
    <row r="26" spans="1:37" ht="14.25" customHeight="1" x14ac:dyDescent="0.45">
      <c r="A26" s="3" t="s">
        <v>209</v>
      </c>
    </row>
    <row r="27" spans="1:37" ht="14.25" customHeight="1" x14ac:dyDescent="0.35"/>
    <row r="28" spans="1:37" ht="14.25" customHeight="1" x14ac:dyDescent="0.45">
      <c r="A28" s="2" t="s">
        <v>210</v>
      </c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  <c r="AF28" s="52"/>
      <c r="AG28" s="52"/>
      <c r="AH28" s="52"/>
      <c r="AI28" s="52"/>
      <c r="AJ28" s="52"/>
      <c r="AK28" s="52"/>
    </row>
    <row r="29" spans="1:37" ht="14.25" customHeight="1" x14ac:dyDescent="0.45">
      <c r="A29" s="1"/>
      <c r="B29" s="1">
        <f t="shared" ref="B29:AI29" si="3">B7</f>
        <v>2017</v>
      </c>
      <c r="C29" s="1">
        <f t="shared" si="3"/>
        <v>2018</v>
      </c>
      <c r="D29" s="1">
        <f t="shared" si="3"/>
        <v>2019</v>
      </c>
      <c r="E29" s="1">
        <f t="shared" si="3"/>
        <v>2020</v>
      </c>
      <c r="F29" s="1">
        <f t="shared" si="3"/>
        <v>2021</v>
      </c>
      <c r="G29" s="1">
        <f t="shared" si="3"/>
        <v>2022</v>
      </c>
      <c r="H29" s="1">
        <f t="shared" si="3"/>
        <v>2023</v>
      </c>
      <c r="I29" s="1">
        <f t="shared" si="3"/>
        <v>2024</v>
      </c>
      <c r="J29" s="1">
        <f t="shared" si="3"/>
        <v>2025</v>
      </c>
      <c r="K29" s="1">
        <f t="shared" si="3"/>
        <v>2026</v>
      </c>
      <c r="L29" s="1">
        <f t="shared" si="3"/>
        <v>2027</v>
      </c>
      <c r="M29" s="1">
        <f t="shared" si="3"/>
        <v>2028</v>
      </c>
      <c r="N29" s="1">
        <f t="shared" si="3"/>
        <v>2029</v>
      </c>
      <c r="O29" s="1">
        <f t="shared" si="3"/>
        <v>2030</v>
      </c>
      <c r="P29" s="1">
        <f t="shared" si="3"/>
        <v>2031</v>
      </c>
      <c r="Q29" s="1">
        <f t="shared" si="3"/>
        <v>2032</v>
      </c>
      <c r="R29" s="1">
        <f t="shared" si="3"/>
        <v>2033</v>
      </c>
      <c r="S29" s="1">
        <f t="shared" si="3"/>
        <v>2034</v>
      </c>
      <c r="T29" s="1">
        <f t="shared" si="3"/>
        <v>2035</v>
      </c>
      <c r="U29" s="1">
        <f t="shared" si="3"/>
        <v>2036</v>
      </c>
      <c r="V29" s="1">
        <f t="shared" si="3"/>
        <v>2037</v>
      </c>
      <c r="W29" s="1">
        <f t="shared" si="3"/>
        <v>2038</v>
      </c>
      <c r="X29" s="1">
        <f t="shared" si="3"/>
        <v>2039</v>
      </c>
      <c r="Y29" s="1">
        <f t="shared" si="3"/>
        <v>2040</v>
      </c>
      <c r="Z29" s="1">
        <f t="shared" si="3"/>
        <v>2041</v>
      </c>
      <c r="AA29" s="1">
        <f t="shared" si="3"/>
        <v>2042</v>
      </c>
      <c r="AB29" s="1">
        <f t="shared" si="3"/>
        <v>2043</v>
      </c>
      <c r="AC29" s="1">
        <f t="shared" si="3"/>
        <v>2044</v>
      </c>
      <c r="AD29" s="1">
        <f t="shared" si="3"/>
        <v>2045</v>
      </c>
      <c r="AE29" s="1">
        <f t="shared" si="3"/>
        <v>2046</v>
      </c>
      <c r="AF29" s="1">
        <f t="shared" si="3"/>
        <v>2047</v>
      </c>
      <c r="AG29" s="1">
        <f t="shared" si="3"/>
        <v>2048</v>
      </c>
      <c r="AH29" s="1">
        <f t="shared" si="3"/>
        <v>2049</v>
      </c>
      <c r="AI29" s="1">
        <f t="shared" si="3"/>
        <v>2050</v>
      </c>
      <c r="AJ29" s="1"/>
      <c r="AK29" s="1"/>
    </row>
    <row r="30" spans="1:37" ht="14.25" customHeight="1" x14ac:dyDescent="0.45">
      <c r="A30" s="3" t="s">
        <v>211</v>
      </c>
      <c r="B30" s="54">
        <f t="array" ref="B30">INDEX('EPA RFS'!$E$3:$E$17,MATCH(Calcs!B$29,'EPA RFS'!$A$3:$A$17,0))</f>
        <v>24</v>
      </c>
      <c r="C30" s="54">
        <f t="array" ref="C30">INDEX('EPA RFS'!$E$3:$E$17,MATCH(Calcs!C$29,'EPA RFS'!$A$3:$A$17,0))</f>
        <v>26</v>
      </c>
      <c r="D30" s="54">
        <f t="array" ref="D30">INDEX('EPA RFS'!$E$3:$E$17,MATCH(Calcs!D$29,'EPA RFS'!$A$3:$A$17,0))</f>
        <v>28</v>
      </c>
      <c r="E30" s="54">
        <f t="array" ref="E30">INDEX('EPA RFS'!$E$3:$E$17,MATCH(Calcs!E$29,'EPA RFS'!$A$3:$A$17,0))</f>
        <v>30</v>
      </c>
      <c r="F30" s="54">
        <f t="array" ref="F30">INDEX('EPA RFS'!$E$3:$E$17,MATCH(Calcs!F$29,'EPA RFS'!$A$3:$A$17,0))</f>
        <v>33</v>
      </c>
      <c r="G30" s="54">
        <f t="array" ref="G30">INDEX('EPA RFS'!$E$3:$E$17,MATCH(Calcs!G$29,'EPA RFS'!$A$3:$A$17,0))</f>
        <v>36</v>
      </c>
      <c r="H30" s="54">
        <f t="shared" ref="H30:AI30" si="4">$G$30</f>
        <v>36</v>
      </c>
      <c r="I30" s="54">
        <f t="shared" si="4"/>
        <v>36</v>
      </c>
      <c r="J30" s="54">
        <f t="shared" si="4"/>
        <v>36</v>
      </c>
      <c r="K30" s="54">
        <f t="shared" si="4"/>
        <v>36</v>
      </c>
      <c r="L30" s="54">
        <f t="shared" si="4"/>
        <v>36</v>
      </c>
      <c r="M30" s="54">
        <f t="shared" si="4"/>
        <v>36</v>
      </c>
      <c r="N30" s="54">
        <f t="shared" si="4"/>
        <v>36</v>
      </c>
      <c r="O30" s="54">
        <f t="shared" si="4"/>
        <v>36</v>
      </c>
      <c r="P30" s="54">
        <f t="shared" si="4"/>
        <v>36</v>
      </c>
      <c r="Q30" s="54">
        <f t="shared" si="4"/>
        <v>36</v>
      </c>
      <c r="R30" s="54">
        <f t="shared" si="4"/>
        <v>36</v>
      </c>
      <c r="S30" s="54">
        <f t="shared" si="4"/>
        <v>36</v>
      </c>
      <c r="T30" s="54">
        <f t="shared" si="4"/>
        <v>36</v>
      </c>
      <c r="U30" s="54">
        <f t="shared" si="4"/>
        <v>36</v>
      </c>
      <c r="V30" s="54">
        <f t="shared" si="4"/>
        <v>36</v>
      </c>
      <c r="W30" s="54">
        <f t="shared" si="4"/>
        <v>36</v>
      </c>
      <c r="X30" s="54">
        <f t="shared" si="4"/>
        <v>36</v>
      </c>
      <c r="Y30" s="54">
        <f t="shared" si="4"/>
        <v>36</v>
      </c>
      <c r="Z30" s="54">
        <f t="shared" si="4"/>
        <v>36</v>
      </c>
      <c r="AA30" s="54">
        <f t="shared" si="4"/>
        <v>36</v>
      </c>
      <c r="AB30" s="54">
        <f t="shared" si="4"/>
        <v>36</v>
      </c>
      <c r="AC30" s="54">
        <f t="shared" si="4"/>
        <v>36</v>
      </c>
      <c r="AD30" s="54">
        <f t="shared" si="4"/>
        <v>36</v>
      </c>
      <c r="AE30" s="54">
        <f t="shared" si="4"/>
        <v>36</v>
      </c>
      <c r="AF30" s="54">
        <f t="shared" si="4"/>
        <v>36</v>
      </c>
      <c r="AG30" s="54">
        <f t="shared" si="4"/>
        <v>36</v>
      </c>
      <c r="AH30" s="54">
        <f t="shared" si="4"/>
        <v>36</v>
      </c>
      <c r="AI30" s="54">
        <f t="shared" si="4"/>
        <v>36</v>
      </c>
    </row>
    <row r="31" spans="1:37" ht="14.25" customHeight="1" x14ac:dyDescent="0.45">
      <c r="A31" s="3" t="s">
        <v>212</v>
      </c>
      <c r="B31" s="55">
        <f t="shared" ref="B31:AI31" si="5">B30/SUM(B20:B21)</f>
        <v>1.0359469377088748</v>
      </c>
      <c r="C31" s="55">
        <f t="shared" si="5"/>
        <v>1.1065042163376144</v>
      </c>
      <c r="D31" s="55">
        <f t="shared" si="5"/>
        <v>1.1806657894398571</v>
      </c>
      <c r="E31" s="55">
        <f t="shared" si="5"/>
        <v>1.2630707619404253</v>
      </c>
      <c r="F31" s="55">
        <f t="shared" si="5"/>
        <v>1.3958256395880344</v>
      </c>
      <c r="G31" s="55">
        <f t="shared" si="5"/>
        <v>1.5303343300342858</v>
      </c>
      <c r="H31" s="55">
        <f t="shared" si="5"/>
        <v>1.5426597739254215</v>
      </c>
      <c r="I31" s="55">
        <f t="shared" si="5"/>
        <v>1.5554821794200833</v>
      </c>
      <c r="J31" s="55">
        <f t="shared" si="5"/>
        <v>1.5699308351118955</v>
      </c>
      <c r="K31" s="55">
        <f t="shared" si="5"/>
        <v>1.5813695229269722</v>
      </c>
      <c r="L31" s="55">
        <f t="shared" si="5"/>
        <v>1.5937999418663278</v>
      </c>
      <c r="M31" s="55">
        <f t="shared" si="5"/>
        <v>1.6035048134195924</v>
      </c>
      <c r="N31" s="55">
        <f t="shared" si="5"/>
        <v>1.6159649840486692</v>
      </c>
      <c r="O31" s="55">
        <f t="shared" si="5"/>
        <v>1.6261434963345061</v>
      </c>
      <c r="P31" s="55">
        <f t="shared" si="5"/>
        <v>1.6359800771772737</v>
      </c>
      <c r="Q31" s="55">
        <f t="shared" si="5"/>
        <v>1.6432678306500477</v>
      </c>
      <c r="R31" s="55">
        <f t="shared" si="5"/>
        <v>1.6500319920816067</v>
      </c>
      <c r="S31" s="55">
        <f t="shared" si="5"/>
        <v>1.6528646822891047</v>
      </c>
      <c r="T31" s="55">
        <f t="shared" si="5"/>
        <v>1.6516360031525132</v>
      </c>
      <c r="U31" s="55">
        <f t="shared" si="5"/>
        <v>1.6482390211417131</v>
      </c>
      <c r="V31" s="55">
        <f t="shared" si="5"/>
        <v>1.6412932645803067</v>
      </c>
      <c r="W31" s="55">
        <f t="shared" si="5"/>
        <v>1.6323192424388087</v>
      </c>
      <c r="X31" s="55">
        <f t="shared" si="5"/>
        <v>1.6224540873311328</v>
      </c>
      <c r="Y31" s="55">
        <f t="shared" si="5"/>
        <v>1.6125959013259656</v>
      </c>
      <c r="Z31" s="55">
        <f t="shared" si="5"/>
        <v>1.6000103576972133</v>
      </c>
      <c r="AA31" s="55">
        <f t="shared" si="5"/>
        <v>1.5854751140877377</v>
      </c>
      <c r="AB31" s="55">
        <f t="shared" si="5"/>
        <v>1.5703084251034485</v>
      </c>
      <c r="AC31" s="55">
        <f t="shared" si="5"/>
        <v>1.5526286538923293</v>
      </c>
      <c r="AD31" s="55">
        <f t="shared" si="5"/>
        <v>1.53519234185771</v>
      </c>
      <c r="AE31" s="55">
        <f t="shared" si="5"/>
        <v>1.5167168254298871</v>
      </c>
      <c r="AF31" s="55">
        <f t="shared" si="5"/>
        <v>1.4966449517693876</v>
      </c>
      <c r="AG31" s="55">
        <f t="shared" si="5"/>
        <v>1.4762851348486306</v>
      </c>
      <c r="AH31" s="55">
        <f t="shared" si="5"/>
        <v>1.4595669245417342</v>
      </c>
      <c r="AI31" s="55">
        <f t="shared" si="5"/>
        <v>1.4397443659961837</v>
      </c>
      <c r="AJ31" s="55"/>
    </row>
    <row r="32" spans="1:37" ht="14.25" customHeight="1" x14ac:dyDescent="0.45">
      <c r="A32" s="3" t="s">
        <v>213</v>
      </c>
      <c r="B32" s="55">
        <f>B31*'EPA RFS'!$B$26</f>
        <v>0.20718938754177496</v>
      </c>
      <c r="C32" s="55">
        <f>C31*'EPA RFS'!$B$26</f>
        <v>0.22130084326752289</v>
      </c>
      <c r="D32" s="55">
        <f>D31*'EPA RFS'!$B$26</f>
        <v>0.23613315788797143</v>
      </c>
      <c r="E32" s="55">
        <f>E31*'EPA RFS'!$B$26</f>
        <v>0.2526141523880851</v>
      </c>
      <c r="F32" s="55">
        <f>F31*'EPA RFS'!$B$26</f>
        <v>0.27916512791760689</v>
      </c>
      <c r="G32" s="55">
        <f>G31*'EPA RFS'!$B$26</f>
        <v>0.30606686600685717</v>
      </c>
      <c r="H32" s="55">
        <f>H31*'EPA RFS'!$B$26</f>
        <v>0.30853195478508433</v>
      </c>
      <c r="I32" s="55">
        <f>I31*'EPA RFS'!$B$26</f>
        <v>0.3110964358840167</v>
      </c>
      <c r="J32" s="55">
        <f>J31*'EPA RFS'!$B$26</f>
        <v>0.31398616702237914</v>
      </c>
      <c r="K32" s="55">
        <f>K31*'EPA RFS'!$B$26</f>
        <v>0.31627390458539445</v>
      </c>
      <c r="L32" s="55">
        <f>L31*'EPA RFS'!$B$26</f>
        <v>0.31875998837326558</v>
      </c>
      <c r="M32" s="55">
        <f>M31*'EPA RFS'!$B$26</f>
        <v>0.32070096268391851</v>
      </c>
      <c r="N32" s="55">
        <f>N31*'EPA RFS'!$B$26</f>
        <v>0.32319299680973385</v>
      </c>
      <c r="O32" s="55">
        <f>O31*'EPA RFS'!$B$26</f>
        <v>0.32522869926690123</v>
      </c>
      <c r="P32" s="55">
        <f>P31*'EPA RFS'!$B$26</f>
        <v>0.32719601543545473</v>
      </c>
      <c r="Q32" s="55">
        <f>Q31*'EPA RFS'!$B$26</f>
        <v>0.32865356613000957</v>
      </c>
      <c r="R32" s="55">
        <f>R31*'EPA RFS'!$B$26</f>
        <v>0.33000639841632134</v>
      </c>
      <c r="S32" s="55">
        <f>S31*'EPA RFS'!$B$26</f>
        <v>0.33057293645782093</v>
      </c>
      <c r="T32" s="55">
        <f>T31*'EPA RFS'!$B$26</f>
        <v>0.33032720063050269</v>
      </c>
      <c r="U32" s="55">
        <f>U31*'EPA RFS'!$B$26</f>
        <v>0.32964780422834261</v>
      </c>
      <c r="V32" s="55">
        <f>V31*'EPA RFS'!$B$26</f>
        <v>0.32825865291606138</v>
      </c>
      <c r="W32" s="55">
        <f>W31*'EPA RFS'!$B$26</f>
        <v>0.32646384848776178</v>
      </c>
      <c r="X32" s="55">
        <f>X31*'EPA RFS'!$B$26</f>
        <v>0.3244908174662266</v>
      </c>
      <c r="Y32" s="55">
        <f>Y31*'EPA RFS'!$B$26</f>
        <v>0.32251918026519316</v>
      </c>
      <c r="Z32" s="55">
        <f>Z31*'EPA RFS'!$B$26</f>
        <v>0.32000207153944271</v>
      </c>
      <c r="AA32" s="55">
        <f>AA31*'EPA RFS'!$B$26</f>
        <v>0.31709502281754753</v>
      </c>
      <c r="AB32" s="55">
        <f>AB31*'EPA RFS'!$B$26</f>
        <v>0.31406168502068971</v>
      </c>
      <c r="AC32" s="55">
        <f>AC31*'EPA RFS'!$B$26</f>
        <v>0.3105257307784659</v>
      </c>
      <c r="AD32" s="55">
        <f>AD31*'EPA RFS'!$B$26</f>
        <v>0.30703846837154203</v>
      </c>
      <c r="AE32" s="55">
        <f>AE31*'EPA RFS'!$B$26</f>
        <v>0.30334336508597742</v>
      </c>
      <c r="AF32" s="55">
        <f>AF31*'EPA RFS'!$B$26</f>
        <v>0.29932899035387756</v>
      </c>
      <c r="AG32" s="55">
        <f>AG31*'EPA RFS'!$B$26</f>
        <v>0.29525702696972611</v>
      </c>
      <c r="AH32" s="55">
        <f>AH31*'EPA RFS'!$B$26</f>
        <v>0.29191338490834684</v>
      </c>
      <c r="AI32" s="55">
        <f>AI31*'EPA RFS'!$B$26</f>
        <v>0.28794887319923673</v>
      </c>
      <c r="AJ32" s="55"/>
    </row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1F497D"/>
  </sheetPr>
  <dimension ref="A1:AJ1000"/>
  <sheetViews>
    <sheetView workbookViewId="0"/>
  </sheetViews>
  <sheetFormatPr defaultColWidth="12.625" defaultRowHeight="15" customHeight="1" x14ac:dyDescent="0.35"/>
  <cols>
    <col min="1" max="1" width="13.875" customWidth="1"/>
    <col min="2" max="36" width="7.625" customWidth="1"/>
  </cols>
  <sheetData>
    <row r="1" spans="1:36" ht="14.25" customHeight="1" x14ac:dyDescent="0.45">
      <c r="B1" s="3">
        <f>'AEO Table 7'!C1</f>
        <v>2017</v>
      </c>
      <c r="C1" s="3">
        <f>'AEO Table 7'!D1</f>
        <v>2018</v>
      </c>
      <c r="D1" s="3">
        <f>'AEO Table 7'!E1</f>
        <v>2019</v>
      </c>
      <c r="E1" s="3">
        <f>'AEO Table 7'!F1</f>
        <v>2020</v>
      </c>
      <c r="F1" s="3">
        <f>'AEO Table 7'!G1</f>
        <v>2021</v>
      </c>
      <c r="G1" s="3">
        <f>'AEO Table 7'!H1</f>
        <v>2022</v>
      </c>
      <c r="H1" s="3">
        <f>'AEO Table 7'!I1</f>
        <v>2023</v>
      </c>
      <c r="I1" s="3">
        <f>'AEO Table 7'!J1</f>
        <v>2024</v>
      </c>
      <c r="J1" s="3">
        <f>'AEO Table 7'!K1</f>
        <v>2025</v>
      </c>
      <c r="K1" s="3">
        <f>'AEO Table 7'!L1</f>
        <v>2026</v>
      </c>
      <c r="L1" s="3">
        <f>'AEO Table 7'!M1</f>
        <v>2027</v>
      </c>
      <c r="M1" s="3">
        <f>'AEO Table 7'!N1</f>
        <v>2028</v>
      </c>
      <c r="N1" s="3">
        <f>'AEO Table 7'!O1</f>
        <v>2029</v>
      </c>
      <c r="O1" s="3">
        <f>'AEO Table 7'!P1</f>
        <v>2030</v>
      </c>
      <c r="P1" s="3">
        <f>'AEO Table 7'!Q1</f>
        <v>2031</v>
      </c>
      <c r="Q1" s="3">
        <f>'AEO Table 7'!R1</f>
        <v>2032</v>
      </c>
      <c r="R1" s="3">
        <f>'AEO Table 7'!S1</f>
        <v>2033</v>
      </c>
      <c r="S1" s="3">
        <f>'AEO Table 7'!T1</f>
        <v>2034</v>
      </c>
      <c r="T1" s="3">
        <f>'AEO Table 7'!U1</f>
        <v>2035</v>
      </c>
      <c r="U1" s="3">
        <f>'AEO Table 7'!V1</f>
        <v>2036</v>
      </c>
      <c r="V1" s="3">
        <f>'AEO Table 7'!W1</f>
        <v>2037</v>
      </c>
      <c r="W1" s="3">
        <f>'AEO Table 7'!X1</f>
        <v>2038</v>
      </c>
      <c r="X1" s="3">
        <f>'AEO Table 7'!Y1</f>
        <v>2039</v>
      </c>
      <c r="Y1" s="3">
        <f>'AEO Table 7'!Z1</f>
        <v>2040</v>
      </c>
      <c r="Z1" s="3">
        <f>'AEO Table 7'!AA1</f>
        <v>2041</v>
      </c>
      <c r="AA1" s="3">
        <f>'AEO Table 7'!AB1</f>
        <v>2042</v>
      </c>
      <c r="AB1" s="3">
        <f>'AEO Table 7'!AC1</f>
        <v>2043</v>
      </c>
      <c r="AC1" s="3">
        <f>'AEO Table 7'!AD1</f>
        <v>2044</v>
      </c>
      <c r="AD1" s="3">
        <f>'AEO Table 7'!AE1</f>
        <v>2045</v>
      </c>
      <c r="AE1" s="3">
        <f>'AEO Table 7'!AF1</f>
        <v>2046</v>
      </c>
      <c r="AF1" s="3">
        <f>'AEO Table 7'!AG1</f>
        <v>2047</v>
      </c>
      <c r="AG1" s="3">
        <f>'AEO Table 7'!AH1</f>
        <v>2048</v>
      </c>
      <c r="AH1" s="3">
        <f>'AEO Table 7'!AI1</f>
        <v>2049</v>
      </c>
      <c r="AI1" s="3">
        <f>'AEO Table 7'!AJ1</f>
        <v>2050</v>
      </c>
    </row>
    <row r="2" spans="1:36" ht="14.25" customHeight="1" x14ac:dyDescent="0.45">
      <c r="A2" s="18" t="s">
        <v>214</v>
      </c>
      <c r="B2" s="56">
        <f>Calcs!B32</f>
        <v>0.20718938754177496</v>
      </c>
      <c r="C2" s="56">
        <f>Calcs!C32</f>
        <v>0.22130084326752289</v>
      </c>
      <c r="D2" s="56">
        <f>Calcs!D32</f>
        <v>0.23613315788797143</v>
      </c>
      <c r="E2" s="56">
        <f>Calcs!E32</f>
        <v>0.2526141523880851</v>
      </c>
      <c r="F2" s="56">
        <f>Calcs!F32</f>
        <v>0.27916512791760689</v>
      </c>
      <c r="G2" s="56">
        <f>Calcs!G32</f>
        <v>0.30606686600685717</v>
      </c>
      <c r="H2" s="56">
        <f>Calcs!H32</f>
        <v>0.30853195478508433</v>
      </c>
      <c r="I2" s="56">
        <f>Calcs!I32</f>
        <v>0.3110964358840167</v>
      </c>
      <c r="J2" s="56">
        <f>Calcs!J32</f>
        <v>0.31398616702237914</v>
      </c>
      <c r="K2" s="56">
        <f>Calcs!K32</f>
        <v>0.31627390458539445</v>
      </c>
      <c r="L2" s="56">
        <f>Calcs!L32</f>
        <v>0.31875998837326558</v>
      </c>
      <c r="M2" s="56">
        <f>Calcs!M32</f>
        <v>0.32070096268391851</v>
      </c>
      <c r="N2" s="56">
        <f>Calcs!N32</f>
        <v>0.32319299680973385</v>
      </c>
      <c r="O2" s="56">
        <f>Calcs!O32</f>
        <v>0.32522869926690123</v>
      </c>
      <c r="P2" s="56">
        <f>Calcs!P32</f>
        <v>0.32719601543545473</v>
      </c>
      <c r="Q2" s="56">
        <f>Calcs!Q32</f>
        <v>0.32865356613000957</v>
      </c>
      <c r="R2" s="56">
        <f>Calcs!R32</f>
        <v>0.33000639841632134</v>
      </c>
      <c r="S2" s="56">
        <f>Calcs!S32</f>
        <v>0.33057293645782093</v>
      </c>
      <c r="T2" s="56">
        <f>Calcs!T32</f>
        <v>0.33032720063050269</v>
      </c>
      <c r="U2" s="56">
        <f>Calcs!U32</f>
        <v>0.32964780422834261</v>
      </c>
      <c r="V2" s="56">
        <f>Calcs!V32</f>
        <v>0.32825865291606138</v>
      </c>
      <c r="W2" s="56">
        <f>Calcs!W32</f>
        <v>0.32646384848776178</v>
      </c>
      <c r="X2" s="56">
        <f>Calcs!X32</f>
        <v>0.3244908174662266</v>
      </c>
      <c r="Y2" s="56">
        <f>Calcs!Y32</f>
        <v>0.32251918026519316</v>
      </c>
      <c r="Z2" s="56">
        <f>Calcs!Z32</f>
        <v>0.32000207153944271</v>
      </c>
      <c r="AA2" s="56">
        <f>Calcs!AA32</f>
        <v>0.31709502281754753</v>
      </c>
      <c r="AB2" s="56">
        <f>Calcs!AB32</f>
        <v>0.31406168502068971</v>
      </c>
      <c r="AC2" s="56">
        <f>Calcs!AC32</f>
        <v>0.3105257307784659</v>
      </c>
      <c r="AD2" s="56">
        <f>Calcs!AD32</f>
        <v>0.30703846837154203</v>
      </c>
      <c r="AE2" s="56">
        <f>Calcs!AE32</f>
        <v>0.30334336508597742</v>
      </c>
      <c r="AF2" s="56">
        <f>Calcs!AF32</f>
        <v>0.29932899035387756</v>
      </c>
      <c r="AG2" s="56">
        <f>Calcs!AG32</f>
        <v>0.29525702696972611</v>
      </c>
      <c r="AH2" s="56">
        <f>Calcs!AH32</f>
        <v>0.29191338490834684</v>
      </c>
      <c r="AI2" s="56">
        <f>Calcs!AI32</f>
        <v>0.28794887319923673</v>
      </c>
      <c r="AJ2" s="56"/>
    </row>
    <row r="3" spans="1:36" ht="14.25" customHeight="1" x14ac:dyDescent="0.35"/>
    <row r="4" spans="1:36" ht="14.25" customHeight="1" x14ac:dyDescent="0.35"/>
    <row r="5" spans="1:36" ht="14.25" customHeight="1" x14ac:dyDescent="0.35"/>
    <row r="6" spans="1:36" ht="14.25" customHeight="1" x14ac:dyDescent="0.35"/>
    <row r="7" spans="1:36" ht="14.25" customHeight="1" x14ac:dyDescent="0.35"/>
    <row r="8" spans="1:36" ht="14.25" customHeight="1" x14ac:dyDescent="0.35"/>
    <row r="9" spans="1:36" ht="14.25" customHeight="1" x14ac:dyDescent="0.35"/>
    <row r="10" spans="1:36" ht="14.25" customHeight="1" x14ac:dyDescent="0.35"/>
    <row r="11" spans="1:36" ht="14.25" customHeight="1" x14ac:dyDescent="0.35"/>
    <row r="12" spans="1:36" ht="14.25" customHeight="1" x14ac:dyDescent="0.35"/>
    <row r="13" spans="1:36" ht="14.25" customHeight="1" x14ac:dyDescent="0.35"/>
    <row r="14" spans="1:36" ht="14.25" customHeight="1" x14ac:dyDescent="0.35"/>
    <row r="15" spans="1:36" ht="14.25" customHeight="1" x14ac:dyDescent="0.35"/>
    <row r="16" spans="1:3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EPA RFS</vt:lpstr>
      <vt:lpstr>AEO Table 7</vt:lpstr>
      <vt:lpstr>Calcs</vt:lpstr>
      <vt:lpstr>BLP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2017-06-17T02:28:17Z</dcterms:created>
  <dcterms:modified xsi:type="dcterms:W3CDTF">2020-07-21T23:32:16Z</dcterms:modified>
</cp:coreProperties>
</file>